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xr:revisionPtr revIDLastSave="0" documentId="13_ncr:1_{775D5C28-E962-4343-B108-0DDF8A8DC51F}" xr6:coauthVersionLast="47" xr6:coauthVersionMax="47" xr10:uidLastSave="{00000000-0000-0000-0000-000000000000}"/>
  <bookViews>
    <workbookView xWindow="-120" yWindow="-120" windowWidth="29040" windowHeight="15720" tabRatio="880" xr2:uid="{00000000-000D-0000-FFFF-FFFF00000000}"/>
  </bookViews>
  <sheets>
    <sheet name="Inhalt_K11" sheetId="1" r:id="rId1"/>
    <sheet name="Abkuerzung_K11" sheetId="12" r:id="rId2"/>
    <sheet name="Kernaussagen_K11" sheetId="14" r:id="rId3"/>
    <sheet name="1100" sheetId="3" r:id="rId4"/>
    <sheet name="1102" sheetId="4" r:id="rId5"/>
    <sheet name="1103" sheetId="5" r:id="rId6"/>
    <sheet name="1104" sheetId="6" r:id="rId7"/>
    <sheet name="1110" sheetId="10" r:id="rId8"/>
    <sheet name="1111" sheetId="11" r:id="rId9"/>
    <sheet name="Glossar_K11" sheetId="9" r:id="rId10"/>
  </sheets>
  <definedNames>
    <definedName name="_xlnm.Print_Area" localSheetId="3">'1100'!$A$1:$F$73</definedName>
    <definedName name="_xlnm.Print_Area" localSheetId="4">'1102'!$A$1:$N$50</definedName>
    <definedName name="_xlnm.Print_Area" localSheetId="5">'1103'!$A$1:$Y$43</definedName>
    <definedName name="_xlnm.Print_Area" localSheetId="6">'1104'!$A$1:$E$87</definedName>
    <definedName name="_xlnm.Print_Area" localSheetId="7">'1110'!$A$1:$I$243</definedName>
    <definedName name="_xlnm.Print_Area" localSheetId="8">'1111'!$A$1:$U$62</definedName>
    <definedName name="_xlnm.Print_Area" localSheetId="1">Abkuerzung_K11!$A$1:$G$20</definedName>
    <definedName name="_xlnm.Print_Area" localSheetId="9">Glossar_K11!$A$1:$I$64</definedName>
    <definedName name="_xlnm.Print_Area" localSheetId="0">Inhalt_K11!$A$1:$I$38</definedName>
    <definedName name="_xlnm.Print_Area" localSheetId="2">Kernaussagen_K11!$A$1:$A$4</definedName>
    <definedName name="_xlnm.Print_Titles" localSheetId="6">'1104'!$1:$2</definedName>
    <definedName name="HTML1_1" hidden="1">"'[111.XLS]htm'!$A$3:$J$34"</definedName>
    <definedName name="HTML1_10" hidden="1">""</definedName>
    <definedName name="HTML1_11" hidden="1">1</definedName>
    <definedName name="HTML1_12" hidden="1">"C:\EXCELDAT\JAHRBUCH\111.htm"</definedName>
    <definedName name="HTML1_2" hidden="1">1</definedName>
    <definedName name="HTML1_3" hidden="1">"Stat1"</definedName>
    <definedName name="HTML1_4" hidden="1">"Hansestadt Lübeck"</definedName>
    <definedName name="HTML1_5" hidden="1">""</definedName>
    <definedName name="HTML1_6" hidden="1">1</definedName>
    <definedName name="HTML1_7" hidden="1">1</definedName>
    <definedName name="HTML1_8" hidden="1">"11.09.1996"</definedName>
    <definedName name="HTML1_9" hidden="1">"Statistisches Amt und Wahlamt"</definedName>
    <definedName name="HTML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5" l="1"/>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6" i="3"/>
  <c r="R14" i="5"/>
  <c r="Q14" i="5"/>
  <c r="P14" i="5"/>
  <c r="O14" i="5"/>
  <c r="N14" i="5"/>
  <c r="G14" i="5"/>
  <c r="E14" i="5"/>
  <c r="B14" i="5"/>
  <c r="R13" i="5"/>
  <c r="Q13" i="5"/>
  <c r="P13" i="5"/>
  <c r="O13" i="5"/>
  <c r="N13" i="5"/>
  <c r="G13" i="5"/>
  <c r="F13" i="5"/>
  <c r="E13" i="5"/>
  <c r="D13" i="5"/>
  <c r="B13" i="5"/>
  <c r="R12" i="5"/>
  <c r="Q12" i="5"/>
  <c r="P12" i="5"/>
  <c r="O12" i="5"/>
  <c r="N12" i="5"/>
  <c r="G12" i="5"/>
  <c r="F12" i="5"/>
  <c r="E12" i="5"/>
  <c r="D12" i="5"/>
  <c r="B12" i="5"/>
  <c r="R11" i="5"/>
  <c r="Q11" i="5"/>
  <c r="P11" i="5"/>
  <c r="O11" i="5"/>
  <c r="N11" i="5"/>
  <c r="G11" i="5"/>
  <c r="F11" i="5"/>
  <c r="E11" i="5"/>
  <c r="D11" i="5"/>
  <c r="B11" i="5"/>
  <c r="R10" i="5"/>
  <c r="Q10" i="5"/>
  <c r="P10" i="5"/>
  <c r="O10" i="5"/>
  <c r="N10" i="5"/>
  <c r="G10" i="5"/>
  <c r="F10" i="5"/>
  <c r="E10" i="5"/>
  <c r="D10" i="5"/>
  <c r="B10" i="5"/>
  <c r="R9" i="5"/>
  <c r="Q9" i="5"/>
  <c r="P9" i="5"/>
  <c r="O9" i="5"/>
  <c r="N9" i="5"/>
  <c r="G9" i="5"/>
  <c r="F9" i="5"/>
  <c r="E9" i="5"/>
  <c r="D9" i="5"/>
  <c r="B9" i="5"/>
  <c r="R8" i="5"/>
  <c r="Q8" i="5"/>
  <c r="P8" i="5"/>
  <c r="O8" i="5"/>
  <c r="N8" i="5"/>
  <c r="M8" i="5"/>
  <c r="L8" i="5"/>
  <c r="K8" i="5"/>
  <c r="J8" i="5"/>
  <c r="I8" i="5"/>
  <c r="H8" i="5"/>
  <c r="G8" i="5"/>
  <c r="F8" i="5"/>
  <c r="E8" i="5"/>
  <c r="D8" i="5"/>
  <c r="C8" i="5"/>
  <c r="B8" i="5"/>
  <c r="R7" i="5"/>
  <c r="Q7" i="5"/>
  <c r="P7" i="5"/>
  <c r="O7" i="5"/>
  <c r="N7" i="5"/>
  <c r="G7" i="5"/>
  <c r="F7" i="5"/>
  <c r="E7" i="5"/>
  <c r="D7" i="5"/>
  <c r="B7" i="5"/>
  <c r="R6" i="5"/>
  <c r="P6" i="5"/>
  <c r="O6" i="5"/>
  <c r="N6" i="5"/>
  <c r="G6" i="5"/>
  <c r="F6" i="5"/>
  <c r="E6" i="5"/>
  <c r="D6" i="5"/>
  <c r="B6" i="5"/>
  <c r="R5" i="5"/>
  <c r="Q5" i="5"/>
  <c r="P5" i="5"/>
  <c r="O5" i="5"/>
  <c r="N5" i="5"/>
  <c r="G5" i="5"/>
  <c r="F5" i="5"/>
  <c r="E5" i="5"/>
  <c r="D5" i="5"/>
  <c r="B5" i="5"/>
  <c r="C12" i="4"/>
  <c r="D12" i="4"/>
  <c r="E12" i="4"/>
  <c r="F12" i="4"/>
  <c r="G12" i="4"/>
  <c r="H12" i="4"/>
  <c r="I12" i="4"/>
  <c r="J12" i="4"/>
  <c r="K12" i="4"/>
  <c r="L12" i="4"/>
  <c r="M12" i="4"/>
  <c r="N12" i="4"/>
  <c r="N17" i="4"/>
  <c r="M17" i="4"/>
  <c r="L17" i="4"/>
  <c r="K17" i="4"/>
  <c r="J17" i="4"/>
  <c r="I17" i="4"/>
  <c r="N16" i="4"/>
  <c r="M16" i="4"/>
  <c r="L16" i="4"/>
  <c r="K16" i="4"/>
  <c r="J16" i="4"/>
  <c r="I16" i="4"/>
  <c r="G16" i="4"/>
  <c r="F16" i="4"/>
  <c r="E16" i="4"/>
  <c r="D16" i="4"/>
  <c r="C16" i="4"/>
  <c r="N15" i="4"/>
  <c r="M15" i="4"/>
  <c r="L15" i="4"/>
  <c r="K15" i="4"/>
  <c r="J15" i="4"/>
  <c r="I15" i="4"/>
  <c r="H15" i="4"/>
  <c r="G15" i="4"/>
  <c r="F15" i="4"/>
  <c r="E15" i="4"/>
  <c r="D15" i="4"/>
  <c r="C15" i="4"/>
  <c r="N14" i="4"/>
  <c r="M14" i="4"/>
  <c r="L14" i="4"/>
  <c r="K14" i="4"/>
  <c r="J14" i="4"/>
  <c r="I14" i="4"/>
  <c r="H14" i="4"/>
  <c r="G14" i="4"/>
  <c r="F14" i="4"/>
  <c r="E14" i="4"/>
  <c r="D14" i="4"/>
  <c r="C14" i="4"/>
  <c r="N13" i="4"/>
  <c r="M13" i="4"/>
  <c r="L13" i="4"/>
  <c r="K13" i="4"/>
  <c r="J13" i="4"/>
  <c r="I13" i="4"/>
  <c r="G13" i="4"/>
  <c r="F13" i="4"/>
  <c r="E13" i="4"/>
  <c r="D13" i="4"/>
  <c r="C13" i="4"/>
  <c r="N11" i="4"/>
  <c r="M11" i="4"/>
  <c r="L11" i="4"/>
  <c r="K11" i="4"/>
  <c r="J11" i="4"/>
  <c r="I11" i="4"/>
  <c r="H11" i="4"/>
  <c r="G11" i="4"/>
  <c r="F11" i="4"/>
  <c r="E11" i="4"/>
  <c r="D11" i="4"/>
  <c r="C11" i="4"/>
  <c r="N10" i="4"/>
  <c r="M10" i="4"/>
  <c r="L10" i="4"/>
  <c r="K10" i="4"/>
  <c r="J10" i="4"/>
  <c r="I10" i="4"/>
  <c r="H10" i="4"/>
  <c r="G10" i="4"/>
  <c r="F10" i="4"/>
  <c r="E10" i="4"/>
  <c r="D10" i="4"/>
  <c r="C10" i="4"/>
  <c r="N8" i="4"/>
  <c r="M8" i="4"/>
  <c r="L8" i="4"/>
  <c r="K8" i="4"/>
  <c r="J8" i="4"/>
  <c r="I8" i="4"/>
  <c r="H8" i="4"/>
  <c r="G8" i="4"/>
  <c r="F8" i="4"/>
  <c r="E8" i="4"/>
  <c r="D8" i="4"/>
  <c r="C8" i="4"/>
  <c r="N7" i="4"/>
  <c r="M7" i="4"/>
  <c r="L7" i="4"/>
  <c r="K7" i="4"/>
  <c r="J7" i="4"/>
  <c r="I7" i="4"/>
  <c r="H7" i="4"/>
  <c r="G7" i="4"/>
  <c r="F7" i="4"/>
  <c r="E7" i="4"/>
  <c r="N6" i="4"/>
  <c r="M6" i="4"/>
  <c r="L6" i="4"/>
  <c r="K6" i="4"/>
  <c r="J6" i="4"/>
  <c r="I6" i="4"/>
  <c r="H6" i="4"/>
  <c r="G6" i="4"/>
  <c r="F6" i="4"/>
  <c r="E6" i="4"/>
  <c r="D6" i="4"/>
  <c r="C6" i="4"/>
  <c r="P15" i="5" l="1"/>
  <c r="Q15" i="5"/>
  <c r="R15" i="5"/>
  <c r="A1" i="3" l="1"/>
  <c r="G56" i="3"/>
  <c r="G61" i="3"/>
  <c r="G66" i="3"/>
  <c r="G71" i="3"/>
  <c r="G76" i="3"/>
  <c r="G81" i="3"/>
  <c r="G86" i="3"/>
  <c r="G90" i="3"/>
  <c r="G51" i="3"/>
  <c r="D7" i="3"/>
  <c r="D8" i="3"/>
  <c r="D9" i="3"/>
  <c r="D10" i="3"/>
  <c r="D11" i="3"/>
  <c r="D12" i="3"/>
  <c r="D13" i="3"/>
  <c r="D14" i="3"/>
  <c r="D15" i="3"/>
  <c r="D16" i="3"/>
  <c r="D17" i="3"/>
  <c r="D18" i="3"/>
  <c r="D19" i="3"/>
  <c r="D20" i="3"/>
  <c r="D21" i="3"/>
  <c r="D22" i="3"/>
  <c r="D23" i="3"/>
  <c r="D24" i="3"/>
  <c r="D25" i="3"/>
  <c r="D26" i="3"/>
  <c r="D27" i="3"/>
  <c r="D28" i="3"/>
  <c r="D29" i="3"/>
  <c r="I5" i="10" l="1"/>
  <c r="I6" i="10"/>
  <c r="H7" i="10"/>
  <c r="G7" i="10"/>
  <c r="E7" i="10"/>
  <c r="D7" i="10"/>
  <c r="C7" i="10"/>
  <c r="I39" i="10"/>
  <c r="I40" i="10"/>
  <c r="H41" i="10"/>
  <c r="G41" i="10"/>
  <c r="E41" i="10"/>
  <c r="D41" i="10"/>
  <c r="C41" i="10"/>
  <c r="I58" i="10"/>
  <c r="I59" i="10"/>
  <c r="H60" i="10"/>
  <c r="G60" i="10"/>
  <c r="E60" i="10"/>
  <c r="D60" i="10"/>
  <c r="C60" i="10"/>
  <c r="I77" i="10"/>
  <c r="I78" i="10"/>
  <c r="E79" i="10"/>
  <c r="D79" i="10"/>
  <c r="C79" i="10"/>
  <c r="I96" i="10"/>
  <c r="I97" i="10"/>
  <c r="H98" i="10"/>
  <c r="E98" i="10"/>
  <c r="G98" i="10"/>
  <c r="D98" i="10"/>
  <c r="C98" i="10"/>
  <c r="I115" i="10"/>
  <c r="I116" i="10"/>
  <c r="H117" i="10"/>
  <c r="G117" i="10"/>
  <c r="E117" i="10"/>
  <c r="D117" i="10"/>
  <c r="C117" i="10"/>
  <c r="I138" i="10"/>
  <c r="I139" i="10"/>
  <c r="H140" i="10"/>
  <c r="G140" i="10"/>
  <c r="E140" i="10"/>
  <c r="D140" i="10"/>
  <c r="C140" i="10"/>
  <c r="I191" i="10"/>
  <c r="I192" i="10"/>
  <c r="H193" i="10"/>
  <c r="G193" i="10"/>
  <c r="E193" i="10"/>
  <c r="D193" i="10"/>
  <c r="C193" i="10"/>
  <c r="K227" i="10"/>
  <c r="I195" i="10"/>
  <c r="I196" i="10"/>
  <c r="H197" i="10"/>
  <c r="G197" i="10"/>
  <c r="E197" i="10"/>
  <c r="D197" i="10"/>
  <c r="C197" i="10"/>
  <c r="I203" i="10"/>
  <c r="I204" i="10"/>
  <c r="H205" i="10"/>
  <c r="G205" i="10"/>
  <c r="E205" i="10"/>
  <c r="D205" i="10"/>
  <c r="C205" i="10"/>
  <c r="I208" i="10"/>
  <c r="I209" i="10"/>
  <c r="H210" i="10"/>
  <c r="G210" i="10"/>
  <c r="E210" i="10"/>
  <c r="D210" i="10"/>
  <c r="C210" i="10"/>
  <c r="D201" i="10"/>
  <c r="H201" i="10"/>
  <c r="G201" i="10"/>
  <c r="E201" i="10"/>
  <c r="I200" i="10"/>
  <c r="I199" i="10"/>
  <c r="C201" i="10"/>
  <c r="U16" i="4"/>
  <c r="U13" i="4"/>
  <c r="H13" i="4" s="1"/>
  <c r="T17" i="4"/>
  <c r="G17" i="4" s="1"/>
  <c r="S17" i="4"/>
  <c r="F17" i="4" s="1"/>
  <c r="R17" i="4"/>
  <c r="E17" i="4" s="1"/>
  <c r="Q17" i="4"/>
  <c r="D17" i="4" s="1"/>
  <c r="P17" i="4"/>
  <c r="C17" i="4" s="1"/>
  <c r="U17" i="4" l="1"/>
  <c r="H17" i="4" s="1"/>
  <c r="H16" i="4"/>
  <c r="I201" i="10"/>
  <c r="I79" i="10"/>
  <c r="I7" i="10"/>
  <c r="I197" i="10"/>
  <c r="I193" i="10"/>
  <c r="I41" i="10"/>
  <c r="I117" i="10"/>
  <c r="I205" i="10"/>
  <c r="I60" i="10"/>
  <c r="I210" i="10"/>
  <c r="I98" i="10"/>
  <c r="I140" i="10"/>
  <c r="D45" i="3"/>
  <c r="D44" i="3" l="1"/>
  <c r="D43" i="3"/>
  <c r="D42" i="3" l="1"/>
  <c r="E15" i="5" l="1"/>
  <c r="G15" i="5" l="1"/>
  <c r="A1" i="11" l="1"/>
  <c r="C4" i="11"/>
  <c r="D4" i="11"/>
  <c r="F4" i="11"/>
  <c r="C5" i="11"/>
  <c r="D5" i="11"/>
  <c r="F5" i="11"/>
  <c r="G6" i="11"/>
  <c r="I6" i="11"/>
  <c r="C10" i="11"/>
  <c r="D10" i="11"/>
  <c r="E10" i="11"/>
  <c r="F10" i="11"/>
  <c r="G10" i="11"/>
  <c r="I10" i="11"/>
  <c r="J10" i="11"/>
  <c r="K10" i="11"/>
  <c r="L10" i="11"/>
  <c r="M10" i="11"/>
  <c r="C13" i="11"/>
  <c r="C6" i="11" s="1"/>
  <c r="D13" i="11"/>
  <c r="E13" i="11"/>
  <c r="F13" i="11"/>
  <c r="G13" i="11"/>
  <c r="I13" i="11"/>
  <c r="J13" i="11"/>
  <c r="K13" i="11"/>
  <c r="L13" i="11"/>
  <c r="M13" i="11"/>
  <c r="E20" i="11"/>
  <c r="F20" i="11"/>
  <c r="H20" i="11"/>
  <c r="I20" i="11"/>
  <c r="E21" i="11"/>
  <c r="F21" i="11"/>
  <c r="H21" i="11"/>
  <c r="I21" i="11"/>
  <c r="C22" i="11"/>
  <c r="D22" i="11"/>
  <c r="G22" i="11"/>
  <c r="J22" i="11"/>
  <c r="K22" i="11"/>
  <c r="L22" i="11"/>
  <c r="M22" i="11"/>
  <c r="N22" i="11"/>
  <c r="E23" i="11"/>
  <c r="F23" i="11"/>
  <c r="H23" i="11"/>
  <c r="I23" i="11"/>
  <c r="E24" i="11"/>
  <c r="F24" i="11"/>
  <c r="H24" i="11"/>
  <c r="I24" i="11"/>
  <c r="C25" i="11"/>
  <c r="D25" i="11"/>
  <c r="G25" i="11"/>
  <c r="J25" i="11"/>
  <c r="K25" i="11"/>
  <c r="L25" i="11"/>
  <c r="M25" i="11"/>
  <c r="N25" i="11"/>
  <c r="E26" i="11"/>
  <c r="F26" i="11"/>
  <c r="H26" i="11"/>
  <c r="I26" i="11"/>
  <c r="E27" i="11"/>
  <c r="F27" i="11"/>
  <c r="H27" i="11"/>
  <c r="I27" i="11"/>
  <c r="C28" i="11"/>
  <c r="D28" i="11"/>
  <c r="G28" i="11"/>
  <c r="J28" i="11"/>
  <c r="K28" i="11"/>
  <c r="L28" i="11"/>
  <c r="M28" i="11"/>
  <c r="N28" i="11"/>
  <c r="E29" i="11"/>
  <c r="F29" i="11"/>
  <c r="H29" i="11"/>
  <c r="I29" i="11"/>
  <c r="E30" i="11"/>
  <c r="F30" i="11"/>
  <c r="H30" i="11"/>
  <c r="I30" i="11"/>
  <c r="C31" i="11"/>
  <c r="D31" i="11"/>
  <c r="G31" i="11"/>
  <c r="J31" i="11"/>
  <c r="K31" i="11"/>
  <c r="L31" i="11"/>
  <c r="M31" i="11"/>
  <c r="N31" i="11"/>
  <c r="E32" i="11"/>
  <c r="F32" i="11"/>
  <c r="H32" i="11"/>
  <c r="I32" i="11"/>
  <c r="E33" i="11"/>
  <c r="F33" i="11"/>
  <c r="H33" i="11"/>
  <c r="I33" i="11"/>
  <c r="C34" i="11"/>
  <c r="D34" i="11"/>
  <c r="G34" i="11"/>
  <c r="J34" i="11"/>
  <c r="K34" i="11"/>
  <c r="L34" i="11"/>
  <c r="M34" i="11"/>
  <c r="N34" i="11"/>
  <c r="A1" i="10"/>
  <c r="F34" i="11" l="1"/>
  <c r="E34" i="11"/>
  <c r="H31" i="11"/>
  <c r="F31" i="11"/>
  <c r="H28" i="11"/>
  <c r="F28" i="11"/>
  <c r="E28" i="11"/>
  <c r="I25" i="11"/>
  <c r="H25" i="11"/>
  <c r="F25" i="11"/>
  <c r="H22" i="11"/>
  <c r="E22" i="11"/>
  <c r="K6" i="11"/>
  <c r="I34" i="11"/>
  <c r="J6" i="11"/>
  <c r="D6" i="11"/>
  <c r="I28" i="11"/>
  <c r="I22" i="11"/>
  <c r="F6" i="11"/>
  <c r="E31" i="11"/>
  <c r="F22" i="11"/>
  <c r="H34" i="11"/>
  <c r="I31" i="11"/>
  <c r="E25" i="11"/>
  <c r="A1" i="6" l="1"/>
  <c r="A1" i="5"/>
  <c r="A1" i="4"/>
  <c r="D38" i="3"/>
  <c r="D37" i="3"/>
  <c r="D36" i="3"/>
  <c r="D35" i="3"/>
  <c r="D34" i="3"/>
  <c r="D33" i="3"/>
  <c r="D32" i="3"/>
  <c r="D31" i="3"/>
</calcChain>
</file>

<file path=xl/sharedStrings.xml><?xml version="1.0" encoding="utf-8"?>
<sst xmlns="http://schemas.openxmlformats.org/spreadsheetml/2006/main" count="727" uniqueCount="179">
  <si>
    <t>Inhaltsübersicht</t>
  </si>
  <si>
    <t>Seite</t>
  </si>
  <si>
    <t>Kommunale Finanzen</t>
  </si>
  <si>
    <t>Glossar</t>
  </si>
  <si>
    <t>Jahr</t>
  </si>
  <si>
    <t>Schulden am 31.12.</t>
  </si>
  <si>
    <t>insgesamt</t>
  </si>
  <si>
    <t>darunter 
Kassen-
kredite</t>
  </si>
  <si>
    <t>je Einwohner:in</t>
  </si>
  <si>
    <t>Veränderung zum
Vorjahr in %</t>
  </si>
  <si>
    <t>in €</t>
  </si>
  <si>
    <t>.</t>
  </si>
  <si>
    <t>Anmerkung:</t>
  </si>
  <si>
    <t>Kategorie</t>
  </si>
  <si>
    <t>Planung</t>
  </si>
  <si>
    <t>Ergebnisplan</t>
  </si>
  <si>
    <t>Erträge</t>
  </si>
  <si>
    <t>Aufwendungen</t>
  </si>
  <si>
    <t>Einzahlungen laufender Verwaltungstätigkeit</t>
  </si>
  <si>
    <t>Auszahlungen laufender Verwaltungstätigkeit</t>
  </si>
  <si>
    <t>Saldo aus laufender Verwaltungstätigkeit</t>
  </si>
  <si>
    <t>Einzahlungen Investitionstätigkeit</t>
  </si>
  <si>
    <t>Auszahlungen Investitionstätigkeit</t>
  </si>
  <si>
    <t>Saldo Investitionen</t>
  </si>
  <si>
    <t>Steuerart</t>
  </si>
  <si>
    <t>Grundsteuer A</t>
  </si>
  <si>
    <t>Grundsteuer B</t>
  </si>
  <si>
    <t>Gewerbesteuer</t>
  </si>
  <si>
    <t>Vergnügungssteuer</t>
  </si>
  <si>
    <t>Hundesteuer</t>
  </si>
  <si>
    <t>Zweitwohnungssteuer</t>
  </si>
  <si>
    <t>andere Steuern / Bettensteuer</t>
  </si>
  <si>
    <t xml:space="preserve"> - </t>
  </si>
  <si>
    <t>Kreisschlüssel-
zuweisungen</t>
  </si>
  <si>
    <t>Gemeindeschlüssel-
zuweisungen</t>
  </si>
  <si>
    <t xml:space="preserve">Allgemeine Schlüsselzuweisungen für übergemeindliche Aufgaben </t>
  </si>
  <si>
    <t>Geschlecht</t>
  </si>
  <si>
    <t>Senioren-einrichtungen</t>
  </si>
  <si>
    <t>Entsorgungs-
betriebe</t>
  </si>
  <si>
    <t>Gebäude-
reinigung*</t>
  </si>
  <si>
    <t>Lübecker 
Schwimm-
bäder</t>
  </si>
  <si>
    <t>Kurbetriebe</t>
  </si>
  <si>
    <t>Gesamt</t>
  </si>
  <si>
    <t>Stammpersonal</t>
  </si>
  <si>
    <t>m</t>
  </si>
  <si>
    <t>w</t>
  </si>
  <si>
    <t>ges.</t>
  </si>
  <si>
    <t>Auszubildende</t>
  </si>
  <si>
    <t>Sonstige</t>
  </si>
  <si>
    <t>Budgetrelevant</t>
  </si>
  <si>
    <t xml:space="preserve">Beurlaubte u. sonst. </t>
  </si>
  <si>
    <t xml:space="preserve">Beschäftigte </t>
  </si>
  <si>
    <t>ohne Bezüge</t>
  </si>
  <si>
    <t>Gesamtbestand</t>
  </si>
  <si>
    <t>gesamt</t>
  </si>
  <si>
    <t>entsorgung.luebeck.de/aktuelles/pressemeldungen/2010/neu_209.html</t>
  </si>
  <si>
    <t>-</t>
  </si>
  <si>
    <t xml:space="preserve">Beurlaubte und sonstige </t>
  </si>
  <si>
    <t>* Gebäudereinigung wird ab 2013 in der Kernverwaltung geführt</t>
  </si>
  <si>
    <t>Gruppe</t>
  </si>
  <si>
    <t>weiblich</t>
  </si>
  <si>
    <t>männlich</t>
  </si>
  <si>
    <t xml:space="preserve">davon </t>
  </si>
  <si>
    <t xml:space="preserve">   Beamt:innen</t>
  </si>
  <si>
    <t xml:space="preserve">   Tarifbeschäftigte</t>
  </si>
  <si>
    <t>nach</t>
  </si>
  <si>
    <t>Altersstruktur</t>
  </si>
  <si>
    <t>&lt; 30 Jahre</t>
  </si>
  <si>
    <t>30 - 39 Jahre</t>
  </si>
  <si>
    <t>40 - 49 Jahre</t>
  </si>
  <si>
    <t>50 - 59 Jahre</t>
  </si>
  <si>
    <t>≥ 60 Jahre</t>
  </si>
  <si>
    <t>Fachbereich 1 -</t>
  </si>
  <si>
    <t>Bürgermeister</t>
  </si>
  <si>
    <t>Fachbereich 2 -</t>
  </si>
  <si>
    <t>Wirtschaft und Soziales</t>
  </si>
  <si>
    <t>Fachbereich 3 -</t>
  </si>
  <si>
    <t>Umwelt, Sicherheit und Ordnung</t>
  </si>
  <si>
    <t>Fachbereich 4 -</t>
  </si>
  <si>
    <t>Fachbereich 5 -</t>
  </si>
  <si>
    <t>Planen und Bauen</t>
  </si>
  <si>
    <t>Kategorie
------
Stand 
jeweils 31.12.</t>
  </si>
  <si>
    <t>Quelle: Hansestadt Lübeck, Bereich Personal</t>
  </si>
  <si>
    <t>Ge-schlecht</t>
  </si>
  <si>
    <t>IST</t>
  </si>
  <si>
    <t>Plan</t>
  </si>
  <si>
    <t>Quelle: Statistikamt Nord, Statistischer Bericht L II 9 - j SH</t>
  </si>
  <si>
    <t>Abkürzungen / Zeichenerklärungen</t>
  </si>
  <si>
    <t>Zeichenerklärung / Abkürzungen</t>
  </si>
  <si>
    <t xml:space="preserve">-    </t>
  </si>
  <si>
    <t xml:space="preserve"> =</t>
  </si>
  <si>
    <t>nichts vorhanden</t>
  </si>
  <si>
    <t xml:space="preserve">.  </t>
  </si>
  <si>
    <t>Zahlenwert unbekannt oder geheim zu halten</t>
  </si>
  <si>
    <t xml:space="preserve">…  </t>
  </si>
  <si>
    <t>Zahlenangaben lagen bei Redaktionsschluss noch nicht vor</t>
  </si>
  <si>
    <t>Mill.</t>
  </si>
  <si>
    <t>Millionen</t>
  </si>
  <si>
    <t>d.</t>
  </si>
  <si>
    <t>der / die / das</t>
  </si>
  <si>
    <t>n.</t>
  </si>
  <si>
    <t>u.</t>
  </si>
  <si>
    <t>und</t>
  </si>
  <si>
    <t>Entw.</t>
  </si>
  <si>
    <t>Entwicklung</t>
  </si>
  <si>
    <t>inkl.</t>
  </si>
  <si>
    <t>inklusive</t>
  </si>
  <si>
    <t>EU</t>
  </si>
  <si>
    <t>Europäische Union</t>
  </si>
  <si>
    <t>Kernver-
waltung *</t>
  </si>
  <si>
    <t>https://www.luebeck.de/de/rathaus/verwaltung/finanzen/interaktiver-haushalt.html</t>
  </si>
  <si>
    <t>Gewerbesteuer je Einwohner:in</t>
  </si>
  <si>
    <t xml:space="preserve">Ausgleichsleistungen </t>
  </si>
  <si>
    <t>x</t>
  </si>
  <si>
    <t>Investitionskredite</t>
  </si>
  <si>
    <t>Tabellenwert gesperrt, weil Aussage nicht sinnvoll</t>
  </si>
  <si>
    <t>Investitionskr.</t>
  </si>
  <si>
    <t>Kassenkr.</t>
  </si>
  <si>
    <t>Kassenkredite</t>
  </si>
  <si>
    <t>Einwohner:
innen
------
Stand 
jeweils 30.6.</t>
  </si>
  <si>
    <t>im Alter … von bis einschließlich … Jahren</t>
  </si>
  <si>
    <t>Kultur und Bildung</t>
  </si>
  <si>
    <t>lfd. Nr.</t>
  </si>
  <si>
    <t>laufende Nummer</t>
  </si>
  <si>
    <t>Grafik: Hansestadt Lübeck, 1.102.2, Kommunale Statistikstelle (Basis: Statistikamt Nord)</t>
  </si>
  <si>
    <t>Ergebnis (Ist)</t>
  </si>
  <si>
    <t>Auszahlungen laufender Verwaltungstätigkeit positiv</t>
  </si>
  <si>
    <t>Entwicklung des Personalstandes der Stadtverwaltung 2008 - 2023</t>
  </si>
  <si>
    <t>Entw. des Personalstandes der Kernverwaltung 2004 - 2023 n. ausgewählten Merkmalen</t>
  </si>
  <si>
    <r>
      <t xml:space="preserve">Kommunale Finanzen und Verwaltung
</t>
    </r>
    <r>
      <rPr>
        <i/>
        <sz val="8"/>
        <rFont val="Open Sans"/>
        <family val="2"/>
      </rPr>
      <t>David Burger und Paul Weichert</t>
    </r>
  </si>
  <si>
    <t>Dateneingabe:</t>
  </si>
  <si>
    <t>Daten für die Grafik</t>
  </si>
  <si>
    <r>
      <rPr>
        <sz val="8.5"/>
        <rFont val="Open Sans"/>
        <family val="2"/>
      </rPr>
      <t>Nochmal</t>
    </r>
    <r>
      <rPr>
        <b/>
        <sz val="8.5"/>
        <rFont val="Open Sans"/>
        <family val="2"/>
      </rPr>
      <t xml:space="preserve"> </t>
    </r>
    <r>
      <rPr>
        <sz val="8.5"/>
        <rFont val="Open Sans"/>
        <family val="2"/>
      </rPr>
      <t>überprüfen</t>
    </r>
  </si>
  <si>
    <t>Dateneigabe für die Tabelle</t>
  </si>
  <si>
    <r>
      <rPr>
        <b/>
        <sz val="8.5"/>
        <rFont val="Open Sans"/>
        <family val="2"/>
      </rPr>
      <t xml:space="preserve">Personalstand der Stadtverwaltung 
</t>
    </r>
    <r>
      <rPr>
        <sz val="8.5"/>
        <rFont val="Open Sans"/>
        <family val="2"/>
      </rPr>
      <t xml:space="preserve">Die Mitarbeiter:innen der Stadtverwaltung in der Hansestadt Lübeck werden aus den Daten des Personal- und Organisationsservices der Hansestadt Lübeck erhoben und umfassen folgende Betätigungsfelder: Kernverwaltung, Senior:inneneinrichtungen, Entsorgungsbetriebe, Gebäudereinigung (ab 2013 in der Kernverwaltung geführt), Lübecker Schwimmbäder und Kurbetriebe. </t>
    </r>
  </si>
  <si>
    <t>*</t>
  </si>
  <si>
    <t>Entwicklung der Schlüsselzuweisungen im kommunalen Finanzausgleich 1985 - 2023</t>
  </si>
  <si>
    <r>
      <rPr>
        <b/>
        <sz val="8.5"/>
        <rFont val="Open Sans"/>
        <family val="2"/>
      </rPr>
      <t xml:space="preserve">Kassenkredite
</t>
    </r>
    <r>
      <rPr>
        <sz val="8.5"/>
        <rFont val="Open Sans"/>
        <family val="2"/>
      </rPr>
      <t>Kassenkredite sind kurzfristige Kredite, die die Hansestadt Lübeck aufnimmt, um vorübergehende Liquiditätsengpässe zu überbrücken. Sie dienen dazu, laufende Ausgaben (z. B. Zahlungsverpflichtungen für Personal, Lieferanten, Dienstleistungen) sicherzustellen, wenn Einnahmen zeitlich verzögert eintreffen.</t>
    </r>
  </si>
  <si>
    <r>
      <rPr>
        <b/>
        <sz val="8.5"/>
        <rFont val="Open Sans"/>
        <family val="2"/>
      </rPr>
      <t xml:space="preserve">Investitionskredite
</t>
    </r>
    <r>
      <rPr>
        <sz val="8.5"/>
        <rFont val="Open Sans"/>
        <family val="2"/>
      </rPr>
      <t>Langfristige Darlehen, die die Hansestadt Lübeck aufnimmt, um Investitionen zu finanzieren – z. B. für Bau oder Sanierung von Schulen, Brücken, Straßen, Radwegen, Infrastruktureinrichtungen etc. Sie dienen dazu, langlebiges Vermögen zu schaffen oder zu erhalten, und werden über die Nutzungsdauer der Investitionen hinweg getilgt.</t>
    </r>
  </si>
  <si>
    <r>
      <rPr>
        <b/>
        <sz val="8.5"/>
        <rFont val="Open Sans"/>
        <family val="2"/>
      </rPr>
      <t>Beamt:innen</t>
    </r>
    <r>
      <rPr>
        <sz val="8.5"/>
        <rFont val="Open Sans"/>
        <family val="2"/>
      </rPr>
      <t xml:space="preserve">
Beschäftigte der Stadtverwaltung, die in einem öffentlich-rechtlichen Dienst- und Treueverhältnis stehen. Ihre Rechtsgrundlagen sind das Beamtenstatusgesetz sowie das Landesbeamtengesetz Schleswig-Holstein. Anders als Tarifbeschäftigte erhalten Beamt:innen Besoldung nach festen Besoldungsordnungen und keine tarifvertraglich vereinbarten Entgelte.</t>
    </r>
  </si>
  <si>
    <r>
      <rPr>
        <b/>
        <sz val="8.5"/>
        <rFont val="Open Sans"/>
        <family val="2"/>
      </rPr>
      <t>Stammpersonal</t>
    </r>
    <r>
      <rPr>
        <sz val="8.5"/>
        <rFont val="Open Sans"/>
        <family val="2"/>
      </rPr>
      <t xml:space="preserve"> 
Gesamtheit der dauerhaft bei der Hansestadt Lübeck beschäftigten Mitarbeiter:innen, also Beamt:innen und Tarifbeschäftigte. Nicht dazu zählen Auszubildende, Praktikant:innen, Beschäftigte im Freiwilligendienst sowie befristet eingesetztes Personal.</t>
    </r>
  </si>
  <si>
    <r>
      <rPr>
        <b/>
        <sz val="8.5"/>
        <rFont val="Open Sans"/>
        <family val="2"/>
      </rPr>
      <t>Zweitwohnungssteuer</t>
    </r>
    <r>
      <rPr>
        <sz val="8.5"/>
        <rFont val="Open Sans"/>
        <family val="2"/>
      </rPr>
      <t xml:space="preserve">
Kommunale Aufwandsteuer auf das Innehaben einer weiteren Wohnung neben der Hauptwohnung. Steuerpflichtig sind Personen, die in Lübeck eine Nebenwohnung innehaben, unabhängig davon, ob sie Eigentümer:in oder Mieter:in sind. Grundlage ist die Satzung über die Erhebung einer Zweitwohnungssteuer in der Hansestadt Lübeck, die seit 1. Januar 2006 gilt.</t>
    </r>
  </si>
  <si>
    <r>
      <rPr>
        <b/>
        <sz val="8.5"/>
        <rFont val="Open Sans"/>
        <family val="2"/>
      </rPr>
      <t>Hundesteuer</t>
    </r>
    <r>
      <rPr>
        <sz val="8.5"/>
        <rFont val="Open Sans"/>
        <family val="2"/>
      </rPr>
      <t xml:space="preserve">
Kommunale Aufwandsteuer, die für das Halten von Hunden im Stadtgebiet erhoben wird. Steuerpflichtig ist jede Hundehalterin bzw. jeder Hundehalter mit Hauptwohnsitz in Lübeck. Grundlage ist die Hundesteuersatzung der Hansestadt Lübeck.</t>
    </r>
  </si>
  <si>
    <r>
      <rPr>
        <b/>
        <sz val="8.5"/>
        <rFont val="Open Sans"/>
        <family val="2"/>
      </rPr>
      <t>Vergnügungssteuer</t>
    </r>
    <r>
      <rPr>
        <sz val="8.5"/>
        <rFont val="Open Sans"/>
        <family val="2"/>
      </rPr>
      <t xml:space="preserve">
Kommunale Aufwandsteuer, die auf bestimmte Formen von Unterhaltung und Freizeitangeboten erhoben wird. In Lübeck betrifft sie vor allem das Halten von Geldspiel- und Unterhaltungsautomaten in Spielhallen und Gaststätten. Die Steuer wird je Gerät und Monat erhoben und richtet sich nach Art und Standort des Automaten. Grundlage ist die Vergnügungssteuersatzung der Hansestadt Lübeck.</t>
    </r>
  </si>
  <si>
    <r>
      <rPr>
        <b/>
        <sz val="8.5"/>
        <color theme="1"/>
        <rFont val="Open Sans"/>
        <family val="2"/>
      </rPr>
      <t>Gewerbesteuer</t>
    </r>
    <r>
      <rPr>
        <sz val="8.5"/>
        <color theme="1"/>
        <rFont val="Open Sans"/>
        <family val="2"/>
      </rPr>
      <t xml:space="preserve">
Kommunale Steuer auf den Ertrag gewerblicher Unternehmen mit Sitz oder Betriebsstätte in der Hansestadt Lübeck. Steuerpflichtig sind alle Gewerbebetriebe, ausgenommen freiberufliche Tätigkeiten. Die Bemessungsgrundlage ist der Gewerbeertrag, von dem ein Gewerbesteuermessbetrag abgeleitet wird, der anschließend mit dem von der Stadt festgesetzten Hebesatz multipliziert wird. </t>
    </r>
  </si>
  <si>
    <r>
      <rPr>
        <b/>
        <sz val="8.5"/>
        <color theme="1"/>
        <rFont val="Open Sans"/>
        <family val="2"/>
      </rPr>
      <t>Steuereinnahmen</t>
    </r>
    <r>
      <rPr>
        <sz val="8.5"/>
        <color theme="1"/>
        <rFont val="Open Sans"/>
        <family val="2"/>
      </rPr>
      <t xml:space="preserve">
Einnahmen der Stadt aus kommunalen Steuern, die zur Finanzierung öffentlicher Aufgaben dienen. Dazu zählen unter anderem Grundsteuer A und B, Gewerbesteuer, Hundesteuer, Vergnügungssteuer und Zweitwohnungssteuer. Steuereinnahmen bilden einen zentralen Bestandteil des städtischen Haushalts und dienen der Deckung laufender Ausgaben sowie Investitionen.</t>
    </r>
  </si>
  <si>
    <r>
      <rPr>
        <b/>
        <sz val="8.5"/>
        <color theme="1"/>
        <rFont val="Open Sans"/>
        <family val="2"/>
      </rPr>
      <t>Schulden</t>
    </r>
    <r>
      <rPr>
        <sz val="8.5"/>
        <color theme="1"/>
        <rFont val="Open Sans"/>
        <family val="2"/>
      </rPr>
      <t xml:space="preserve">
Gesamtheit der finanziellen Verpflichtungen der Hansestadt Lübeck, die durch Kredite oder Darlehen entstanden sind und zurückgezahlt werden müssen. Dazu zählen insbesondere Investitionskredite, Kassenkredite und sonstige Verbindlichkeiten. Schulden dienen der Finanzierung städtischer Investitionen oder der Überbrückung kurzfristiger Liquiditätsengpässe und werden im städtischen Haushalt ausgewiesen.</t>
    </r>
  </si>
  <si>
    <r>
      <rPr>
        <b/>
        <sz val="8.5"/>
        <color theme="1"/>
        <rFont val="Open Sans"/>
        <family val="2"/>
      </rPr>
      <t>Grundsteuer</t>
    </r>
    <r>
      <rPr>
        <sz val="8.5"/>
        <color theme="1"/>
        <rFont val="Open Sans"/>
        <family val="2"/>
      </rPr>
      <t xml:space="preserve">
Das Grundsteuergesetz ermächtigt in Deutschland die Gemeinden, auf die in ihrem Gebiet liegenden bebauten, unbebauten und landwirtschaftlich genutzten Grundstücke Grundsteuern zu erheben. Die Grundsteuer wird auf jegliche Art von Grundbesitz erhoben. Dazu gehören alle Arten von Immobilien (von der Wohnung bis zum Industriegebäude) und die unbebauten Grundstücke.  Der Art der Erhebung nach ist die Grundsteuer eine direkte Steuer, da sie vom jeweiligen Grundstücksbesitzer oder Immobilienbesitzer direkt an die Gemeinde zu zahlen ist. Festgesetzt wird die Grundsteuer für jedes einzelne Objekt.  Sie ist unterteilt in die Grundsteuer A (Betriebe der Land- und Forstwirtschaft) und die Grundsteuer B (alle sonstigen Immobilien). Gemeinnützige Organisationen und die öffentliche Verwaltung erhalten Vergünstigungen oder Befreiungen.  Festgesetzt wird die Grundsteuer zwar pro Kalenderjahr, zu zahlen ist sie jedoch in vier Teilen einmal pro Quartal und zwar zu den festen Terminen: 15. Februar, 15. Mai, 15. August und 15. November.  Dieses ist in § 28 Grundsteuergesetz (GrStG) geregelt und gilt, da es ein Bundesgesetz ist, für alle Grundstückseigentümerinnen und Grundstückseigentümer Deutschlands (Quelle: Glossar Interaktiver Haushalt, Stand 10.2025).</t>
    </r>
  </si>
  <si>
    <t>Kernaussagen</t>
  </si>
  <si>
    <t>Kommunale Finanzen und Verwaltung  – Kernaussagen</t>
  </si>
  <si>
    <t>Grafik: Hansestadt Lübeck, 1.102.2, Kommunale Statistikstelle (Basis: Bereich Personal)</t>
  </si>
  <si>
    <t>Weitere Informationen im interaktiven Haushalt der Hansestadt Lübeck:</t>
  </si>
  <si>
    <r>
      <rPr>
        <b/>
        <sz val="8.5"/>
        <rFont val="Open Sans"/>
        <family val="2"/>
      </rPr>
      <t>Schulden der Hansestadt Lübeck</t>
    </r>
    <r>
      <rPr>
        <sz val="8.5"/>
        <rFont val="Open Sans"/>
        <family val="2"/>
      </rPr>
      <t xml:space="preserve">
Nach dem neuen, den EU-Anforderungen angepassten Schuldenkonzept werden ab 2010 auch Kassenkredite zu den Schulden gerechnet. Bezüglich der Gläubiger:innen wird nicht mehr zwischen „Kreditmarktschulden“ und „Schulden bei öffentlichen Haushalten“ unterschieden, sondern zwischen den Positionen „Schulden beim nicht-öffentlichen Bereich“ und „Schulden beim öffentlichen Bereich“. Beide Positionen beinhalten jeweils die bislang nur nachrichtlich ausgewiesenen Kassenkredite. 
</t>
    </r>
  </si>
  <si>
    <r>
      <rPr>
        <b/>
        <sz val="8.5"/>
        <rFont val="Open Sans"/>
        <family val="2"/>
      </rPr>
      <t xml:space="preserve">Schlüsselzuweisungen im kommunalen Finanzausgleich 
</t>
    </r>
    <r>
      <rPr>
        <sz val="8.5"/>
        <rFont val="Open Sans"/>
        <family val="2"/>
      </rPr>
      <t xml:space="preserve">Die Hansestadt Lübeck erhält aus dem kommunalen Finanzausgleich Schlüsselzuweisungen für übergemeindliche Aufgaben (§ 10 Finanzausgleichsgesetz). Zu den Schlüsselzuweisungen gehören die im Länderfinanzausgleich überwiesenen Beträge und Zuweisungen. </t>
    </r>
  </si>
  <si>
    <r>
      <t xml:space="preserve">Auch beim </t>
    </r>
    <r>
      <rPr>
        <b/>
        <sz val="8.5"/>
        <color theme="1"/>
        <rFont val="Open Sans"/>
        <family val="2"/>
      </rPr>
      <t>Personal</t>
    </r>
    <r>
      <rPr>
        <sz val="8.5"/>
        <color theme="1"/>
        <rFont val="Open Sans"/>
        <family val="2"/>
      </rPr>
      <t xml:space="preserve"> der Stadtverwaltung zeigt sich eine kontinuierliche Zunahme. Der Gesamtbestand stieg von 4 345 Beschäftigten im Jahr 2008 über 5 332 im Jahr 2020 auf 5 707 Ende 2023. Besonders in der Kernverwaltung gab es deutliche Zuwächse: von 2 808 im Jahr 2010 auf 3 790 im Jahr 2023. Die Senior:inneneinrichtungen beschäftigten zuletzt 475 Personen, die Entsorgungsbetriebe 667, dazu kamen kleinere Bereiche wie Schwimmbäder und Kurbetriebe. Der Frauenanteil liegt mit 2 658 Beschäftigten (53 %) weiterhin über dem Männeranteil (2 348) im Stammpersonal.
Strukturell hat sich die </t>
    </r>
    <r>
      <rPr>
        <b/>
        <sz val="8.5"/>
        <color theme="1"/>
        <rFont val="Open Sans"/>
        <family val="2"/>
      </rPr>
      <t>Zusammensetzung des Personals</t>
    </r>
    <r>
      <rPr>
        <sz val="8.5"/>
        <color theme="1"/>
        <rFont val="Open Sans"/>
        <family val="2"/>
      </rPr>
      <t xml:space="preserve"> verändert: Während die Zahl der Beamt:innen seit 2004 kontinuierlich zurückging (815 auf 733), nahmen die Tarifbeschäftigten im gleichen Zeitraum deutlich zu (2 117 auf 
3 057). Damit setzt sich der langfristige Trend zu einem überwiegend tarifgebundenen Personalbestand fort. Auffällig ist zugleich die Altersstruktur: Die Zahl der Beschäftigten über 60 Jahre ist von 185 im Jahr 2004 auf 549 im Jahr 2023 gestiegen. Gleichzeitig hat die Gruppe der unter 40-Jährigen wieder zugenommen, während die mittleren Altersgruppen (40–49 Jahre) etwas zurückgegangen sind.
Die Verteilung nach </t>
    </r>
    <r>
      <rPr>
        <b/>
        <sz val="8.5"/>
        <color theme="1"/>
        <rFont val="Open Sans"/>
        <family val="2"/>
      </rPr>
      <t>Fachbereichen</t>
    </r>
    <r>
      <rPr>
        <sz val="8.5"/>
        <color theme="1"/>
        <rFont val="Open Sans"/>
        <family val="2"/>
      </rPr>
      <t xml:space="preserve"> zeigt 2023 deutliche Schwerpunkte: Kultur und Bildung (1 055 Beschäftigte) ist der größte Fachbereich, gefolgt von Umwelt, Sicherheit und Ordnung (825) sowie Planen und Bauen (996). Der Fachbereich Wirtschaft und Soziales zählt 488 Beschäftigte, während der Fachbereich des Bürgermeisters mit 426 die kleinste Einheit bildet. 
</t>
    </r>
    <r>
      <rPr>
        <b/>
        <sz val="8.5"/>
        <color theme="1"/>
        <rFont val="Open Sans"/>
        <family val="2"/>
      </rPr>
      <t>Fazit:</t>
    </r>
    <r>
      <rPr>
        <sz val="8.5"/>
        <color theme="1"/>
        <rFont val="Open Sans"/>
        <family val="2"/>
      </rPr>
      <t xml:space="preserve"> Trotz steigender Steuereinnahmen und wachsenden Schlüsselzuweisungen verschlechtert sich die Haushaltslage ab 2025 spürbar. Der bis 2022 erreichte Schuldenabbau kehrt sich um und führt zu einem erneuten Anstieg der Verschuldung. Gleichzeitig wächst der Personalbestand moderat, verschiebt sich aber zunehmend zu Tarifbeschäftigten. Die Altersstruktur der Personals ist einerseits von einer Alterung mit gleichzeitiger Verjüngung durch Neuanstellungen geprägt.</t>
    </r>
  </si>
  <si>
    <t>Gemeindeanteil an der Umsatzsteuer</t>
  </si>
  <si>
    <t>Quelle: Statistikamt Nord, Statistischer Bericht Kennziffer 14/142; Gemeindetabelle; 1995 - 2009 Genesis Datenbank</t>
  </si>
  <si>
    <t>Entwicklung der Schulden der Hansestadt Lübeck 1985 - 2024 (ab 2009 inkl. Kassenkredite)</t>
  </si>
  <si>
    <r>
      <rPr>
        <b/>
        <sz val="8.5"/>
        <rFont val="Open Sans"/>
        <family val="2"/>
      </rPr>
      <t>Gesamtpersonalbestand</t>
    </r>
    <r>
      <rPr>
        <sz val="8.5"/>
        <rFont val="Open Sans"/>
        <family val="2"/>
      </rPr>
      <t xml:space="preserve">
Gesamtheit aller bei der Stadtverwaltung beschäftigten Personen, einschließlich Beamt:innen, Tarifbeschäftigter, Auszubildender, Praktikant:innen und anderer zeitlich befristeter Mitarbeitender. Der Personalgesamtbestand dient der Übersicht über die gesamte personelle Kapazität der Verwaltung und ist Grundlage für Haushaltsplanung und Personalcontrolling.</t>
    </r>
  </si>
  <si>
    <r>
      <rPr>
        <b/>
        <sz val="8.5"/>
        <rFont val="Open Sans"/>
        <family val="2"/>
      </rPr>
      <t>Bettensteuer</t>
    </r>
    <r>
      <rPr>
        <sz val="8.5"/>
        <rFont val="Open Sans"/>
        <family val="2"/>
      </rPr>
      <t xml:space="preserve"> 
Steuer, die von Beherbergungsbetrieben auf privat veranlasste Übernachtungen erhoben wurde (nicht beruflich veranlasst). Sie betrug 5 % des Übernachtungspreises abzüglich Umsatzsteuer. Einführung: Die Satzung wurde Ende November 2011 beschlossen, und die Steuer trat ab Januar 2012 in Kraft. Abschaffung: Die Lübecker Bürgerschaft beschloss am 27. November 2014, die Bettensteuer aufzuheben. Gründe waren gesetzliche Änderungen, nach denen Gemeinden keine Übernachtungssteuer (Bettensteuer) mehr erheben dürfen, wenn sie zugleich eine Kur- oder Tourismusabgabe einführen. Eine Kurabgabe existiert bereits im Stadtteil Travemünde.</t>
    </r>
  </si>
  <si>
    <t>Finanzplan / Investitionen</t>
  </si>
  <si>
    <t>Quelle: Hansestadt Lübeck, interaktiver Haushalt (Stand 10.11.2025)</t>
  </si>
  <si>
    <t>Nr.</t>
  </si>
  <si>
    <t>Überschuss/Fehlbetrag</t>
  </si>
  <si>
    <t>Einwohner:innen</t>
  </si>
  <si>
    <t>Entwicklung der Steuereinnahmen 2010 - 2029 in 10 000 €</t>
  </si>
  <si>
    <t>Grafik: Hansestadt Lübeck, 1.102.2, Kommunale Statistikstelle (Basis: Haushaltsplan Vorbericht; Melderegister)</t>
  </si>
  <si>
    <t>Quellen: Hansestadt Lübeck, interaktiver Haushalt / Band 1 Vorberichte, Bevölkerungs- und Haushalteprognose 2025 - 2045, Melderegister</t>
  </si>
  <si>
    <t>Haushaltsübersicht d. Hansestadt Lübeck 2018 - 2029 in Millionen €</t>
  </si>
  <si>
    <t>in Millionen €</t>
  </si>
  <si>
    <t>in Mill, €</t>
  </si>
  <si>
    <r>
      <t xml:space="preserve">Die </t>
    </r>
    <r>
      <rPr>
        <b/>
        <sz val="8.5"/>
        <color theme="1"/>
        <rFont val="Open Sans"/>
        <family val="2"/>
      </rPr>
      <t>Kommunalen Finanzen</t>
    </r>
    <r>
      <rPr>
        <sz val="8.5"/>
        <color theme="1"/>
        <rFont val="Open Sans"/>
        <family val="2"/>
      </rPr>
      <t xml:space="preserve"> der Hansestadt Lübeck sind durch unterschiedliche Entwicklungen geprägt. Seit 2010 werden die Schulden nach einem EU-weit einheitlichen Konzept inklusive Kassenkrediten erfasst. Bis 2022 konnten sie deutlich abgebaut werden: von fast 788 Mill. € im Jahr 2015 auf 411 Mill. € Ende 2022, was 1 887 € je Einwohner:in entspricht. Damit wurde ein historisch niedriger Stand erreicht. Seit 2023 ist jedoch wieder ein deutlicher Anstieg zu beobachten: Die Schulden stiegen auf 444 Mill. € (+8 %, 2 035 € je Einwohner:in) und sollen 2024 sogar 575 Mill. € erreichen (+30 %). Dies markiert eine Trendwende nach Jahren des Abbaus.
Die </t>
    </r>
    <r>
      <rPr>
        <b/>
        <sz val="8.5"/>
        <color theme="1"/>
        <rFont val="Open Sans"/>
        <family val="2"/>
      </rPr>
      <t>Haushaltsübersicht</t>
    </r>
    <r>
      <rPr>
        <sz val="8.5"/>
        <color theme="1"/>
        <rFont val="Open Sans"/>
        <family val="2"/>
      </rPr>
      <t xml:space="preserve"> verdeutlicht die strukturellen Herausforderungen. Während die Erträge von 804 Mill. € (2018) laut Planung auf rund 1,26 Mrd. € im Jahr 2029 steigen, wachsen die Aufwendungen noch stärker von 840 Mill. € auf 1,43 Mrd. €. Im Ergebnishaushalt konnte 2023 kurzfristig ein ausgeglichenes Ergebnis erzielt werden, bereits 2024 zeigt sich jedoch wieder ein Minus. Ab 2025 ist jedoch mit deutlichen Defiziten zu rechnen (−73,8 Mill. € in 2025, −167,1 Mill. € in 2029). Auch im Finanzplan ergibt sich aus der Investitionstätigkeit dauerhaft ein negativer Saldo (−127 in 2024 bis −288,5 Mill. € in 2028), was den Finanzierungsspielraum zusätzlich einschränkt. Insgesamt besteht eine strukturelle Lücke zwischen wachsenden Einnahmen und noch schneller steigenden Ausgaben.
Die Entwicklung der </t>
    </r>
    <r>
      <rPr>
        <b/>
        <sz val="8.5"/>
        <color theme="1"/>
        <rFont val="Open Sans"/>
        <family val="2"/>
      </rPr>
      <t>Steuereinnahmen</t>
    </r>
    <r>
      <rPr>
        <sz val="8.5"/>
        <color theme="1"/>
        <rFont val="Open Sans"/>
        <family val="2"/>
      </rPr>
      <t xml:space="preserve"> zeigt dagegen ein positives Bild. Besonders die Gewerbesteuer hat sich dynamisch entwickelt: Sie stieg von 9,95 Mill. € im Jahr 2020 auf 13,5 Mill. € 2023 und ist für 2024 mit 16,8 Mill. €, für 2029 sogar mit 19,4 Mill. € veranschlagt. Pro Kopf entspricht dies einem Anstieg von 259 € (2010) auf 754 € (2024) und 862 € (2029). Auch der Gemeindeanteil an der Einkommensteuer entwickelt sich günstig: von 8,8 Mill. € im Jahr 2020 auf fast 12 Mill. € 2024 und über 14,7 Mill. € im Jahr 2029. Die Grundsteuer B bleibt dagegen weitgehend stabil bei rund 4 Mill. € jährlich, während kleinere Steuerarten (z. B. Hundesteuer, Zweitwohnungssteuer, Vergnügungssteuer) nur moderate Erträge bringen. Deutlich gewachsen sind zudem die Schlüsselzuweisungen im kommunalen Finanzausgleich: von 195 Mill. € im Jahr 2020 auf 250 Mill. € im Jahr 2024. Damit haben sie sich seit Mitte der 2010er Jahre um mehr als 50 % erhöht und sind für den städtischen Haushalt von zentraler Bedeutung.</t>
    </r>
  </si>
  <si>
    <t>Gemeindeanteil an der Einkommensteuer</t>
  </si>
  <si>
    <t>Nach dem neuen, den EU-Anforderungen angepassten Schuldenkonzept, werden ab 2010 auch Kassenkredite zu den Schulden gerechnet. Bezüglich der Gläubiger wird nicht mehr zwischen „Kreditmarktschulden“ und „Schulden bei öffentlichen Haushalten“ unterschieden, sondern zwischen den Positionen „Schulden beim nicht-öffentlichen Bereich“ und „Schulden beim öffentlichen Bereich“. Beide Positionen beinhalten jeweils die bislang nur nachrichtlich ausgewiesenen Kassenkredite. Bei den in der Tabelle dargestellten Schulden der Kernhaushalte sind diese Positionen zusammengefasst dargestellt. 1985 - 1995 auf Millionen mit 2 Nachkommastellen gerundet.</t>
  </si>
  <si>
    <r>
      <rPr>
        <b/>
        <sz val="8.5"/>
        <color theme="1"/>
        <rFont val="Open Sans"/>
        <family val="2"/>
      </rPr>
      <t>Ausgleichsleistungen</t>
    </r>
    <r>
      <rPr>
        <sz val="8.5"/>
        <color theme="1"/>
        <rFont val="Open Sans"/>
        <family val="2"/>
      </rPr>
      <t xml:space="preserve">
Finanzielle Zuweisungen oder Umlagen, die die Stadt erhält oder leistet, um Unterschiede im Finanzaufkommen oder besondere Belastungen auszugleichen. Dazu zählen insbesondere Mittel aus dem kommunalen Finanzausgleich des Landes Schleswig-Holstein, die die unterschiedlichen Steuerkraftniveaus der Kommunen ausgleichen sollen. Auch zweckgebundene Zuschüsse, etwa für besondere Aufgaben oder Belastungen (z. B. Hafenlasten, Sozialausgaben), können unter Ausgleichsleistungen fallen.</t>
    </r>
  </si>
  <si>
    <t>Personal in der Verwaltung</t>
  </si>
  <si>
    <r>
      <rPr>
        <b/>
        <sz val="8.5"/>
        <rFont val="Open Sans"/>
        <family val="2"/>
      </rPr>
      <t>Tarifbeschäftigte</t>
    </r>
    <r>
      <rPr>
        <sz val="8.5"/>
        <rFont val="Open Sans"/>
        <family val="2"/>
      </rPr>
      <t xml:space="preserve">
Beschäftigte der Stadtverwaltung, die nicht verbeamtet sind, sondern auf Grundlage eines Arbeitsvertrags nach dem Tarifvertrag für den öffentlichen Dienst (z. B. TVöD - VKA) angestellt sind. Sie erhalten Entgelt nach den tariflichen Entgeltgruppen und Stufen sowie die tariflich geregelten Leistungen (z. B. Jahressonderzahlung, Leistungsentgelt, Zusatzversorgung).</t>
    </r>
  </si>
  <si>
    <t>Überschuss / Fehlbetrag</t>
  </si>
  <si>
    <t>Tabelle &amp; Diagramm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</si>
</sst>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 ##0"/>
    <numFmt numFmtId="165" formatCode="00\ "/>
    <numFmt numFmtId="166" formatCode="###\ ###\ ##0"/>
    <numFmt numFmtId="167" formatCode="#\ ###\ ##0"/>
    <numFmt numFmtId="168" formatCode="#\ ###\ ##0\ \ \ \ "/>
    <numFmt numFmtId="169" formatCode="[&lt;4]&quot;. &quot;;#\ ##0\ \ "/>
    <numFmt numFmtId="170" formatCode="#\ ##0\ "/>
    <numFmt numFmtId="171" formatCode="#\ ##0\ \ "/>
    <numFmt numFmtId="172" formatCode="###\ ###"/>
    <numFmt numFmtId="173" formatCode="\+##0.0;\-##0.0"/>
    <numFmt numFmtId="174" formatCode="\+\ #\ ##0.0;\-\ #\ ##0.0"/>
    <numFmt numFmtId="175" formatCode="#\ ###\ ##0.0\ \ \ \ "/>
    <numFmt numFmtId="176" formatCode="#\ ##0.0"/>
  </numFmts>
  <fonts count="39" x14ac:knownFonts="1">
    <font>
      <sz val="11"/>
      <color theme="1"/>
      <name val="Calibri"/>
      <family val="2"/>
      <scheme val="minor"/>
    </font>
    <font>
      <sz val="10"/>
      <color theme="1"/>
      <name val="Arial"/>
      <family val="2"/>
    </font>
    <font>
      <sz val="10"/>
      <color indexed="8"/>
      <name val="MS Sans Serif"/>
      <family val="2"/>
    </font>
    <font>
      <sz val="10"/>
      <name val="Arial"/>
      <family val="2"/>
    </font>
    <font>
      <u/>
      <sz val="10"/>
      <color theme="10"/>
      <name val="MS Sans Serif"/>
      <family val="2"/>
    </font>
    <font>
      <sz val="9.5"/>
      <name val="Arial"/>
      <family val="2"/>
    </font>
    <font>
      <sz val="9.5"/>
      <color theme="1"/>
      <name val="Arial"/>
      <family val="2"/>
    </font>
    <font>
      <sz val="10"/>
      <name val="Helv"/>
    </font>
    <font>
      <sz val="10"/>
      <name val="MS Sans Serif"/>
      <family val="2"/>
    </font>
    <font>
      <sz val="8"/>
      <name val="Arial"/>
      <family val="2"/>
    </font>
    <font>
      <sz val="6"/>
      <name val="Arial"/>
      <family val="2"/>
    </font>
    <font>
      <b/>
      <sz val="8"/>
      <name val="Arial"/>
      <family val="2"/>
    </font>
    <font>
      <sz val="10"/>
      <color rgb="FFFF0000"/>
      <name val="Helv"/>
    </font>
    <font>
      <b/>
      <sz val="10"/>
      <name val="Helv"/>
    </font>
    <font>
      <b/>
      <sz val="24"/>
      <name val="Arial"/>
      <family val="2"/>
    </font>
    <font>
      <sz val="8.5"/>
      <name val="Open Sans"/>
      <family val="2"/>
    </font>
    <font>
      <u/>
      <sz val="8.5"/>
      <name val="Open Sans"/>
      <family val="2"/>
    </font>
    <font>
      <b/>
      <sz val="8.5"/>
      <name val="Open Sans"/>
      <family val="2"/>
    </font>
    <font>
      <sz val="8.5"/>
      <color theme="0"/>
      <name val="Open Sans"/>
      <family val="2"/>
    </font>
    <font>
      <sz val="8.5"/>
      <color rgb="FFFF0000"/>
      <name val="Open Sans"/>
      <family val="2"/>
    </font>
    <font>
      <b/>
      <sz val="8.5"/>
      <color theme="0"/>
      <name val="Open Sans"/>
      <family val="2"/>
    </font>
    <font>
      <sz val="10"/>
      <name val="Open Sans"/>
      <family val="2"/>
    </font>
    <font>
      <b/>
      <sz val="10"/>
      <name val="Open Sans"/>
      <family val="2"/>
    </font>
    <font>
      <sz val="10"/>
      <color theme="1"/>
      <name val="Open Sans"/>
      <family val="2"/>
    </font>
    <font>
      <sz val="8.5"/>
      <name val="Arial"/>
      <family val="2"/>
    </font>
    <font>
      <sz val="8.5"/>
      <color theme="1"/>
      <name val="Open Sans"/>
      <family val="2"/>
    </font>
    <font>
      <sz val="8"/>
      <color theme="1"/>
      <name val="Open Sans"/>
      <family val="2"/>
    </font>
    <font>
      <b/>
      <sz val="10"/>
      <color theme="1"/>
      <name val="Open Sans"/>
      <family val="2"/>
    </font>
    <font>
      <b/>
      <sz val="8.5"/>
      <color theme="1"/>
      <name val="Open Sans"/>
      <family val="2"/>
    </font>
    <font>
      <sz val="12"/>
      <name val="Open Sans"/>
      <family val="2"/>
    </font>
    <font>
      <b/>
      <sz val="24"/>
      <name val="Open Sans"/>
      <family val="2"/>
    </font>
    <font>
      <i/>
      <sz val="8"/>
      <name val="Open Sans"/>
      <family val="2"/>
    </font>
    <font>
      <u/>
      <sz val="11"/>
      <color theme="10"/>
      <name val="Calibri"/>
      <family val="2"/>
      <scheme val="minor"/>
    </font>
    <font>
      <u/>
      <sz val="8.5"/>
      <color theme="10"/>
      <name val="Open Sans"/>
      <family val="2"/>
    </font>
    <font>
      <sz val="11"/>
      <color theme="1"/>
      <name val="Calibri"/>
      <family val="2"/>
      <scheme val="minor"/>
    </font>
    <font>
      <b/>
      <sz val="12"/>
      <name val="Open Sans"/>
      <family val="2"/>
    </font>
    <font>
      <b/>
      <sz val="12"/>
      <color theme="1"/>
      <name val="Open Sans"/>
      <family val="2"/>
    </font>
    <font>
      <sz val="7"/>
      <color theme="1"/>
      <name val="Open Sans"/>
      <family val="2"/>
    </font>
    <font>
      <sz val="7"/>
      <name val="Open Sans"/>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EAC1"/>
        <bgColor indexed="64"/>
      </patternFill>
    </fill>
  </fills>
  <borders count="22">
    <border>
      <left/>
      <right/>
      <top/>
      <bottom/>
      <diagonal/>
    </border>
    <border>
      <left/>
      <right style="thick">
        <color theme="0" tint="-4.9989318521683403E-2"/>
      </right>
      <top/>
      <bottom/>
      <diagonal/>
    </border>
    <border>
      <left style="thick">
        <color theme="0" tint="-4.9989318521683403E-2"/>
      </left>
      <right/>
      <top/>
      <bottom/>
      <diagonal/>
    </border>
    <border>
      <left/>
      <right style="hair">
        <color indexed="64"/>
      </right>
      <top style="thin">
        <color indexed="64"/>
      </top>
      <bottom/>
      <diagonal/>
    </border>
    <border>
      <left style="hair">
        <color indexed="64"/>
      </left>
      <right style="hair">
        <color indexed="64"/>
      </right>
      <top style="thin">
        <color auto="1"/>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style="hair">
        <color auto="1"/>
      </right>
      <top style="thin">
        <color auto="1"/>
      </top>
      <bottom style="hair">
        <color auto="1"/>
      </bottom>
      <diagonal/>
    </border>
    <border>
      <left/>
      <right style="hair">
        <color indexed="64"/>
      </right>
      <top style="hair">
        <color indexed="64"/>
      </top>
      <bottom/>
      <diagonal/>
    </border>
    <border>
      <left style="hair">
        <color indexed="64"/>
      </left>
      <right/>
      <top style="thin">
        <color auto="1"/>
      </top>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s>
  <cellStyleXfs count="13">
    <xf numFmtId="0" fontId="0" fillId="0" borderId="0"/>
    <xf numFmtId="0" fontId="1" fillId="0" borderId="0"/>
    <xf numFmtId="0" fontId="2" fillId="0" borderId="0"/>
    <xf numFmtId="0" fontId="4" fillId="0" borderId="0" applyNumberFormat="0" applyFill="0" applyBorder="0" applyAlignment="0" applyProtection="0"/>
    <xf numFmtId="0" fontId="7" fillId="0" borderId="0"/>
    <xf numFmtId="0" fontId="8" fillId="0" borderId="0"/>
    <xf numFmtId="0" fontId="3" fillId="0" borderId="0"/>
    <xf numFmtId="0" fontId="3" fillId="0" borderId="0"/>
    <xf numFmtId="0" fontId="1" fillId="0" borderId="0"/>
    <xf numFmtId="0" fontId="32" fillId="0" borderId="0" applyNumberFormat="0" applyFill="0" applyBorder="0" applyAlignment="0" applyProtection="0"/>
    <xf numFmtId="43" fontId="34" fillId="0" borderId="0" applyFont="0" applyFill="0" applyBorder="0" applyAlignment="0" applyProtection="0"/>
    <xf numFmtId="0" fontId="1" fillId="0" borderId="0"/>
    <xf numFmtId="0" fontId="1" fillId="0" borderId="0"/>
  </cellStyleXfs>
  <cellXfs count="256">
    <xf numFmtId="0" fontId="0" fillId="0" borderId="0" xfId="0"/>
    <xf numFmtId="0" fontId="5" fillId="0" borderId="0" xfId="1" applyFont="1" applyAlignment="1">
      <alignment horizontal="left"/>
    </xf>
    <xf numFmtId="0" fontId="6" fillId="0" borderId="0" xfId="1" applyFont="1" applyAlignment="1">
      <alignment horizontal="left"/>
    </xf>
    <xf numFmtId="0" fontId="3" fillId="0" borderId="0" xfId="4" applyFont="1" applyFill="1"/>
    <xf numFmtId="0" fontId="3" fillId="0" borderId="0" xfId="4" applyFont="1"/>
    <xf numFmtId="0" fontId="9" fillId="0" borderId="0" xfId="4" applyFont="1"/>
    <xf numFmtId="0" fontId="2" fillId="0" borderId="0" xfId="2"/>
    <xf numFmtId="0" fontId="7" fillId="0" borderId="0" xfId="4"/>
    <xf numFmtId="0" fontId="12" fillId="0" borderId="0" xfId="4" applyFont="1"/>
    <xf numFmtId="0" fontId="13" fillId="0" borderId="0" xfId="4" applyFont="1"/>
    <xf numFmtId="0" fontId="10" fillId="0" borderId="0" xfId="2" applyFont="1" applyBorder="1" applyAlignment="1">
      <alignment horizontal="left"/>
    </xf>
    <xf numFmtId="0" fontId="9" fillId="0" borderId="0" xfId="2" applyFont="1" applyAlignment="1">
      <alignment horizontal="left"/>
    </xf>
    <xf numFmtId="0" fontId="9" fillId="0" borderId="0" xfId="4" applyFont="1" applyFill="1"/>
    <xf numFmtId="168" fontId="9" fillId="2" borderId="0" xfId="2" applyNumberFormat="1" applyFont="1" applyFill="1"/>
    <xf numFmtId="1" fontId="9" fillId="2" borderId="0" xfId="2" applyNumberFormat="1" applyFont="1" applyFill="1" applyBorder="1" applyAlignment="1">
      <alignment horizontal="center"/>
    </xf>
    <xf numFmtId="168" fontId="9" fillId="2" borderId="0" xfId="2" applyNumberFormat="1" applyFont="1" applyFill="1" applyBorder="1" applyAlignment="1">
      <alignment horizontal="right"/>
    </xf>
    <xf numFmtId="0" fontId="9" fillId="0" borderId="0" xfId="4" applyFont="1" applyAlignment="1">
      <alignment horizontal="right"/>
    </xf>
    <xf numFmtId="0" fontId="5" fillId="2" borderId="0" xfId="1" applyFont="1" applyFill="1" applyAlignment="1">
      <alignment horizontal="right"/>
    </xf>
    <xf numFmtId="0" fontId="5" fillId="2" borderId="0" xfId="1" applyFont="1" applyFill="1" applyAlignment="1">
      <alignment horizontal="left"/>
    </xf>
    <xf numFmtId="0" fontId="14" fillId="2" borderId="1" xfId="1" applyFont="1" applyFill="1" applyBorder="1" applyAlignment="1">
      <alignment vertical="top" wrapText="1"/>
    </xf>
    <xf numFmtId="0" fontId="14" fillId="2" borderId="0" xfId="1" applyFont="1" applyFill="1" applyAlignment="1">
      <alignment vertical="top" wrapText="1"/>
    </xf>
    <xf numFmtId="0" fontId="14" fillId="2" borderId="0" xfId="2" applyFont="1" applyFill="1" applyAlignment="1">
      <alignment wrapText="1"/>
    </xf>
    <xf numFmtId="0" fontId="14" fillId="2" borderId="2" xfId="2" applyFont="1" applyFill="1" applyBorder="1" applyAlignment="1">
      <alignment vertical="center" wrapText="1"/>
    </xf>
    <xf numFmtId="0" fontId="15" fillId="0" borderId="0" xfId="4" applyFont="1"/>
    <xf numFmtId="0" fontId="15" fillId="0" borderId="0" xfId="2" applyFont="1" applyAlignment="1"/>
    <xf numFmtId="1" fontId="15" fillId="0" borderId="12" xfId="2" applyNumberFormat="1" applyFont="1" applyFill="1" applyBorder="1" applyAlignment="1">
      <alignment horizontal="center"/>
    </xf>
    <xf numFmtId="0" fontId="15" fillId="0" borderId="12" xfId="2" applyFont="1" applyBorder="1" applyAlignment="1">
      <alignment horizontal="center"/>
    </xf>
    <xf numFmtId="164" fontId="15" fillId="0" borderId="0" xfId="2" applyNumberFormat="1" applyFont="1" applyAlignment="1">
      <alignment horizontal="right" indent="1"/>
    </xf>
    <xf numFmtId="0" fontId="16" fillId="0" borderId="0" xfId="2" applyFont="1" applyAlignment="1"/>
    <xf numFmtId="0" fontId="15" fillId="0" borderId="0" xfId="2" applyFont="1" applyFill="1" applyBorder="1"/>
    <xf numFmtId="0" fontId="15" fillId="0" borderId="0" xfId="6" applyFont="1"/>
    <xf numFmtId="0" fontId="15" fillId="0" borderId="0" xfId="6" applyFont="1" applyAlignment="1">
      <alignment vertical="center"/>
    </xf>
    <xf numFmtId="0" fontId="17" fillId="0" borderId="16" xfId="6" applyFont="1" applyBorder="1" applyAlignment="1">
      <alignment wrapText="1"/>
    </xf>
    <xf numFmtId="0" fontId="15" fillId="0" borderId="0" xfId="6" applyFont="1" applyAlignment="1">
      <alignment horizontal="right"/>
    </xf>
    <xf numFmtId="165" fontId="15" fillId="0" borderId="0" xfId="6" applyNumberFormat="1" applyFont="1"/>
    <xf numFmtId="0" fontId="15" fillId="0" borderId="12" xfId="6" applyFont="1" applyBorder="1" applyAlignment="1">
      <alignment wrapText="1"/>
    </xf>
    <xf numFmtId="0" fontId="18" fillId="0" borderId="0" xfId="6" applyFont="1"/>
    <xf numFmtId="0" fontId="19" fillId="0" borderId="0" xfId="6" applyFont="1"/>
    <xf numFmtId="166" fontId="19" fillId="0" borderId="0" xfId="6" applyNumberFormat="1" applyFont="1" applyAlignment="1">
      <alignment horizontal="right" wrapText="1"/>
    </xf>
    <xf numFmtId="0" fontId="15" fillId="0" borderId="16" xfId="2" applyFont="1" applyBorder="1" applyAlignment="1">
      <alignment horizontal="left"/>
    </xf>
    <xf numFmtId="0" fontId="15" fillId="0" borderId="12" xfId="2" applyFont="1" applyBorder="1" applyAlignment="1">
      <alignment horizontal="left"/>
    </xf>
    <xf numFmtId="167" fontId="17" fillId="0" borderId="0" xfId="2" applyNumberFormat="1" applyFont="1" applyAlignment="1">
      <alignment horizontal="right" indent="1"/>
    </xf>
    <xf numFmtId="167" fontId="17" fillId="0" borderId="0" xfId="2" applyNumberFormat="1" applyFont="1" applyAlignment="1">
      <alignment horizontal="right"/>
    </xf>
    <xf numFmtId="0" fontId="17" fillId="0" borderId="0" xfId="2" applyFont="1"/>
    <xf numFmtId="0" fontId="15" fillId="0" borderId="0" xfId="7" applyFont="1"/>
    <xf numFmtId="0" fontId="15" fillId="0" borderId="0" xfId="2" applyFont="1"/>
    <xf numFmtId="0" fontId="17" fillId="0" borderId="18" xfId="7" applyFont="1" applyFill="1" applyBorder="1" applyAlignment="1"/>
    <xf numFmtId="0" fontId="17" fillId="0" borderId="16" xfId="7" applyFont="1" applyFill="1" applyBorder="1" applyAlignment="1"/>
    <xf numFmtId="0" fontId="15" fillId="0" borderId="0" xfId="7" applyFont="1" applyBorder="1"/>
    <xf numFmtId="0" fontId="15" fillId="0" borderId="0" xfId="7" applyFont="1" applyFill="1" applyBorder="1"/>
    <xf numFmtId="0" fontId="15" fillId="0" borderId="12" xfId="7" applyFont="1" applyFill="1" applyBorder="1"/>
    <xf numFmtId="169" fontId="15" fillId="0" borderId="0" xfId="7" applyNumberFormat="1" applyFont="1" applyFill="1"/>
    <xf numFmtId="0" fontId="15" fillId="0" borderId="0" xfId="7" applyFont="1" applyFill="1"/>
    <xf numFmtId="0" fontId="17" fillId="0" borderId="0" xfId="7" applyFont="1" applyFill="1" applyBorder="1" applyAlignment="1"/>
    <xf numFmtId="0" fontId="15" fillId="0" borderId="12" xfId="7" applyFont="1" applyFill="1" applyBorder="1" applyAlignment="1"/>
    <xf numFmtId="0" fontId="17" fillId="0" borderId="0" xfId="7" applyFont="1" applyFill="1" applyBorder="1"/>
    <xf numFmtId="169" fontId="15" fillId="0" borderId="0" xfId="7" applyNumberFormat="1" applyFont="1" applyFill="1" applyAlignment="1">
      <alignment horizontal="right"/>
    </xf>
    <xf numFmtId="0" fontId="17" fillId="0" borderId="0" xfId="7" applyFont="1"/>
    <xf numFmtId="170" fontId="15" fillId="0" borderId="0" xfId="7" applyNumberFormat="1" applyFont="1"/>
    <xf numFmtId="0" fontId="18" fillId="0" borderId="0" xfId="7" applyFont="1" applyFill="1"/>
    <xf numFmtId="0" fontId="18" fillId="2" borderId="0" xfId="7" applyFont="1" applyFill="1"/>
    <xf numFmtId="0" fontId="18" fillId="0" borderId="0" xfId="7" applyFont="1"/>
    <xf numFmtId="170" fontId="18" fillId="2" borderId="0" xfId="7" applyNumberFormat="1" applyFont="1" applyFill="1"/>
    <xf numFmtId="0" fontId="20" fillId="0" borderId="0" xfId="7" applyFont="1" applyFill="1"/>
    <xf numFmtId="0" fontId="20" fillId="0" borderId="0" xfId="7" applyFont="1"/>
    <xf numFmtId="170" fontId="15" fillId="0" borderId="0" xfId="7" applyNumberFormat="1" applyFont="1" applyFill="1" applyBorder="1"/>
    <xf numFmtId="0" fontId="18" fillId="0" borderId="0" xfId="7" applyFont="1" applyFill="1" applyBorder="1"/>
    <xf numFmtId="0" fontId="17" fillId="2" borderId="0" xfId="7" applyFont="1" applyFill="1"/>
    <xf numFmtId="0" fontId="15" fillId="2" borderId="0" xfId="7" applyFont="1" applyFill="1"/>
    <xf numFmtId="170" fontId="17" fillId="0" borderId="0" xfId="7" applyNumberFormat="1" applyFont="1" applyFill="1"/>
    <xf numFmtId="170" fontId="15" fillId="0" borderId="0" xfId="7" applyNumberFormat="1" applyFont="1" applyFill="1" applyAlignment="1">
      <alignment horizontal="right"/>
    </xf>
    <xf numFmtId="0" fontId="15" fillId="0" borderId="0" xfId="2" applyFont="1" applyFill="1"/>
    <xf numFmtId="0" fontId="15" fillId="0" borderId="16" xfId="2" applyFont="1" applyFill="1" applyBorder="1"/>
    <xf numFmtId="171" fontId="15" fillId="0" borderId="0" xfId="2" applyNumberFormat="1" applyFont="1" applyFill="1"/>
    <xf numFmtId="171" fontId="15" fillId="0" borderId="0" xfId="2" applyNumberFormat="1" applyFont="1" applyFill="1" applyAlignment="1">
      <alignment horizontal="right"/>
    </xf>
    <xf numFmtId="0" fontId="15" fillId="0" borderId="12" xfId="2" applyFont="1" applyFill="1" applyBorder="1"/>
    <xf numFmtId="171" fontId="15" fillId="0" borderId="0" xfId="2" applyNumberFormat="1" applyFont="1"/>
    <xf numFmtId="0" fontId="15" fillId="0" borderId="0" xfId="4" applyFont="1" applyAlignment="1">
      <alignment horizontal="right"/>
    </xf>
    <xf numFmtId="0" fontId="21" fillId="2" borderId="0" xfId="1" applyFont="1" applyFill="1" applyAlignment="1">
      <alignment horizontal="left"/>
    </xf>
    <xf numFmtId="0" fontId="21" fillId="2" borderId="0" xfId="2" applyFont="1" applyFill="1" applyAlignment="1">
      <alignment horizontal="left"/>
    </xf>
    <xf numFmtId="0" fontId="23" fillId="0" borderId="0" xfId="1" applyFont="1"/>
    <xf numFmtId="0" fontId="21" fillId="2" borderId="0" xfId="1" applyFont="1" applyFill="1"/>
    <xf numFmtId="0" fontId="22" fillId="0" borderId="0" xfId="4" applyFont="1"/>
    <xf numFmtId="0" fontId="21" fillId="0" borderId="0" xfId="4" applyFont="1"/>
    <xf numFmtId="0" fontId="23" fillId="0" borderId="0" xfId="1" applyFont="1" applyFill="1"/>
    <xf numFmtId="0" fontId="22" fillId="2" borderId="0" xfId="1" applyFont="1" applyFill="1" applyBorder="1" applyAlignment="1">
      <alignment horizontal="left"/>
    </xf>
    <xf numFmtId="0" fontId="15" fillId="0" borderId="0" xfId="7" applyFont="1" applyAlignment="1">
      <alignment horizontal="left"/>
    </xf>
    <xf numFmtId="0" fontId="15" fillId="0" borderId="0" xfId="2" applyFont="1" applyAlignment="1">
      <alignment horizontal="left"/>
    </xf>
    <xf numFmtId="1" fontId="15" fillId="4" borderId="9" xfId="2" applyNumberFormat="1"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0" xfId="2" applyFont="1" applyFill="1" applyBorder="1" applyAlignment="1">
      <alignment horizontal="center" vertical="center"/>
    </xf>
    <xf numFmtId="0" fontId="15" fillId="4" borderId="8" xfId="2" applyFont="1" applyFill="1" applyBorder="1" applyAlignment="1">
      <alignment horizontal="center" vertical="center"/>
    </xf>
    <xf numFmtId="0" fontId="15" fillId="4" borderId="8" xfId="2" applyFont="1" applyFill="1" applyBorder="1" applyAlignment="1">
      <alignment horizontal="center" vertical="center" wrapText="1"/>
    </xf>
    <xf numFmtId="0" fontId="15" fillId="4" borderId="10" xfId="2" applyFont="1" applyFill="1" applyBorder="1" applyAlignment="1">
      <alignment horizontal="center" vertical="center" wrapText="1"/>
    </xf>
    <xf numFmtId="0" fontId="15" fillId="4" borderId="9" xfId="6" applyFont="1" applyFill="1" applyBorder="1" applyAlignment="1">
      <alignment horizontal="center" vertical="center" wrapText="1"/>
    </xf>
    <xf numFmtId="0" fontId="15" fillId="4" borderId="10" xfId="6" applyFont="1" applyFill="1" applyBorder="1" applyAlignment="1">
      <alignment horizontal="center" vertical="center" wrapText="1"/>
    </xf>
    <xf numFmtId="1" fontId="15" fillId="4" borderId="10" xfId="2" applyNumberFormat="1" applyFont="1" applyFill="1" applyBorder="1" applyAlignment="1">
      <alignment horizontal="center" vertical="center" wrapText="1"/>
    </xf>
    <xf numFmtId="0" fontId="15" fillId="4" borderId="15" xfId="7" applyFont="1" applyFill="1" applyBorder="1" applyAlignment="1">
      <alignment horizontal="center" vertical="center" wrapText="1"/>
    </xf>
    <xf numFmtId="0" fontId="15" fillId="4" borderId="19" xfId="7" applyFont="1" applyFill="1" applyBorder="1" applyAlignment="1">
      <alignment horizontal="center" vertical="center" wrapText="1"/>
    </xf>
    <xf numFmtId="0" fontId="15" fillId="4" borderId="5" xfId="7" applyFont="1" applyFill="1" applyBorder="1" applyAlignment="1">
      <alignment horizontal="center" vertical="center" wrapText="1"/>
    </xf>
    <xf numFmtId="0" fontId="15" fillId="4" borderId="15" xfId="2" applyFont="1" applyFill="1" applyBorder="1" applyAlignment="1">
      <alignment horizontal="center" vertical="center"/>
    </xf>
    <xf numFmtId="0" fontId="15" fillId="4" borderId="19" xfId="2" applyFont="1" applyFill="1" applyBorder="1" applyAlignment="1">
      <alignment horizontal="center" vertical="center"/>
    </xf>
    <xf numFmtId="0" fontId="15" fillId="4" borderId="5" xfId="2" applyFont="1" applyFill="1" applyBorder="1" applyAlignment="1">
      <alignment horizontal="center" vertical="center"/>
    </xf>
    <xf numFmtId="0" fontId="9" fillId="0" borderId="0" xfId="6" applyFont="1" applyAlignment="1">
      <alignment horizontal="left"/>
    </xf>
    <xf numFmtId="164" fontId="15" fillId="0" borderId="0" xfId="2" quotePrefix="1" applyNumberFormat="1" applyFont="1" applyAlignment="1">
      <alignment horizontal="right" indent="1"/>
    </xf>
    <xf numFmtId="0" fontId="15" fillId="0" borderId="12" xfId="2" applyFont="1" applyBorder="1" applyAlignment="1">
      <alignment horizontal="left" wrapText="1"/>
    </xf>
    <xf numFmtId="172" fontId="15" fillId="0" borderId="0" xfId="2" applyNumberFormat="1" applyFont="1" applyAlignment="1">
      <alignment horizontal="right" indent="1"/>
    </xf>
    <xf numFmtId="172" fontId="15" fillId="0" borderId="0" xfId="6" applyNumberFormat="1" applyFont="1" applyAlignment="1">
      <alignment horizontal="right" wrapText="1"/>
    </xf>
    <xf numFmtId="172" fontId="15" fillId="0" borderId="0" xfId="2" quotePrefix="1" applyNumberFormat="1" applyFont="1" applyAlignment="1">
      <alignment horizontal="right" indent="1"/>
    </xf>
    <xf numFmtId="0" fontId="17" fillId="2" borderId="0" xfId="2" applyFont="1" applyFill="1"/>
    <xf numFmtId="0" fontId="15" fillId="2" borderId="0" xfId="1" applyFont="1" applyFill="1"/>
    <xf numFmtId="0" fontId="25" fillId="0" borderId="0" xfId="1" applyFont="1"/>
    <xf numFmtId="1" fontId="15" fillId="4" borderId="4" xfId="2" applyNumberFormat="1" applyFont="1" applyFill="1" applyBorder="1" applyAlignment="1">
      <alignment horizontal="center" vertical="center" wrapText="1"/>
    </xf>
    <xf numFmtId="0" fontId="15" fillId="2" borderId="0" xfId="1" applyFont="1" applyFill="1" applyAlignment="1">
      <alignment horizontal="left"/>
    </xf>
    <xf numFmtId="0" fontId="15" fillId="2" borderId="0" xfId="1" applyFont="1" applyFill="1" applyAlignment="1">
      <alignment horizontal="right"/>
    </xf>
    <xf numFmtId="0" fontId="15" fillId="2" borderId="0" xfId="2" applyFont="1" applyFill="1" applyAlignment="1">
      <alignment horizontal="left"/>
    </xf>
    <xf numFmtId="0" fontId="15" fillId="2" borderId="0" xfId="3" applyFont="1" applyFill="1" applyAlignment="1">
      <alignment horizontal="left"/>
    </xf>
    <xf numFmtId="0" fontId="24" fillId="2" borderId="0" xfId="1" applyFont="1" applyFill="1" applyAlignment="1">
      <alignment horizontal="left"/>
    </xf>
    <xf numFmtId="0" fontId="15" fillId="2" borderId="0" xfId="1" applyFont="1" applyFill="1" applyAlignment="1">
      <alignment horizontal="center"/>
    </xf>
    <xf numFmtId="0" fontId="25" fillId="0" borderId="0" xfId="0" applyFont="1"/>
    <xf numFmtId="1" fontId="15" fillId="4" borderId="17" xfId="2" applyNumberFormat="1" applyFont="1" applyFill="1" applyBorder="1" applyAlignment="1">
      <alignment horizontal="center" vertical="center" wrapText="1"/>
    </xf>
    <xf numFmtId="1" fontId="15" fillId="2" borderId="0" xfId="2" applyNumberFormat="1" applyFont="1" applyFill="1" applyAlignment="1">
      <alignment horizontal="center"/>
    </xf>
    <xf numFmtId="168" fontId="15" fillId="2" borderId="0" xfId="2" applyNumberFormat="1" applyFont="1" applyFill="1"/>
    <xf numFmtId="1" fontId="15" fillId="2" borderId="0" xfId="2" applyNumberFormat="1" applyFont="1" applyFill="1" applyBorder="1" applyAlignment="1">
      <alignment horizontal="center"/>
    </xf>
    <xf numFmtId="168" fontId="15" fillId="2" borderId="0" xfId="2" applyNumberFormat="1" applyFont="1" applyFill="1" applyBorder="1"/>
    <xf numFmtId="1" fontId="15" fillId="2" borderId="12" xfId="2" applyNumberFormat="1" applyFont="1" applyFill="1" applyBorder="1" applyAlignment="1">
      <alignment horizontal="center"/>
    </xf>
    <xf numFmtId="0" fontId="27" fillId="0" borderId="0" xfId="8" applyFont="1" applyAlignment="1">
      <alignment horizontal="left"/>
    </xf>
    <xf numFmtId="0" fontId="23" fillId="0" borderId="0" xfId="8" applyFont="1" applyAlignment="1">
      <alignment horizontal="left"/>
    </xf>
    <xf numFmtId="0" fontId="15" fillId="0" borderId="0" xfId="8" quotePrefix="1" applyFont="1" applyAlignment="1">
      <alignment horizontal="left" vertical="center"/>
    </xf>
    <xf numFmtId="0" fontId="25" fillId="0" borderId="0" xfId="8" applyFont="1" applyAlignment="1">
      <alignment horizontal="left" vertical="center"/>
    </xf>
    <xf numFmtId="0" fontId="28" fillId="0" borderId="0" xfId="8" applyFont="1" applyAlignment="1">
      <alignment horizontal="left"/>
    </xf>
    <xf numFmtId="0" fontId="25" fillId="0" borderId="0" xfId="8" applyFont="1" applyAlignment="1">
      <alignment horizontal="left"/>
    </xf>
    <xf numFmtId="0" fontId="26" fillId="0" borderId="0" xfId="8" applyFont="1" applyAlignment="1">
      <alignment horizontal="left"/>
    </xf>
    <xf numFmtId="0" fontId="25" fillId="0" borderId="0" xfId="8" applyFont="1" applyAlignment="1">
      <alignment horizontal="left" vertical="top"/>
    </xf>
    <xf numFmtId="0" fontId="26" fillId="0" borderId="0" xfId="8" applyFont="1" applyAlignment="1">
      <alignment horizontal="left" vertical="top"/>
    </xf>
    <xf numFmtId="0" fontId="23" fillId="0" borderId="0" xfId="8" applyFont="1" applyAlignment="1">
      <alignment horizontal="left" vertical="top"/>
    </xf>
    <xf numFmtId="0" fontId="23" fillId="0" borderId="0" xfId="8" applyFont="1" applyAlignment="1">
      <alignment wrapText="1"/>
    </xf>
    <xf numFmtId="0" fontId="23" fillId="0" borderId="0" xfId="8" applyFont="1"/>
    <xf numFmtId="0" fontId="23" fillId="0" borderId="0" xfId="8" applyFont="1" applyAlignment="1">
      <alignment horizontal="left" wrapText="1"/>
    </xf>
    <xf numFmtId="0" fontId="23" fillId="0" borderId="0" xfId="8" applyFont="1" applyAlignment="1"/>
    <xf numFmtId="0" fontId="29" fillId="0" borderId="0" xfId="2" applyFont="1" applyAlignment="1">
      <alignment wrapText="1"/>
    </xf>
    <xf numFmtId="0" fontId="29" fillId="0" borderId="0" xfId="2" applyFont="1" applyAlignment="1">
      <alignment vertical="center" wrapText="1"/>
    </xf>
    <xf numFmtId="0" fontId="29" fillId="0" borderId="0" xfId="2" applyFont="1" applyAlignment="1">
      <alignment horizontal="justify"/>
    </xf>
    <xf numFmtId="0" fontId="21" fillId="0" borderId="0" xfId="2" applyFont="1" applyAlignment="1">
      <alignment wrapText="1"/>
    </xf>
    <xf numFmtId="0" fontId="21" fillId="0" borderId="0" xfId="2" applyFont="1" applyAlignment="1">
      <alignment vertical="top" wrapText="1"/>
    </xf>
    <xf numFmtId="172" fontId="15" fillId="0" borderId="0" xfId="6" quotePrefix="1" applyNumberFormat="1" applyFont="1" applyAlignment="1">
      <alignment horizontal="right" wrapText="1"/>
    </xf>
    <xf numFmtId="166" fontId="19" fillId="0" borderId="0" xfId="6" applyNumberFormat="1" applyFont="1"/>
    <xf numFmtId="0" fontId="33" fillId="2" borderId="0" xfId="9" applyFont="1" applyFill="1" applyAlignment="1">
      <alignment horizontal="left" vertical="top"/>
    </xf>
    <xf numFmtId="0" fontId="15" fillId="4" borderId="5" xfId="2" applyFont="1" applyFill="1" applyBorder="1" applyAlignment="1">
      <alignment horizontal="center" vertical="center"/>
    </xf>
    <xf numFmtId="0" fontId="15" fillId="0" borderId="0" xfId="4" applyFont="1" applyFill="1"/>
    <xf numFmtId="0" fontId="15" fillId="2" borderId="0" xfId="2" applyFont="1" applyFill="1" applyBorder="1" applyAlignment="1">
      <alignment horizontal="center" vertical="center"/>
    </xf>
    <xf numFmtId="0" fontId="3" fillId="2" borderId="0" xfId="4" applyFont="1" applyFill="1" applyBorder="1"/>
    <xf numFmtId="0" fontId="15" fillId="2" borderId="0" xfId="4" applyFont="1" applyFill="1" applyBorder="1"/>
    <xf numFmtId="1" fontId="9" fillId="2" borderId="0" xfId="2" applyNumberFormat="1" applyFont="1" applyFill="1" applyBorder="1" applyAlignment="1">
      <alignment vertical="center"/>
    </xf>
    <xf numFmtId="0" fontId="15" fillId="2" borderId="0" xfId="6" applyFont="1" applyFill="1" applyBorder="1" applyAlignment="1">
      <alignment vertical="center"/>
    </xf>
    <xf numFmtId="0" fontId="15" fillId="2" borderId="0" xfId="6" applyFont="1" applyFill="1" applyBorder="1" applyAlignment="1">
      <alignment horizontal="center" vertical="center" wrapText="1"/>
    </xf>
    <xf numFmtId="0" fontId="15" fillId="2" borderId="0" xfId="6" applyFont="1" applyFill="1" applyBorder="1"/>
    <xf numFmtId="167" fontId="15" fillId="2" borderId="0" xfId="2" applyNumberFormat="1" applyFont="1" applyFill="1" applyBorder="1" applyAlignment="1">
      <alignment horizontal="right" indent="1"/>
    </xf>
    <xf numFmtId="0" fontId="15" fillId="2" borderId="0" xfId="6" applyFont="1" applyFill="1" applyBorder="1" applyAlignment="1">
      <alignment horizontal="right"/>
    </xf>
    <xf numFmtId="0" fontId="7" fillId="2" borderId="0" xfId="4" applyFill="1" applyBorder="1"/>
    <xf numFmtId="0" fontId="18" fillId="2" borderId="0" xfId="6" applyFont="1" applyFill="1" applyBorder="1"/>
    <xf numFmtId="0" fontId="19" fillId="2" borderId="0" xfId="6" applyFont="1" applyFill="1" applyBorder="1"/>
    <xf numFmtId="0" fontId="12" fillId="2" borderId="0" xfId="4" applyFont="1" applyFill="1" applyBorder="1"/>
    <xf numFmtId="166" fontId="19" fillId="2" borderId="0" xfId="6" applyNumberFormat="1" applyFont="1" applyFill="1" applyBorder="1" applyAlignment="1">
      <alignment horizontal="right" wrapText="1"/>
    </xf>
    <xf numFmtId="0" fontId="15" fillId="2" borderId="0" xfId="6" applyFont="1" applyFill="1" applyBorder="1" applyAlignment="1">
      <alignment vertical="center" wrapText="1"/>
    </xf>
    <xf numFmtId="1" fontId="15" fillId="0" borderId="0" xfId="7" applyNumberFormat="1" applyFont="1"/>
    <xf numFmtId="1" fontId="15" fillId="2" borderId="0" xfId="7" applyNumberFormat="1" applyFont="1" applyFill="1"/>
    <xf numFmtId="0" fontId="27" fillId="0" borderId="0" xfId="11" applyFont="1" applyAlignment="1">
      <alignment horizontal="left"/>
    </xf>
    <xf numFmtId="0" fontId="35" fillId="0" borderId="0" xfId="11" applyFont="1" applyAlignment="1">
      <alignment horizontal="left"/>
    </xf>
    <xf numFmtId="0" fontId="23" fillId="0" borderId="0" xfId="11" applyFont="1" applyAlignment="1">
      <alignment horizontal="left"/>
    </xf>
    <xf numFmtId="0" fontId="36" fillId="0" borderId="0" xfId="11" applyFont="1" applyAlignment="1">
      <alignment horizontal="left"/>
    </xf>
    <xf numFmtId="0" fontId="15" fillId="0" borderId="0" xfId="11" quotePrefix="1" applyFont="1" applyAlignment="1">
      <alignment horizontal="left" vertical="top"/>
    </xf>
    <xf numFmtId="0" fontId="37" fillId="0" borderId="0" xfId="11" applyFont="1" applyAlignment="1">
      <alignment horizontal="left" vertical="center"/>
    </xf>
    <xf numFmtId="0" fontId="38" fillId="0" borderId="0" xfId="11" quotePrefix="1" applyFont="1" applyAlignment="1">
      <alignment horizontal="left" vertical="center"/>
    </xf>
    <xf numFmtId="0" fontId="37" fillId="0" borderId="0" xfId="11" applyFont="1" applyAlignment="1">
      <alignment horizontal="left"/>
    </xf>
    <xf numFmtId="0" fontId="21" fillId="0" borderId="0" xfId="12" quotePrefix="1" applyFont="1" applyAlignment="1">
      <alignment horizontal="left" vertical="center"/>
    </xf>
    <xf numFmtId="0" fontId="23" fillId="0" borderId="0" xfId="11" applyFont="1"/>
    <xf numFmtId="0" fontId="15" fillId="2" borderId="0" xfId="1" applyFont="1" applyFill="1" applyAlignment="1">
      <alignment horizontal="left"/>
    </xf>
    <xf numFmtId="173" fontId="15" fillId="0" borderId="0" xfId="2" applyNumberFormat="1" applyFont="1" applyAlignment="1">
      <alignment horizontal="right" indent="1"/>
    </xf>
    <xf numFmtId="1" fontId="21" fillId="0" borderId="0" xfId="4" quotePrefix="1" applyNumberFormat="1" applyFont="1"/>
    <xf numFmtId="0" fontId="15" fillId="0" borderId="0" xfId="6" applyFont="1" applyAlignment="1">
      <alignment horizontal="left"/>
    </xf>
    <xf numFmtId="0" fontId="15" fillId="2" borderId="0" xfId="6" applyFont="1" applyFill="1" applyBorder="1" applyAlignment="1">
      <alignment horizontal="center" vertical="center" wrapText="1"/>
    </xf>
    <xf numFmtId="0" fontId="17" fillId="0" borderId="12" xfId="6" applyFont="1" applyBorder="1" applyAlignment="1"/>
    <xf numFmtId="174" fontId="15" fillId="0" borderId="0" xfId="6" applyNumberFormat="1" applyFont="1" applyAlignment="1">
      <alignment horizontal="right" wrapText="1"/>
    </xf>
    <xf numFmtId="174" fontId="15" fillId="0" borderId="0" xfId="6" applyNumberFormat="1" applyFont="1"/>
    <xf numFmtId="174" fontId="15" fillId="2" borderId="0" xfId="6" applyNumberFormat="1" applyFont="1" applyFill="1" applyBorder="1" applyAlignment="1">
      <alignment horizontal="right" wrapText="1"/>
    </xf>
    <xf numFmtId="174" fontId="15" fillId="2" borderId="0" xfId="6" applyNumberFormat="1" applyFont="1" applyFill="1" applyBorder="1"/>
    <xf numFmtId="174" fontId="15" fillId="0" borderId="0" xfId="10" applyNumberFormat="1" applyFont="1" applyAlignment="1">
      <alignment horizontal="right" wrapText="1"/>
    </xf>
    <xf numFmtId="165" fontId="15" fillId="0" borderId="0" xfId="6" applyNumberFormat="1" applyFont="1" applyAlignment="1">
      <alignment vertical="top"/>
    </xf>
    <xf numFmtId="0" fontId="15" fillId="0" borderId="12" xfId="6" applyFont="1" applyBorder="1" applyAlignment="1">
      <alignment vertical="top" wrapText="1"/>
    </xf>
    <xf numFmtId="0" fontId="25" fillId="0" borderId="0" xfId="0" applyFont="1" applyAlignment="1">
      <alignment horizontal="justify" wrapText="1"/>
    </xf>
    <xf numFmtId="175" fontId="15" fillId="2" borderId="21" xfId="2" applyNumberFormat="1" applyFont="1" applyFill="1" applyBorder="1"/>
    <xf numFmtId="175" fontId="15" fillId="2" borderId="18" xfId="2" applyNumberFormat="1" applyFont="1" applyFill="1" applyBorder="1"/>
    <xf numFmtId="175" fontId="15" fillId="2" borderId="11" xfId="2" applyNumberFormat="1" applyFont="1" applyFill="1" applyBorder="1"/>
    <xf numFmtId="175" fontId="15" fillId="2" borderId="0" xfId="2" applyNumberFormat="1" applyFont="1" applyFill="1" applyBorder="1"/>
    <xf numFmtId="176" fontId="15" fillId="0" borderId="0" xfId="2" applyNumberFormat="1" applyFont="1" applyAlignment="1">
      <alignment horizontal="right" indent="1"/>
    </xf>
    <xf numFmtId="164" fontId="15" fillId="0" borderId="0" xfId="6" applyNumberFormat="1" applyFont="1" applyAlignment="1">
      <alignment horizontal="right" wrapText="1"/>
    </xf>
    <xf numFmtId="0" fontId="22" fillId="2" borderId="0" xfId="1" applyFont="1" applyFill="1" applyBorder="1" applyAlignment="1"/>
    <xf numFmtId="0" fontId="22" fillId="2" borderId="0" xfId="2" applyFont="1" applyFill="1"/>
    <xf numFmtId="0" fontId="14" fillId="2" borderId="0" xfId="1" applyFont="1" applyFill="1" applyBorder="1" applyAlignment="1">
      <alignment horizontal="center" vertical="top" wrapText="1"/>
    </xf>
    <xf numFmtId="0" fontId="14" fillId="2" borderId="1" xfId="1" applyFont="1" applyFill="1" applyBorder="1" applyAlignment="1">
      <alignment horizontal="center" vertical="top" wrapText="1"/>
    </xf>
    <xf numFmtId="0" fontId="30" fillId="2" borderId="0" xfId="2" applyFont="1" applyFill="1" applyBorder="1" applyAlignment="1">
      <alignment horizontal="left" vertical="top" wrapText="1"/>
    </xf>
    <xf numFmtId="0" fontId="15" fillId="2" borderId="0" xfId="2" applyFont="1" applyFill="1" applyAlignment="1">
      <alignment horizontal="left" wrapText="1"/>
    </xf>
    <xf numFmtId="0" fontId="29" fillId="0" borderId="0" xfId="2" applyFont="1" applyAlignment="1">
      <alignment horizontal="left"/>
    </xf>
    <xf numFmtId="0" fontId="29" fillId="0" borderId="0" xfId="2" applyFont="1" applyAlignment="1">
      <alignment horizontal="left" wrapText="1"/>
    </xf>
    <xf numFmtId="0" fontId="15" fillId="4" borderId="3" xfId="2" applyFont="1" applyFill="1" applyBorder="1" applyAlignment="1">
      <alignment horizontal="center" vertical="center"/>
    </xf>
    <xf numFmtId="0" fontId="9" fillId="3" borderId="12" xfId="2" applyFont="1" applyFill="1" applyBorder="1" applyAlignment="1">
      <alignment horizontal="center" vertical="center"/>
    </xf>
    <xf numFmtId="0" fontId="9" fillId="3" borderId="7" xfId="2" applyFont="1" applyFill="1" applyBorder="1" applyAlignment="1">
      <alignment horizontal="center" vertical="center"/>
    </xf>
    <xf numFmtId="0" fontId="15" fillId="4" borderId="4" xfId="2" applyFont="1" applyFill="1" applyBorder="1" applyAlignment="1">
      <alignment horizontal="center" vertical="center" wrapText="1"/>
    </xf>
    <xf numFmtId="0" fontId="9" fillId="3" borderId="13"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15" fillId="4" borderId="5" xfId="2" applyFont="1" applyFill="1" applyBorder="1" applyAlignment="1">
      <alignment horizontal="center" vertical="center"/>
    </xf>
    <xf numFmtId="0" fontId="9" fillId="3" borderId="6" xfId="2" applyFont="1" applyFill="1" applyBorder="1" applyAlignment="1">
      <alignment horizontal="center" vertical="center"/>
    </xf>
    <xf numFmtId="0" fontId="15" fillId="4" borderId="10" xfId="2" applyFont="1" applyFill="1" applyBorder="1" applyAlignment="1">
      <alignment horizontal="center" vertical="center"/>
    </xf>
    <xf numFmtId="0" fontId="9" fillId="3" borderId="14" xfId="2" applyFont="1" applyFill="1" applyBorder="1" applyAlignment="1">
      <alignment horizontal="center" vertical="center"/>
    </xf>
    <xf numFmtId="0" fontId="15" fillId="0" borderId="0" xfId="2" applyFont="1" applyAlignment="1">
      <alignment horizontal="justify" vertical="top" wrapText="1"/>
    </xf>
    <xf numFmtId="0" fontId="9" fillId="0" borderId="0" xfId="2" applyFont="1" applyAlignment="1">
      <alignment horizontal="justify" vertical="top" wrapText="1"/>
    </xf>
    <xf numFmtId="0" fontId="15" fillId="4" borderId="3" xfId="6" applyFont="1" applyFill="1" applyBorder="1" applyAlignment="1">
      <alignment horizontal="center" vertical="center" wrapText="1"/>
    </xf>
    <xf numFmtId="0" fontId="15" fillId="4" borderId="7" xfId="6" applyFont="1" applyFill="1" applyBorder="1" applyAlignment="1">
      <alignment horizontal="center" vertical="center" wrapText="1"/>
    </xf>
    <xf numFmtId="0" fontId="15" fillId="4" borderId="4" xfId="6" applyFont="1" applyFill="1" applyBorder="1" applyAlignment="1">
      <alignment horizontal="center" vertical="center" wrapText="1"/>
    </xf>
    <xf numFmtId="0" fontId="15" fillId="4" borderId="8" xfId="6" applyFont="1" applyFill="1" applyBorder="1" applyAlignment="1">
      <alignment horizontal="center" vertical="center" wrapText="1"/>
    </xf>
    <xf numFmtId="0" fontId="15" fillId="0" borderId="0" xfId="6" applyFont="1" applyAlignment="1">
      <alignment horizontal="left"/>
    </xf>
    <xf numFmtId="0" fontId="15" fillId="4" borderId="5" xfId="6" applyFont="1" applyFill="1" applyBorder="1" applyAlignment="1">
      <alignment horizontal="center" vertical="center" wrapText="1"/>
    </xf>
    <xf numFmtId="0" fontId="15" fillId="4" borderId="6" xfId="6" applyFont="1" applyFill="1" applyBorder="1" applyAlignment="1">
      <alignment horizontal="center" vertical="center" wrapText="1"/>
    </xf>
    <xf numFmtId="0" fontId="15" fillId="4" borderId="15" xfId="6" applyFont="1" applyFill="1" applyBorder="1" applyAlignment="1">
      <alignment horizontal="center" vertical="center" wrapText="1"/>
    </xf>
    <xf numFmtId="1" fontId="15" fillId="4" borderId="15" xfId="2" applyNumberFormat="1" applyFont="1" applyFill="1" applyBorder="1" applyAlignment="1">
      <alignment horizontal="center" vertical="center"/>
    </xf>
    <xf numFmtId="1" fontId="9" fillId="3" borderId="14" xfId="2" applyNumberFormat="1" applyFont="1" applyFill="1" applyBorder="1" applyAlignment="1">
      <alignment horizontal="center" vertical="center"/>
    </xf>
    <xf numFmtId="1" fontId="15" fillId="4" borderId="5" xfId="2" applyNumberFormat="1" applyFont="1" applyFill="1" applyBorder="1" applyAlignment="1">
      <alignment horizontal="center" vertical="center"/>
    </xf>
    <xf numFmtId="1" fontId="15" fillId="4" borderId="6" xfId="2" applyNumberFormat="1" applyFont="1" applyFill="1" applyBorder="1" applyAlignment="1">
      <alignment horizontal="center" vertical="center"/>
    </xf>
    <xf numFmtId="0" fontId="15" fillId="0" borderId="0" xfId="2" applyFont="1" applyFill="1" applyBorder="1" applyAlignment="1">
      <alignment horizontal="left" wrapText="1"/>
    </xf>
    <xf numFmtId="1" fontId="15" fillId="0" borderId="0" xfId="2" applyNumberFormat="1" applyFont="1" applyAlignment="1">
      <alignment horizontal="left"/>
    </xf>
    <xf numFmtId="1" fontId="9" fillId="0" borderId="0" xfId="2" applyNumberFormat="1" applyFont="1" applyAlignment="1">
      <alignment horizontal="left"/>
    </xf>
    <xf numFmtId="0" fontId="15" fillId="0" borderId="0" xfId="4" applyFont="1" applyAlignment="1">
      <alignment horizontal="left"/>
    </xf>
    <xf numFmtId="1" fontId="15" fillId="4" borderId="10" xfId="2" applyNumberFormat="1" applyFont="1" applyFill="1" applyBorder="1" applyAlignment="1">
      <alignment horizontal="center" vertical="center"/>
    </xf>
    <xf numFmtId="1" fontId="15" fillId="4" borderId="20" xfId="2" applyNumberFormat="1" applyFont="1" applyFill="1" applyBorder="1" applyAlignment="1">
      <alignment horizontal="center" vertical="center"/>
    </xf>
    <xf numFmtId="1" fontId="15" fillId="4" borderId="3" xfId="2" applyNumberFormat="1" applyFont="1" applyFill="1" applyBorder="1" applyAlignment="1">
      <alignment horizontal="center" vertical="center" wrapText="1"/>
    </xf>
    <xf numFmtId="1" fontId="15" fillId="4" borderId="7" xfId="2" applyNumberFormat="1" applyFont="1" applyFill="1" applyBorder="1" applyAlignment="1">
      <alignment horizontal="center" vertical="center" wrapText="1"/>
    </xf>
    <xf numFmtId="169" fontId="17" fillId="0" borderId="11" xfId="7" applyNumberFormat="1" applyFont="1" applyFill="1" applyBorder="1" applyAlignment="1">
      <alignment horizontal="center"/>
    </xf>
    <xf numFmtId="169" fontId="11" fillId="0" borderId="0" xfId="7" applyNumberFormat="1" applyFont="1" applyFill="1" applyBorder="1" applyAlignment="1">
      <alignment horizontal="center"/>
    </xf>
    <xf numFmtId="0" fontId="17" fillId="0" borderId="18" xfId="7" applyFont="1" applyFill="1" applyBorder="1" applyAlignment="1">
      <alignment horizontal="center"/>
    </xf>
    <xf numFmtId="0" fontId="11" fillId="0" borderId="18" xfId="7" applyFont="1" applyFill="1" applyBorder="1" applyAlignment="1">
      <alignment horizontal="center"/>
    </xf>
    <xf numFmtId="0" fontId="15" fillId="0" borderId="0" xfId="7" applyFont="1" applyAlignment="1">
      <alignment horizontal="left"/>
    </xf>
    <xf numFmtId="0" fontId="9" fillId="0" borderId="0" xfId="7" applyFont="1" applyAlignment="1">
      <alignment horizontal="left"/>
    </xf>
    <xf numFmtId="0" fontId="15" fillId="0" borderId="0" xfId="2" applyFont="1" applyAlignment="1">
      <alignment horizontal="left"/>
    </xf>
    <xf numFmtId="0" fontId="9" fillId="0" borderId="0" xfId="2" applyFont="1" applyAlignment="1">
      <alignment horizontal="left"/>
    </xf>
    <xf numFmtId="0" fontId="15" fillId="0" borderId="0" xfId="2" applyFont="1" applyAlignment="1">
      <alignment horizontal="left" wrapText="1"/>
    </xf>
    <xf numFmtId="0" fontId="15" fillId="0" borderId="0" xfId="2" applyFont="1" applyFill="1" applyAlignment="1">
      <alignment horizontal="left" vertical="top" wrapText="1"/>
    </xf>
    <xf numFmtId="0" fontId="25" fillId="0" borderId="0" xfId="0" applyFont="1" applyAlignment="1">
      <alignment horizontal="justify" wrapText="1"/>
    </xf>
    <xf numFmtId="0" fontId="15" fillId="2" borderId="0" xfId="1" applyFont="1" applyFill="1" applyAlignment="1">
      <alignment horizontal="justify" wrapText="1"/>
    </xf>
    <xf numFmtId="0" fontId="25" fillId="0" borderId="0" xfId="1" applyFont="1" applyAlignment="1">
      <alignment horizontal="justify" wrapText="1"/>
    </xf>
    <xf numFmtId="0" fontId="25" fillId="0" borderId="0" xfId="1" applyFont="1" applyAlignment="1">
      <alignment horizontal="justify"/>
    </xf>
    <xf numFmtId="0" fontId="15" fillId="2" borderId="0" xfId="2" applyFont="1" applyFill="1" applyAlignment="1">
      <alignment horizontal="justify" vertical="top" wrapText="1"/>
    </xf>
    <xf numFmtId="0" fontId="24" fillId="2" borderId="0" xfId="2" applyFont="1" applyFill="1" applyAlignment="1">
      <alignment horizontal="justify" vertical="top" wrapText="1"/>
    </xf>
    <xf numFmtId="0" fontId="15" fillId="2" borderId="0" xfId="1" applyFont="1" applyFill="1" applyAlignment="1">
      <alignment horizontal="justify" vertical="top" wrapText="1"/>
    </xf>
    <xf numFmtId="0" fontId="24" fillId="2" borderId="0" xfId="1" applyFont="1" applyFill="1" applyAlignment="1">
      <alignment horizontal="justify" vertical="top" wrapText="1"/>
    </xf>
    <xf numFmtId="0" fontId="15" fillId="2" borderId="0" xfId="1" applyFont="1" applyFill="1" applyAlignment="1">
      <alignment horizontal="justify"/>
    </xf>
  </cellXfs>
  <cellStyles count="13">
    <cellStyle name="Hyperlink 3" xfId="3" xr:uid="{00000000-0005-0000-0000-000000000000}"/>
    <cellStyle name="Komma" xfId="10" builtinId="3"/>
    <cellStyle name="Link" xfId="9" builtinId="8"/>
    <cellStyle name="Standard" xfId="0" builtinId="0"/>
    <cellStyle name="Standard 10" xfId="5" xr:uid="{00000000-0005-0000-0000-000004000000}"/>
    <cellStyle name="Standard 11" xfId="7" xr:uid="{00000000-0005-0000-0000-000005000000}"/>
    <cellStyle name="Standard 12" xfId="4" xr:uid="{00000000-0005-0000-0000-000006000000}"/>
    <cellStyle name="Standard 3 2" xfId="2" xr:uid="{00000000-0005-0000-0000-000007000000}"/>
    <cellStyle name="Standard 9 2 2 2" xfId="1" xr:uid="{00000000-0005-0000-0000-000008000000}"/>
    <cellStyle name="Standard 9 2 4" xfId="11" xr:uid="{00000000-0005-0000-0000-000009000000}"/>
    <cellStyle name="Standard 9 2 4 2" xfId="12" xr:uid="{00000000-0005-0000-0000-00000A000000}"/>
    <cellStyle name="Standard 9 2 6" xfId="8" xr:uid="{00000000-0005-0000-0000-00000B000000}"/>
    <cellStyle name="Standard_1101 Haushalt-Neu" xfId="6" xr:uid="{00000000-0005-0000-0000-00000C000000}"/>
  </cellStyles>
  <dxfs count="18">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EAC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704396325459318E-2"/>
          <c:y val="0.11759392503242691"/>
          <c:w val="0.92248129921259847"/>
          <c:h val="0.7275176409289531"/>
        </c:manualLayout>
      </c:layout>
      <c:lineChart>
        <c:grouping val="standard"/>
        <c:varyColors val="0"/>
        <c:ser>
          <c:idx val="0"/>
          <c:order val="0"/>
          <c:tx>
            <c:strRef>
              <c:f>'1100'!$F$4</c:f>
              <c:strCache>
                <c:ptCount val="1"/>
                <c:pt idx="0">
                  <c:v>je Einwohner:in</c:v>
                </c:pt>
              </c:strCache>
            </c:strRef>
          </c:tx>
          <c:spPr>
            <a:ln w="28575">
              <a:solidFill>
                <a:srgbClr val="000000"/>
              </a:solidFill>
              <a:prstDash val="solid"/>
            </a:ln>
          </c:spPr>
          <c:marker>
            <c:symbol val="none"/>
          </c:marker>
          <c:cat>
            <c:numRef>
              <c:f>'1100'!$G$51:$G$90</c:f>
              <c:numCache>
                <c:formatCode>0</c:formatCode>
                <c:ptCount val="40"/>
                <c:pt idx="0">
                  <c:v>1985</c:v>
                </c:pt>
                <c:pt idx="5">
                  <c:v>1990</c:v>
                </c:pt>
                <c:pt idx="10">
                  <c:v>1995</c:v>
                </c:pt>
                <c:pt idx="15">
                  <c:v>2000</c:v>
                </c:pt>
                <c:pt idx="20">
                  <c:v>2005</c:v>
                </c:pt>
                <c:pt idx="25">
                  <c:v>2010</c:v>
                </c:pt>
                <c:pt idx="30">
                  <c:v>2015</c:v>
                </c:pt>
                <c:pt idx="35">
                  <c:v>2020</c:v>
                </c:pt>
                <c:pt idx="39">
                  <c:v>2024</c:v>
                </c:pt>
              </c:numCache>
            </c:numRef>
          </c:cat>
          <c:val>
            <c:numRef>
              <c:f>'1100'!$F$6:$F$45</c:f>
              <c:numCache>
                <c:formatCode>#\ ##0</c:formatCode>
                <c:ptCount val="40"/>
                <c:pt idx="0">
                  <c:v>1120.2589843490791</c:v>
                </c:pt>
                <c:pt idx="1">
                  <c:v>1182.0786241020483</c:v>
                </c:pt>
                <c:pt idx="2">
                  <c:v>1202.7019895508997</c:v>
                </c:pt>
                <c:pt idx="3">
                  <c:v>1364.9043602233573</c:v>
                </c:pt>
                <c:pt idx="4">
                  <c:v>1417.666458179337</c:v>
                </c:pt>
                <c:pt idx="5">
                  <c:v>1464.0801514967768</c:v>
                </c:pt>
                <c:pt idx="6">
                  <c:v>1537.8182105404992</c:v>
                </c:pt>
                <c:pt idx="7">
                  <c:v>1606.4978614516262</c:v>
                </c:pt>
                <c:pt idx="8">
                  <c:v>1764.9956947955375</c:v>
                </c:pt>
                <c:pt idx="9">
                  <c:v>1794.1341630687939</c:v>
                </c:pt>
                <c:pt idx="10">
                  <c:v>1930.620432066032</c:v>
                </c:pt>
                <c:pt idx="11">
                  <c:v>2000.4395401022507</c:v>
                </c:pt>
                <c:pt idx="12">
                  <c:v>2024.41685547673</c:v>
                </c:pt>
                <c:pt idx="13">
                  <c:v>2105.1945451921242</c:v>
                </c:pt>
                <c:pt idx="14">
                  <c:v>2134.2368505969666</c:v>
                </c:pt>
                <c:pt idx="15">
                  <c:v>2215.1833442745942</c:v>
                </c:pt>
                <c:pt idx="16">
                  <c:v>2266.123589185946</c:v>
                </c:pt>
                <c:pt idx="17">
                  <c:v>2148.1686519758478</c:v>
                </c:pt>
                <c:pt idx="18">
                  <c:v>2192.1036013534531</c:v>
                </c:pt>
                <c:pt idx="19">
                  <c:v>2254.6538198779713</c:v>
                </c:pt>
                <c:pt idx="20">
                  <c:v>2258.8353517864134</c:v>
                </c:pt>
                <c:pt idx="21">
                  <c:v>2297.5205044327504</c:v>
                </c:pt>
                <c:pt idx="22">
                  <c:v>2219.159246299299</c:v>
                </c:pt>
                <c:pt idx="23">
                  <c:v>2133.5456937844338</c:v>
                </c:pt>
                <c:pt idx="24">
                  <c:v>3226.1937127076567</c:v>
                </c:pt>
                <c:pt idx="25">
                  <c:v>3371.6752660739103</c:v>
                </c:pt>
                <c:pt idx="26">
                  <c:v>3481.3655003967824</c:v>
                </c:pt>
                <c:pt idx="27">
                  <c:v>3599.4675231774277</c:v>
                </c:pt>
                <c:pt idx="28">
                  <c:v>3668.3248146960641</c:v>
                </c:pt>
                <c:pt idx="29">
                  <c:v>3720.1077898848393</c:v>
                </c:pt>
                <c:pt idx="30">
                  <c:v>3664.9349320484075</c:v>
                </c:pt>
                <c:pt idx="31">
                  <c:v>3428.9327778111751</c:v>
                </c:pt>
                <c:pt idx="32">
                  <c:v>3033.8794587037864</c:v>
                </c:pt>
                <c:pt idx="33">
                  <c:v>2845.945484497644</c:v>
                </c:pt>
                <c:pt idx="34">
                  <c:v>2507.0052701043869</c:v>
                </c:pt>
                <c:pt idx="35">
                  <c:v>2376.838806288451</c:v>
                </c:pt>
                <c:pt idx="36">
                  <c:v>2207.0542816498109</c:v>
                </c:pt>
                <c:pt idx="37">
                  <c:v>1886.7074688129881</c:v>
                </c:pt>
                <c:pt idx="38">
                  <c:v>2034.7882712256146</c:v>
                </c:pt>
                <c:pt idx="39">
                  <c:v>2647.6295337384308</c:v>
                </c:pt>
              </c:numCache>
            </c:numRef>
          </c:val>
          <c:smooth val="0"/>
          <c:extLst>
            <c:ext xmlns:c16="http://schemas.microsoft.com/office/drawing/2014/chart" uri="{C3380CC4-5D6E-409C-BE32-E72D297353CC}">
              <c16:uniqueId val="{00000000-11DD-482B-B796-58BA0BB88AC2}"/>
            </c:ext>
          </c:extLst>
        </c:ser>
        <c:dLbls>
          <c:showLegendKey val="0"/>
          <c:showVal val="0"/>
          <c:showCatName val="0"/>
          <c:showSerName val="0"/>
          <c:showPercent val="0"/>
          <c:showBubbleSize val="0"/>
        </c:dLbls>
        <c:smooth val="0"/>
        <c:axId val="140587008"/>
        <c:axId val="140588544"/>
      </c:lineChart>
      <c:catAx>
        <c:axId val="140587008"/>
        <c:scaling>
          <c:orientation val="minMax"/>
        </c:scaling>
        <c:delete val="0"/>
        <c:axPos val="b"/>
        <c:majorGridlines>
          <c:spPr>
            <a:ln w="3175">
              <a:noFill/>
              <a:prstDash val="solid"/>
            </a:ln>
          </c:spPr>
        </c:majorGridlines>
        <c:numFmt formatCode="0" sourceLinked="1"/>
        <c:majorTickMark val="out"/>
        <c:minorTickMark val="none"/>
        <c:tickLblPos val="nextTo"/>
        <c:spPr>
          <a:noFill/>
          <a:ln w="12700">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0588544"/>
        <c:crosses val="autoZero"/>
        <c:auto val="1"/>
        <c:lblAlgn val="ctr"/>
        <c:lblOffset val="100"/>
        <c:tickLblSkip val="1"/>
        <c:tickMarkSkip val="1"/>
        <c:noMultiLvlLbl val="0"/>
      </c:catAx>
      <c:valAx>
        <c:axId val="140588544"/>
        <c:scaling>
          <c:orientation val="minMax"/>
          <c:max val="4500"/>
        </c:scaling>
        <c:delete val="0"/>
        <c:axPos val="r"/>
        <c:majorGridlines>
          <c:spPr>
            <a:ln w="31750">
              <a:solidFill>
                <a:schemeClr val="bg1"/>
              </a:solidFill>
              <a:prstDash val="solid"/>
            </a:ln>
          </c:spPr>
        </c:majorGridlines>
        <c:numFmt formatCode="[=0]&quot;-&quot;;#\ ##0" sourceLinked="0"/>
        <c:majorTickMark val="out"/>
        <c:minorTickMark val="none"/>
        <c:tickLblPos val="nextTo"/>
        <c:spPr>
          <a:ln w="3175">
            <a:no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0587008"/>
        <c:crosses val="max"/>
        <c:crossBetween val="midCat"/>
      </c:valAx>
      <c:spPr>
        <a:solidFill>
          <a:schemeClr val="bg1">
            <a:lumMod val="95000"/>
          </a:schemeClr>
        </a:solidFill>
        <a:ln w="3175">
          <a:noFill/>
          <a:prstDash val="solid"/>
        </a:ln>
      </c:spPr>
    </c:plotArea>
    <c:plotVisOnly val="0"/>
    <c:dispBlanksAs val="gap"/>
    <c:showDLblsOverMax val="0"/>
  </c:chart>
  <c:spPr>
    <a:solidFill>
      <a:srgbClr val="FFFFFF"/>
    </a:solidFill>
    <a:ln w="3175">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8348721268055E-2"/>
          <c:y val="0.16096815555637309"/>
          <c:w val="0.88972086518382287"/>
          <c:h val="0.74670210088234268"/>
        </c:manualLayout>
      </c:layout>
      <c:lineChart>
        <c:grouping val="standard"/>
        <c:varyColors val="0"/>
        <c:ser>
          <c:idx val="0"/>
          <c:order val="0"/>
          <c:tx>
            <c:strRef>
              <c:f>'1102'!$B$11</c:f>
              <c:strCache>
                <c:ptCount val="1"/>
                <c:pt idx="0">
                  <c:v>Auszahlungen laufender Verwaltungstätigkeit</c:v>
                </c:pt>
              </c:strCache>
            </c:strRef>
          </c:tx>
          <c:spPr>
            <a:ln w="28575">
              <a:solidFill>
                <a:srgbClr val="FF0000"/>
              </a:solidFill>
            </a:ln>
          </c:spPr>
          <c:marker>
            <c:symbol val="none"/>
          </c:marker>
          <c:cat>
            <c:numRef>
              <c:f>'1102'!$C$4:$N$4</c:f>
              <c:numCache>
                <c:formatCode>General</c:formatCode>
                <c:ptCount val="12"/>
                <c:pt idx="0">
                  <c:v>2018</c:v>
                </c:pt>
                <c:pt idx="1">
                  <c:v>2019</c:v>
                </c:pt>
                <c:pt idx="2">
                  <c:v>2020</c:v>
                </c:pt>
                <c:pt idx="3">
                  <c:v>2021</c:v>
                </c:pt>
                <c:pt idx="4">
                  <c:v>2022</c:v>
                </c:pt>
                <c:pt idx="5">
                  <c:v>2023</c:v>
                </c:pt>
                <c:pt idx="6">
                  <c:v>2024</c:v>
                </c:pt>
                <c:pt idx="7">
                  <c:v>2025</c:v>
                </c:pt>
                <c:pt idx="8">
                  <c:v>2026</c:v>
                </c:pt>
                <c:pt idx="9">
                  <c:v>2027</c:v>
                </c:pt>
                <c:pt idx="10">
                  <c:v>2028</c:v>
                </c:pt>
                <c:pt idx="11">
                  <c:v>2029</c:v>
                </c:pt>
              </c:numCache>
            </c:numRef>
          </c:cat>
          <c:val>
            <c:numRef>
              <c:f>'1102'!$C$12:$N$12</c:f>
              <c:numCache>
                <c:formatCode>\+\ #\ ##0.0;\-\ #\ ##0.0</c:formatCode>
                <c:ptCount val="12"/>
                <c:pt idx="0">
                  <c:v>791.95309999999995</c:v>
                </c:pt>
                <c:pt idx="1">
                  <c:v>820.53139999999996</c:v>
                </c:pt>
                <c:pt idx="2">
                  <c:v>819.15790000000004</c:v>
                </c:pt>
                <c:pt idx="3">
                  <c:v>883.82539999999995</c:v>
                </c:pt>
                <c:pt idx="4">
                  <c:v>888.10659999999996</c:v>
                </c:pt>
                <c:pt idx="5">
                  <c:v>965.36360000000002</c:v>
                </c:pt>
                <c:pt idx="6">
                  <c:v>1132.9116529999999</c:v>
                </c:pt>
                <c:pt idx="7">
                  <c:v>1157.845</c:v>
                </c:pt>
                <c:pt idx="8">
                  <c:v>1292.7239</c:v>
                </c:pt>
                <c:pt idx="9">
                  <c:v>1320.0717999999999</c:v>
                </c:pt>
                <c:pt idx="10">
                  <c:v>1353.5469000000001</c:v>
                </c:pt>
                <c:pt idx="11">
                  <c:v>1383.9709</c:v>
                </c:pt>
              </c:numCache>
            </c:numRef>
          </c:val>
          <c:smooth val="0"/>
          <c:extLst>
            <c:ext xmlns:c16="http://schemas.microsoft.com/office/drawing/2014/chart" uri="{C3380CC4-5D6E-409C-BE32-E72D297353CC}">
              <c16:uniqueId val="{00000000-FF41-4E16-B4AD-BC021D5067E3}"/>
            </c:ext>
          </c:extLst>
        </c:ser>
        <c:ser>
          <c:idx val="1"/>
          <c:order val="1"/>
          <c:tx>
            <c:strRef>
              <c:f>'1102'!$B$10</c:f>
              <c:strCache>
                <c:ptCount val="1"/>
                <c:pt idx="0">
                  <c:v>Einzahlungen laufender Verwaltungstätigkeit</c:v>
                </c:pt>
              </c:strCache>
            </c:strRef>
          </c:tx>
          <c:spPr>
            <a:ln w="28575">
              <a:solidFill>
                <a:schemeClr val="accent6"/>
              </a:solidFill>
            </a:ln>
          </c:spPr>
          <c:marker>
            <c:symbol val="none"/>
          </c:marker>
          <c:cat>
            <c:numRef>
              <c:f>'1102'!$C$4:$N$4</c:f>
              <c:numCache>
                <c:formatCode>General</c:formatCode>
                <c:ptCount val="12"/>
                <c:pt idx="0">
                  <c:v>2018</c:v>
                </c:pt>
                <c:pt idx="1">
                  <c:v>2019</c:v>
                </c:pt>
                <c:pt idx="2">
                  <c:v>2020</c:v>
                </c:pt>
                <c:pt idx="3">
                  <c:v>2021</c:v>
                </c:pt>
                <c:pt idx="4">
                  <c:v>2022</c:v>
                </c:pt>
                <c:pt idx="5">
                  <c:v>2023</c:v>
                </c:pt>
                <c:pt idx="6">
                  <c:v>2024</c:v>
                </c:pt>
                <c:pt idx="7">
                  <c:v>2025</c:v>
                </c:pt>
                <c:pt idx="8">
                  <c:v>2026</c:v>
                </c:pt>
                <c:pt idx="9">
                  <c:v>2027</c:v>
                </c:pt>
                <c:pt idx="10">
                  <c:v>2028</c:v>
                </c:pt>
                <c:pt idx="11">
                  <c:v>2029</c:v>
                </c:pt>
              </c:numCache>
            </c:numRef>
          </c:cat>
          <c:val>
            <c:numRef>
              <c:f>'1102'!$C$10:$N$10</c:f>
              <c:numCache>
                <c:formatCode>\+\ #\ ##0.0;\-\ #\ ##0.0</c:formatCode>
                <c:ptCount val="12"/>
                <c:pt idx="0">
                  <c:v>782.19830000000002</c:v>
                </c:pt>
                <c:pt idx="1">
                  <c:v>818.23389999999995</c:v>
                </c:pt>
                <c:pt idx="2">
                  <c:v>827.69010000000003</c:v>
                </c:pt>
                <c:pt idx="3">
                  <c:v>867.11019999999996</c:v>
                </c:pt>
                <c:pt idx="4">
                  <c:v>909.94129999999996</c:v>
                </c:pt>
                <c:pt idx="5">
                  <c:v>995.44079999999997</c:v>
                </c:pt>
                <c:pt idx="6">
                  <c:v>1083.048057</c:v>
                </c:pt>
                <c:pt idx="7">
                  <c:v>1099.4848</c:v>
                </c:pt>
                <c:pt idx="8">
                  <c:v>1162.4324999999999</c:v>
                </c:pt>
                <c:pt idx="9">
                  <c:v>1190.0431000000001</c:v>
                </c:pt>
                <c:pt idx="10">
                  <c:v>1215.3369</c:v>
                </c:pt>
                <c:pt idx="11">
                  <c:v>1238.3695</c:v>
                </c:pt>
              </c:numCache>
            </c:numRef>
          </c:val>
          <c:smooth val="0"/>
          <c:extLst>
            <c:ext xmlns:c16="http://schemas.microsoft.com/office/drawing/2014/chart" uri="{C3380CC4-5D6E-409C-BE32-E72D297353CC}">
              <c16:uniqueId val="{00000001-FF41-4E16-B4AD-BC021D5067E3}"/>
            </c:ext>
          </c:extLst>
        </c:ser>
        <c:dLbls>
          <c:showLegendKey val="0"/>
          <c:showVal val="0"/>
          <c:showCatName val="0"/>
          <c:showSerName val="0"/>
          <c:showPercent val="0"/>
          <c:showBubbleSize val="0"/>
        </c:dLbls>
        <c:smooth val="0"/>
        <c:axId val="140627328"/>
        <c:axId val="140633216"/>
      </c:lineChart>
      <c:catAx>
        <c:axId val="140627328"/>
        <c:scaling>
          <c:orientation val="minMax"/>
        </c:scaling>
        <c:delete val="0"/>
        <c:axPos val="b"/>
        <c:majorGridlines>
          <c:spPr>
            <a:ln w="3175">
              <a:noFill/>
              <a:prstDash val="solid"/>
            </a:ln>
          </c:spPr>
        </c:majorGridlines>
        <c:numFmt formatCode="General" sourceLinked="1"/>
        <c:majorTickMark val="out"/>
        <c:minorTickMark val="none"/>
        <c:tickLblPos val="nextTo"/>
        <c:spPr>
          <a:noFill/>
          <a:ln w="12700">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0633216"/>
        <c:crosses val="autoZero"/>
        <c:auto val="1"/>
        <c:lblAlgn val="ctr"/>
        <c:lblOffset val="100"/>
        <c:tickLblSkip val="1"/>
        <c:tickMarkSkip val="1"/>
        <c:noMultiLvlLbl val="0"/>
      </c:catAx>
      <c:valAx>
        <c:axId val="140633216"/>
        <c:scaling>
          <c:orientation val="minMax"/>
        </c:scaling>
        <c:delete val="0"/>
        <c:axPos val="r"/>
        <c:majorGridlines>
          <c:spPr>
            <a:ln w="31750">
              <a:solidFill>
                <a:schemeClr val="bg1"/>
              </a:solidFill>
              <a:prstDash val="solid"/>
            </a:ln>
          </c:spPr>
        </c:majorGridlines>
        <c:numFmt formatCode="[=0]&quot;- &quot;;#\ ###\ ##0\ \ \ " sourceLinked="0"/>
        <c:majorTickMark val="out"/>
        <c:minorTickMark val="none"/>
        <c:tickLblPos val="nextTo"/>
        <c:spPr>
          <a:ln w="3175">
            <a:no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0627328"/>
        <c:crosses val="max"/>
        <c:crossBetween val="midCat"/>
      </c:valAx>
      <c:spPr>
        <a:solidFill>
          <a:schemeClr val="bg1">
            <a:lumMod val="95000"/>
          </a:schemeClr>
        </a:solidFill>
        <a:ln w="3175">
          <a:noFill/>
          <a:prstDash val="solid"/>
        </a:ln>
      </c:spPr>
    </c:plotArea>
    <c:legend>
      <c:legendPos val="t"/>
      <c:layout>
        <c:manualLayout>
          <c:xMode val="edge"/>
          <c:yMode val="edge"/>
          <c:x val="1.5462104320978765E-2"/>
          <c:y val="0.10122009848334157"/>
          <c:w val="0.96201031236320278"/>
          <c:h val="3.5095958749837119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solidFill>
      <a:srgbClr val="FFFFFF"/>
    </a:solidFill>
    <a:ln w="3175">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8348721268055E-2"/>
          <c:y val="0.10412784850491819"/>
          <c:w val="0.88972086518382287"/>
          <c:h val="0.79806534697181553"/>
        </c:manualLayout>
      </c:layout>
      <c:lineChart>
        <c:grouping val="standard"/>
        <c:varyColors val="0"/>
        <c:ser>
          <c:idx val="0"/>
          <c:order val="0"/>
          <c:tx>
            <c:strRef>
              <c:f>'1100'!$F$4</c:f>
              <c:strCache>
                <c:ptCount val="1"/>
                <c:pt idx="0">
                  <c:v>je Einwohner:in</c:v>
                </c:pt>
              </c:strCache>
            </c:strRef>
          </c:tx>
          <c:spPr>
            <a:ln w="28575"/>
          </c:spPr>
          <c:marker>
            <c:symbol val="none"/>
          </c:marker>
          <c:cat>
            <c:numRef>
              <c:f>'1103'!$C$4:$R$4</c:f>
              <c:numCache>
                <c:formatCode>0</c:formatCode>
                <c:ptCount val="16"/>
                <c:pt idx="0">
                  <c:v>2014</c:v>
                </c:pt>
                <c:pt idx="1">
                  <c:v>2015</c:v>
                </c:pt>
                <c:pt idx="2">
                  <c:v>2016</c:v>
                </c:pt>
                <c:pt idx="3">
                  <c:v>2017</c:v>
                </c:pt>
                <c:pt idx="4">
                  <c:v>2018</c:v>
                </c:pt>
                <c:pt idx="5" formatCode="General">
                  <c:v>2019</c:v>
                </c:pt>
                <c:pt idx="6" formatCode="General">
                  <c:v>2020</c:v>
                </c:pt>
                <c:pt idx="7" formatCode="General">
                  <c:v>2021</c:v>
                </c:pt>
                <c:pt idx="8" formatCode="General">
                  <c:v>2022</c:v>
                </c:pt>
                <c:pt idx="9" formatCode="General">
                  <c:v>2023</c:v>
                </c:pt>
                <c:pt idx="10" formatCode="General">
                  <c:v>2024</c:v>
                </c:pt>
                <c:pt idx="11" formatCode="General">
                  <c:v>2025</c:v>
                </c:pt>
                <c:pt idx="12" formatCode="General">
                  <c:v>2026</c:v>
                </c:pt>
                <c:pt idx="13" formatCode="General">
                  <c:v>2027</c:v>
                </c:pt>
                <c:pt idx="14" formatCode="General">
                  <c:v>2028</c:v>
                </c:pt>
                <c:pt idx="15" formatCode="General">
                  <c:v>2029</c:v>
                </c:pt>
              </c:numCache>
            </c:numRef>
          </c:cat>
          <c:val>
            <c:numRef>
              <c:f>'1103'!$C$8:$R$8</c:f>
              <c:numCache>
                <c:formatCode>#\ ##0</c:formatCode>
                <c:ptCount val="16"/>
                <c:pt idx="0">
                  <c:v>443.49860982391101</c:v>
                </c:pt>
                <c:pt idx="1">
                  <c:v>396.98338390009292</c:v>
                </c:pt>
                <c:pt idx="2">
                  <c:v>444.84858392251419</c:v>
                </c:pt>
                <c:pt idx="3">
                  <c:v>475.71549109484391</c:v>
                </c:pt>
                <c:pt idx="4">
                  <c:v>430.59162666739189</c:v>
                </c:pt>
                <c:pt idx="5">
                  <c:v>560.11678275320332</c:v>
                </c:pt>
                <c:pt idx="6">
                  <c:v>453.01281613512714</c:v>
                </c:pt>
                <c:pt idx="7">
                  <c:v>519.27691133166104</c:v>
                </c:pt>
                <c:pt idx="8">
                  <c:v>555.6316052540335</c:v>
                </c:pt>
                <c:pt idx="9">
                  <c:v>607.01933816899702</c:v>
                </c:pt>
                <c:pt idx="10">
                  <c:v>754.13163885353742</c:v>
                </c:pt>
                <c:pt idx="11">
                  <c:v>740.25672196796336</c:v>
                </c:pt>
                <c:pt idx="12">
                  <c:v>791.92156093384938</c:v>
                </c:pt>
                <c:pt idx="13">
                  <c:v>817.13889024862385</c:v>
                </c:pt>
                <c:pt idx="14">
                  <c:v>840.23103409974453</c:v>
                </c:pt>
                <c:pt idx="15">
                  <c:v>861.7763873172247</c:v>
                </c:pt>
              </c:numCache>
            </c:numRef>
          </c:val>
          <c:smooth val="0"/>
          <c:extLst>
            <c:ext xmlns:c16="http://schemas.microsoft.com/office/drawing/2014/chart" uri="{C3380CC4-5D6E-409C-BE32-E72D297353CC}">
              <c16:uniqueId val="{00000007-EC17-4403-A7E8-862583A19D5D}"/>
            </c:ext>
          </c:extLst>
        </c:ser>
        <c:dLbls>
          <c:showLegendKey val="0"/>
          <c:showVal val="0"/>
          <c:showCatName val="0"/>
          <c:showSerName val="0"/>
          <c:showPercent val="0"/>
          <c:showBubbleSize val="0"/>
        </c:dLbls>
        <c:smooth val="0"/>
        <c:axId val="143555584"/>
        <c:axId val="143565568"/>
      </c:lineChart>
      <c:catAx>
        <c:axId val="143555584"/>
        <c:scaling>
          <c:orientation val="minMax"/>
        </c:scaling>
        <c:delete val="0"/>
        <c:axPos val="b"/>
        <c:majorGridlines>
          <c:spPr>
            <a:ln w="3175">
              <a:noFill/>
              <a:prstDash val="solid"/>
            </a:ln>
          </c:spPr>
        </c:majorGridlines>
        <c:numFmt formatCode="0" sourceLinked="1"/>
        <c:majorTickMark val="out"/>
        <c:minorTickMark val="none"/>
        <c:tickLblPos val="nextTo"/>
        <c:spPr>
          <a:noFill/>
          <a:ln w="12700">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3565568"/>
        <c:crosses val="autoZero"/>
        <c:auto val="1"/>
        <c:lblAlgn val="ctr"/>
        <c:lblOffset val="100"/>
        <c:noMultiLvlLbl val="0"/>
      </c:catAx>
      <c:valAx>
        <c:axId val="143565568"/>
        <c:scaling>
          <c:orientation val="minMax"/>
          <c:max val="1000"/>
          <c:min val="300"/>
        </c:scaling>
        <c:delete val="0"/>
        <c:axPos val="r"/>
        <c:majorGridlines>
          <c:spPr>
            <a:ln w="31750">
              <a:solidFill>
                <a:schemeClr val="bg1"/>
              </a:solidFill>
              <a:prstDash val="solid"/>
            </a:ln>
          </c:spPr>
        </c:majorGridlines>
        <c:numFmt formatCode="[=0]&quot;- &quot;;#\ ###\ ##0\ \ \ " sourceLinked="0"/>
        <c:majorTickMark val="out"/>
        <c:minorTickMark val="none"/>
        <c:tickLblPos val="nextTo"/>
        <c:spPr>
          <a:ln w="3175">
            <a:no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3555584"/>
        <c:crosses val="max"/>
        <c:crossBetween val="midCat"/>
      </c:valAx>
      <c:spPr>
        <a:solidFill>
          <a:schemeClr val="bg1">
            <a:lumMod val="95000"/>
          </a:schemeClr>
        </a:solidFill>
        <a:ln w="3175">
          <a:noFill/>
          <a:prstDash val="solid"/>
        </a:ln>
      </c:spPr>
    </c:plotArea>
    <c:plotVisOnly val="0"/>
    <c:dispBlanksAs val="gap"/>
    <c:showDLblsOverMax val="0"/>
  </c:chart>
  <c:spPr>
    <a:solidFill>
      <a:srgbClr val="FFFFFF"/>
    </a:solidFill>
    <a:ln w="3175">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8348721268055E-2"/>
          <c:y val="0.11136464117798821"/>
          <c:w val="0.89127559178257909"/>
          <c:h val="0.81759532095566712"/>
        </c:manualLayout>
      </c:layout>
      <c:lineChart>
        <c:grouping val="standard"/>
        <c:varyColors val="0"/>
        <c:ser>
          <c:idx val="0"/>
          <c:order val="0"/>
          <c:tx>
            <c:strRef>
              <c:f>'1100'!$F$4</c:f>
              <c:strCache>
                <c:ptCount val="1"/>
                <c:pt idx="0">
                  <c:v>je Einwohner:in</c:v>
                </c:pt>
              </c:strCache>
            </c:strRef>
          </c:tx>
          <c:spPr>
            <a:ln w="28575">
              <a:solidFill>
                <a:srgbClr val="000000"/>
              </a:solidFill>
              <a:prstDash val="solid"/>
            </a:ln>
          </c:spPr>
          <c:marker>
            <c:symbol val="none"/>
          </c:marker>
          <c:cat>
            <c:numRef>
              <c:f>'1104'!$F$55:$F$93</c:f>
              <c:numCache>
                <c:formatCode>0</c:formatCode>
                <c:ptCount val="39"/>
                <c:pt idx="0">
                  <c:v>1985</c:v>
                </c:pt>
                <c:pt idx="5">
                  <c:v>1990</c:v>
                </c:pt>
                <c:pt idx="10">
                  <c:v>1995</c:v>
                </c:pt>
                <c:pt idx="15">
                  <c:v>2000</c:v>
                </c:pt>
                <c:pt idx="20">
                  <c:v>2005</c:v>
                </c:pt>
                <c:pt idx="25">
                  <c:v>2010</c:v>
                </c:pt>
                <c:pt idx="30">
                  <c:v>2015</c:v>
                </c:pt>
                <c:pt idx="35">
                  <c:v>2020</c:v>
                </c:pt>
                <c:pt idx="38">
                  <c:v>2023</c:v>
                </c:pt>
              </c:numCache>
            </c:numRef>
          </c:cat>
          <c:val>
            <c:numRef>
              <c:f>'1104'!$E$5:$E$43</c:f>
              <c:numCache>
                <c:formatCode>#\ ###\ ##0.0\ \ \ \ </c:formatCode>
                <c:ptCount val="39"/>
                <c:pt idx="0">
                  <c:v>39.641993424786406</c:v>
                </c:pt>
                <c:pt idx="1">
                  <c:v>40.208504829151821</c:v>
                </c:pt>
                <c:pt idx="2">
                  <c:v>48.895353890675572</c:v>
                </c:pt>
                <c:pt idx="3">
                  <c:v>64.481064305179899</c:v>
                </c:pt>
                <c:pt idx="4">
                  <c:v>72.588108373427133</c:v>
                </c:pt>
                <c:pt idx="5">
                  <c:v>73.014525802344778</c:v>
                </c:pt>
                <c:pt idx="6">
                  <c:v>81.029537331976712</c:v>
                </c:pt>
                <c:pt idx="7">
                  <c:v>89.887157881819988</c:v>
                </c:pt>
                <c:pt idx="8">
                  <c:v>95.040468752396691</c:v>
                </c:pt>
                <c:pt idx="9">
                  <c:v>96.042089547660069</c:v>
                </c:pt>
                <c:pt idx="10">
                  <c:v>102.00109416462575</c:v>
                </c:pt>
                <c:pt idx="11">
                  <c:v>107.07730221951805</c:v>
                </c:pt>
                <c:pt idx="12">
                  <c:v>98.636895844730887</c:v>
                </c:pt>
                <c:pt idx="13">
                  <c:v>103.34282631926087</c:v>
                </c:pt>
                <c:pt idx="14">
                  <c:v>108.86426734429884</c:v>
                </c:pt>
                <c:pt idx="15">
                  <c:v>109.39038669004975</c:v>
                </c:pt>
                <c:pt idx="16">
                  <c:v>109.29886544331563</c:v>
                </c:pt>
                <c:pt idx="17">
                  <c:v>119.611</c:v>
                </c:pt>
                <c:pt idx="18">
                  <c:v>101.291</c:v>
                </c:pt>
                <c:pt idx="19">
                  <c:v>96.777000000000001</c:v>
                </c:pt>
                <c:pt idx="20">
                  <c:v>106.92400000000001</c:v>
                </c:pt>
                <c:pt idx="21">
                  <c:v>82.831999999999994</c:v>
                </c:pt>
                <c:pt idx="22">
                  <c:v>100.749</c:v>
                </c:pt>
                <c:pt idx="23">
                  <c:v>121.598</c:v>
                </c:pt>
                <c:pt idx="24">
                  <c:v>117.39400000000001</c:v>
                </c:pt>
                <c:pt idx="25">
                  <c:v>118.893</c:v>
                </c:pt>
                <c:pt idx="26">
                  <c:v>101.125</c:v>
                </c:pt>
                <c:pt idx="27">
                  <c:v>112.56</c:v>
                </c:pt>
                <c:pt idx="28">
                  <c:v>119.953</c:v>
                </c:pt>
                <c:pt idx="29">
                  <c:v>147.196</c:v>
                </c:pt>
                <c:pt idx="30">
                  <c:v>158.245</c:v>
                </c:pt>
                <c:pt idx="31">
                  <c:v>172.404</c:v>
                </c:pt>
                <c:pt idx="32">
                  <c:v>198.90199999999999</c:v>
                </c:pt>
                <c:pt idx="33">
                  <c:v>193.21600000000001</c:v>
                </c:pt>
                <c:pt idx="34">
                  <c:v>191.87899999999999</c:v>
                </c:pt>
                <c:pt idx="35">
                  <c:v>195.30199999999999</c:v>
                </c:pt>
                <c:pt idx="36">
                  <c:v>190.91499999999999</c:v>
                </c:pt>
                <c:pt idx="37">
                  <c:v>219.691</c:v>
                </c:pt>
                <c:pt idx="38">
                  <c:v>240.08099999999999</c:v>
                </c:pt>
              </c:numCache>
            </c:numRef>
          </c:val>
          <c:smooth val="0"/>
          <c:extLst>
            <c:ext xmlns:c16="http://schemas.microsoft.com/office/drawing/2014/chart" uri="{C3380CC4-5D6E-409C-BE32-E72D297353CC}">
              <c16:uniqueId val="{00000000-CCC3-4CA2-9FE1-CE44EB0B9A76}"/>
            </c:ext>
          </c:extLst>
        </c:ser>
        <c:dLbls>
          <c:showLegendKey val="0"/>
          <c:showVal val="0"/>
          <c:showCatName val="0"/>
          <c:showSerName val="0"/>
          <c:showPercent val="0"/>
          <c:showBubbleSize val="0"/>
        </c:dLbls>
        <c:smooth val="0"/>
        <c:axId val="143336960"/>
        <c:axId val="143338496"/>
      </c:lineChart>
      <c:catAx>
        <c:axId val="143336960"/>
        <c:scaling>
          <c:orientation val="minMax"/>
        </c:scaling>
        <c:delete val="0"/>
        <c:axPos val="b"/>
        <c:majorGridlines>
          <c:spPr>
            <a:ln w="3175">
              <a:noFill/>
              <a:prstDash val="solid"/>
            </a:ln>
          </c:spPr>
        </c:majorGridlines>
        <c:numFmt formatCode="0" sourceLinked="1"/>
        <c:majorTickMark val="out"/>
        <c:minorTickMark val="none"/>
        <c:tickLblPos val="nextTo"/>
        <c:spPr>
          <a:noFill/>
          <a:ln w="12700">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3338496"/>
        <c:crosses val="autoZero"/>
        <c:auto val="1"/>
        <c:lblAlgn val="ctr"/>
        <c:lblOffset val="100"/>
        <c:tickMarkSkip val="1"/>
        <c:noMultiLvlLbl val="0"/>
      </c:catAx>
      <c:valAx>
        <c:axId val="143338496"/>
        <c:scaling>
          <c:orientation val="minMax"/>
        </c:scaling>
        <c:delete val="0"/>
        <c:axPos val="r"/>
        <c:majorGridlines>
          <c:spPr>
            <a:ln w="31750">
              <a:solidFill>
                <a:schemeClr val="bg1"/>
              </a:solidFill>
              <a:prstDash val="solid"/>
            </a:ln>
          </c:spPr>
        </c:majorGridlines>
        <c:numFmt formatCode="[=0]&quot;- &quot;;#\ ###\ ##0\ \ \ " sourceLinked="0"/>
        <c:majorTickMark val="out"/>
        <c:minorTickMark val="none"/>
        <c:tickLblPos val="nextTo"/>
        <c:spPr>
          <a:ln w="3175">
            <a:no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3336960"/>
        <c:crosses val="max"/>
        <c:crossBetween val="midCat"/>
      </c:valAx>
      <c:spPr>
        <a:solidFill>
          <a:schemeClr val="bg1">
            <a:lumMod val="95000"/>
          </a:schemeClr>
        </a:solidFill>
        <a:ln w="3175">
          <a:noFill/>
          <a:prstDash val="solid"/>
        </a:ln>
      </c:spPr>
    </c:plotArea>
    <c:plotVisOnly val="0"/>
    <c:dispBlanksAs val="gap"/>
    <c:showDLblsOverMax val="0"/>
  </c:chart>
  <c:spPr>
    <a:solidFill>
      <a:srgbClr val="FFFFFF"/>
    </a:solidFill>
    <a:ln w="3175">
      <a:noFill/>
      <a:prstDash val="solid"/>
    </a:ln>
  </c:spPr>
  <c:txPr>
    <a:bodyPr/>
    <a:lstStyle/>
    <a:p>
      <a:pPr>
        <a:defRPr sz="112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0"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947900716350747E-2"/>
          <c:y val="0.13976055175522822"/>
          <c:w val="0.88590011278959047"/>
          <c:h val="0.72800757757400514"/>
        </c:manualLayout>
      </c:layout>
      <c:lineChart>
        <c:grouping val="standard"/>
        <c:varyColors val="0"/>
        <c:ser>
          <c:idx val="1"/>
          <c:order val="0"/>
          <c:tx>
            <c:strRef>
              <c:f>'1110'!$A$191</c:f>
              <c:strCache>
                <c:ptCount val="1"/>
                <c:pt idx="0">
                  <c:v>Gesamtbestand</c:v>
                </c:pt>
              </c:strCache>
            </c:strRef>
          </c:tx>
          <c:spPr>
            <a:ln w="28575"/>
          </c:spPr>
          <c:marker>
            <c:symbol val="none"/>
          </c:marker>
          <c:cat>
            <c:numRef>
              <c:f>'1110'!$J$219:$J$236</c:f>
              <c:numCache>
                <c:formatCode>General</c:formatCode>
                <c:ptCount val="18"/>
                <c:pt idx="0">
                  <c:v>2006</c:v>
                </c:pt>
                <c:pt idx="4">
                  <c:v>2010</c:v>
                </c:pt>
                <c:pt idx="9">
                  <c:v>2015</c:v>
                </c:pt>
                <c:pt idx="14">
                  <c:v>2020</c:v>
                </c:pt>
                <c:pt idx="17">
                  <c:v>2023</c:v>
                </c:pt>
              </c:numCache>
            </c:numRef>
          </c:cat>
          <c:val>
            <c:numRef>
              <c:f>'1110'!$K$219:$K$236</c:f>
              <c:numCache>
                <c:formatCode>0</c:formatCode>
                <c:ptCount val="18"/>
                <c:pt idx="0">
                  <c:v>4647</c:v>
                </c:pt>
                <c:pt idx="1">
                  <c:v>4614</c:v>
                </c:pt>
                <c:pt idx="2">
                  <c:v>4345</c:v>
                </c:pt>
                <c:pt idx="3">
                  <c:v>4302</c:v>
                </c:pt>
                <c:pt idx="4">
                  <c:v>4576</c:v>
                </c:pt>
                <c:pt idx="5">
                  <c:v>4624</c:v>
                </c:pt>
                <c:pt idx="6">
                  <c:v>4700</c:v>
                </c:pt>
                <c:pt idx="7">
                  <c:v>4690</c:v>
                </c:pt>
                <c:pt idx="8">
                  <c:v>4676</c:v>
                </c:pt>
                <c:pt idx="9">
                  <c:v>4663</c:v>
                </c:pt>
                <c:pt idx="10">
                  <c:v>4712</c:v>
                </c:pt>
                <c:pt idx="11">
                  <c:v>4809</c:v>
                </c:pt>
                <c:pt idx="12">
                  <c:v>4876</c:v>
                </c:pt>
                <c:pt idx="13">
                  <c:v>5039</c:v>
                </c:pt>
                <c:pt idx="14">
                  <c:v>5332</c:v>
                </c:pt>
                <c:pt idx="15">
                  <c:v>5512</c:v>
                </c:pt>
                <c:pt idx="16">
                  <c:v>5544</c:v>
                </c:pt>
                <c:pt idx="17">
                  <c:v>5707</c:v>
                </c:pt>
              </c:numCache>
            </c:numRef>
          </c:val>
          <c:smooth val="0"/>
          <c:extLst>
            <c:ext xmlns:c16="http://schemas.microsoft.com/office/drawing/2014/chart" uri="{C3380CC4-5D6E-409C-BE32-E72D297353CC}">
              <c16:uniqueId val="{00000000-B618-4832-9419-BC4C7DA552EB}"/>
            </c:ext>
          </c:extLst>
        </c:ser>
        <c:dLbls>
          <c:showLegendKey val="0"/>
          <c:showVal val="0"/>
          <c:showCatName val="0"/>
          <c:showSerName val="0"/>
          <c:showPercent val="0"/>
          <c:showBubbleSize val="0"/>
        </c:dLbls>
        <c:smooth val="0"/>
        <c:axId val="144429440"/>
        <c:axId val="144430976"/>
      </c:lineChart>
      <c:catAx>
        <c:axId val="144429440"/>
        <c:scaling>
          <c:orientation val="minMax"/>
        </c:scaling>
        <c:delete val="0"/>
        <c:axPos val="b"/>
        <c:numFmt formatCode="General" sourceLinked="1"/>
        <c:majorTickMark val="out"/>
        <c:minorTickMark val="none"/>
        <c:tickLblPos val="nextTo"/>
        <c:spPr>
          <a:ln w="12700">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4430976"/>
        <c:crosses val="autoZero"/>
        <c:auto val="1"/>
        <c:lblAlgn val="ctr"/>
        <c:lblOffset val="100"/>
        <c:noMultiLvlLbl val="0"/>
      </c:catAx>
      <c:valAx>
        <c:axId val="144430976"/>
        <c:scaling>
          <c:orientation val="minMax"/>
          <c:max val="6500"/>
          <c:min val="3500"/>
        </c:scaling>
        <c:delete val="0"/>
        <c:axPos val="r"/>
        <c:majorGridlines>
          <c:spPr>
            <a:ln w="28575">
              <a:solidFill>
                <a:schemeClr val="bg1"/>
              </a:solidFill>
              <a:prstDash val="solid"/>
            </a:ln>
          </c:spPr>
        </c:majorGridlines>
        <c:numFmt formatCode="#\ ###\ ##0" sourceLinked="0"/>
        <c:majorTickMark val="out"/>
        <c:minorTickMark val="none"/>
        <c:tickLblPos val="nextTo"/>
        <c:spPr>
          <a:ln w="9525">
            <a:no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4429440"/>
        <c:crosses val="max"/>
        <c:crossBetween val="midCat"/>
      </c:valAx>
      <c:spPr>
        <a:solidFill>
          <a:schemeClr val="bg1">
            <a:lumMod val="95000"/>
          </a:schemeClr>
        </a:solidFill>
        <a:ln w="25400">
          <a:noFill/>
        </a:ln>
      </c:spPr>
    </c:plotArea>
    <c:plotVisOnly val="0"/>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Footer>&amp;L&amp;"Arial,Standard"&amp;8Kommunale Statistikstelle&amp;Z&amp;"Arial,Standard"&amp;8&amp;S&amp;R&amp;"Arial,Standard"&amp;8Statistische Nachrichten Nr. 22</c:oddFooter>
    </c:headerFooter>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0" i="0" u="none" strike="noStrike" baseline="0">
                <a:solidFill>
                  <a:srgbClr val="000000"/>
                </a:solidFill>
                <a:latin typeface="Arial"/>
                <a:ea typeface="Arial"/>
                <a:cs typeface="Arial"/>
              </a:defRPr>
            </a:pPr>
            <a:r>
              <a:rPr lang="de-DE" sz="1000"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Entwicklung des Stammpersonals in der Lübecker Kernverwaltung  </a:t>
            </a:r>
            <a:endParaRPr lang="de-DE" sz="10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endParaRPr>
          </a:p>
          <a:p>
            <a:pPr algn="l">
              <a:defRPr sz="800" b="0" i="0" u="none" strike="noStrike" baseline="0">
                <a:solidFill>
                  <a:srgbClr val="000000"/>
                </a:solidFill>
                <a:latin typeface="Arial"/>
                <a:ea typeface="Arial"/>
                <a:cs typeface="Arial"/>
              </a:defRPr>
            </a:pPr>
            <a:r>
              <a:rPr lang="de-DE" sz="10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rPr>
              <a:t>Anzahl</a:t>
            </a:r>
          </a:p>
        </c:rich>
      </c:tx>
      <c:layout>
        <c:manualLayout>
          <c:xMode val="edge"/>
          <c:yMode val="edge"/>
          <c:x val="1.0640274820671017E-3"/>
          <c:y val="0"/>
        </c:manualLayout>
      </c:layout>
      <c:overlay val="0"/>
    </c:title>
    <c:autoTitleDeleted val="0"/>
    <c:plotArea>
      <c:layout>
        <c:manualLayout>
          <c:layoutTarget val="inner"/>
          <c:xMode val="edge"/>
          <c:yMode val="edge"/>
          <c:x val="0"/>
          <c:y val="0.1927031831776842"/>
          <c:w val="0.9346151031637252"/>
          <c:h val="0.703486846120979"/>
        </c:manualLayout>
      </c:layout>
      <c:lineChart>
        <c:grouping val="standard"/>
        <c:varyColors val="0"/>
        <c:ser>
          <c:idx val="0"/>
          <c:order val="0"/>
          <c:tx>
            <c:strRef>
              <c:f>'1111'!$B$4</c:f>
              <c:strCache>
                <c:ptCount val="1"/>
                <c:pt idx="0">
                  <c:v>weiblich</c:v>
                </c:pt>
              </c:strCache>
            </c:strRef>
          </c:tx>
          <c:spPr>
            <a:ln w="28575">
              <a:solidFill>
                <a:schemeClr val="accent6">
                  <a:lumMod val="75000"/>
                </a:schemeClr>
              </a:solidFill>
              <a:prstDash val="solid"/>
            </a:ln>
          </c:spPr>
          <c:marker>
            <c:symbol val="none"/>
          </c:marker>
          <c:cat>
            <c:numRef>
              <c:f>'1111'!$V$39:$V$56</c:f>
              <c:numCache>
                <c:formatCode>General</c:formatCode>
                <c:ptCount val="18"/>
                <c:pt idx="0">
                  <c:v>2006</c:v>
                </c:pt>
                <c:pt idx="4">
                  <c:v>2010</c:v>
                </c:pt>
                <c:pt idx="9">
                  <c:v>2015</c:v>
                </c:pt>
                <c:pt idx="14">
                  <c:v>2020</c:v>
                </c:pt>
                <c:pt idx="17">
                  <c:v>2023</c:v>
                </c:pt>
              </c:numCache>
            </c:numRef>
          </c:cat>
          <c:val>
            <c:numRef>
              <c:f>'1111'!$D$4:$U$4</c:f>
              <c:numCache>
                <c:formatCode>#\ ##0\ \ </c:formatCode>
                <c:ptCount val="18"/>
                <c:pt idx="0">
                  <c:v>1451</c:v>
                </c:pt>
                <c:pt idx="1">
                  <c:v>1442</c:v>
                </c:pt>
                <c:pt idx="2">
                  <c:v>1428</c:v>
                </c:pt>
                <c:pt idx="3">
                  <c:v>1435</c:v>
                </c:pt>
                <c:pt idx="4">
                  <c:v>1466</c:v>
                </c:pt>
                <c:pt idx="5">
                  <c:v>1454</c:v>
                </c:pt>
                <c:pt idx="6">
                  <c:v>1468</c:v>
                </c:pt>
                <c:pt idx="7">
                  <c:v>1716</c:v>
                </c:pt>
                <c:pt idx="8">
                  <c:v>1691</c:v>
                </c:pt>
                <c:pt idx="9">
                  <c:v>1710</c:v>
                </c:pt>
                <c:pt idx="10">
                  <c:v>1748</c:v>
                </c:pt>
                <c:pt idx="11">
                  <c:v>1797</c:v>
                </c:pt>
                <c:pt idx="12">
                  <c:v>1816</c:v>
                </c:pt>
                <c:pt idx="13">
                  <c:v>1896</c:v>
                </c:pt>
                <c:pt idx="14">
                  <c:v>2008</c:v>
                </c:pt>
                <c:pt idx="15">
                  <c:v>2075</c:v>
                </c:pt>
                <c:pt idx="16">
                  <c:v>2077</c:v>
                </c:pt>
                <c:pt idx="17">
                  <c:v>2153</c:v>
                </c:pt>
              </c:numCache>
            </c:numRef>
          </c:val>
          <c:smooth val="0"/>
          <c:extLst>
            <c:ext xmlns:c16="http://schemas.microsoft.com/office/drawing/2014/chart" uri="{C3380CC4-5D6E-409C-BE32-E72D297353CC}">
              <c16:uniqueId val="{00000000-C414-4935-86CB-28E975ADBBB4}"/>
            </c:ext>
          </c:extLst>
        </c:ser>
        <c:ser>
          <c:idx val="1"/>
          <c:order val="1"/>
          <c:tx>
            <c:strRef>
              <c:f>'1111'!$B$5</c:f>
              <c:strCache>
                <c:ptCount val="1"/>
                <c:pt idx="0">
                  <c:v>männlich</c:v>
                </c:pt>
              </c:strCache>
            </c:strRef>
          </c:tx>
          <c:spPr>
            <a:ln w="28575"/>
          </c:spPr>
          <c:marker>
            <c:symbol val="none"/>
          </c:marker>
          <c:cat>
            <c:numRef>
              <c:f>'1111'!$V$39:$V$56</c:f>
              <c:numCache>
                <c:formatCode>General</c:formatCode>
                <c:ptCount val="18"/>
                <c:pt idx="0">
                  <c:v>2006</c:v>
                </c:pt>
                <c:pt idx="4">
                  <c:v>2010</c:v>
                </c:pt>
                <c:pt idx="9">
                  <c:v>2015</c:v>
                </c:pt>
                <c:pt idx="14">
                  <c:v>2020</c:v>
                </c:pt>
                <c:pt idx="17">
                  <c:v>2023</c:v>
                </c:pt>
              </c:numCache>
            </c:numRef>
          </c:cat>
          <c:val>
            <c:numRef>
              <c:f>'1111'!$D$5:$U$5</c:f>
              <c:numCache>
                <c:formatCode>#\ ##0\ \ </c:formatCode>
                <c:ptCount val="18"/>
                <c:pt idx="0">
                  <c:v>1407</c:v>
                </c:pt>
                <c:pt idx="1">
                  <c:v>1372</c:v>
                </c:pt>
                <c:pt idx="2">
                  <c:v>1385</c:v>
                </c:pt>
                <c:pt idx="3">
                  <c:v>1390</c:v>
                </c:pt>
                <c:pt idx="4">
                  <c:v>1342</c:v>
                </c:pt>
                <c:pt idx="5">
                  <c:v>1342</c:v>
                </c:pt>
                <c:pt idx="6">
                  <c:v>1360</c:v>
                </c:pt>
                <c:pt idx="7">
                  <c:v>1352</c:v>
                </c:pt>
                <c:pt idx="8">
                  <c:v>1336</c:v>
                </c:pt>
                <c:pt idx="9">
                  <c:v>1311</c:v>
                </c:pt>
                <c:pt idx="10">
                  <c:v>1316</c:v>
                </c:pt>
                <c:pt idx="11">
                  <c:v>1326</c:v>
                </c:pt>
                <c:pt idx="12">
                  <c:v>1377</c:v>
                </c:pt>
                <c:pt idx="13">
                  <c:v>1410</c:v>
                </c:pt>
                <c:pt idx="14">
                  <c:v>1483</c:v>
                </c:pt>
                <c:pt idx="15">
                  <c:v>1536</c:v>
                </c:pt>
                <c:pt idx="16">
                  <c:v>1566</c:v>
                </c:pt>
                <c:pt idx="17">
                  <c:v>1637</c:v>
                </c:pt>
              </c:numCache>
            </c:numRef>
          </c:val>
          <c:smooth val="0"/>
          <c:extLst>
            <c:ext xmlns:c16="http://schemas.microsoft.com/office/drawing/2014/chart" uri="{C3380CC4-5D6E-409C-BE32-E72D297353CC}">
              <c16:uniqueId val="{00000001-C414-4935-86CB-28E975ADBBB4}"/>
            </c:ext>
          </c:extLst>
        </c:ser>
        <c:dLbls>
          <c:showLegendKey val="0"/>
          <c:showVal val="0"/>
          <c:showCatName val="0"/>
          <c:showSerName val="0"/>
          <c:showPercent val="0"/>
          <c:showBubbleSize val="0"/>
        </c:dLbls>
        <c:smooth val="0"/>
        <c:axId val="141263616"/>
        <c:axId val="141265152"/>
      </c:lineChart>
      <c:catAx>
        <c:axId val="141263616"/>
        <c:scaling>
          <c:orientation val="minMax"/>
        </c:scaling>
        <c:delete val="0"/>
        <c:axPos val="b"/>
        <c:numFmt formatCode="General" sourceLinked="1"/>
        <c:majorTickMark val="out"/>
        <c:minorTickMark val="none"/>
        <c:tickLblPos val="nextTo"/>
        <c:spPr>
          <a:noFill/>
          <a:ln w="12700">
            <a:solidFill>
              <a:schemeClr val="bg1">
                <a:lumMod val="85000"/>
              </a:schemeClr>
            </a:solidFill>
            <a:prstDash val="solid"/>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1265152"/>
        <c:crosses val="autoZero"/>
        <c:auto val="1"/>
        <c:lblAlgn val="ctr"/>
        <c:lblOffset val="100"/>
        <c:tickLblSkip val="1"/>
        <c:tickMarkSkip val="1"/>
        <c:noMultiLvlLbl val="0"/>
      </c:catAx>
      <c:valAx>
        <c:axId val="141265152"/>
        <c:scaling>
          <c:orientation val="minMax"/>
          <c:max val="2400"/>
          <c:min val="1000"/>
        </c:scaling>
        <c:delete val="0"/>
        <c:axPos val="r"/>
        <c:majorGridlines>
          <c:spPr>
            <a:ln w="28575">
              <a:solidFill>
                <a:schemeClr val="bg1"/>
              </a:solidFill>
              <a:prstDash val="solid"/>
            </a:ln>
          </c:spPr>
        </c:majorGridlines>
        <c:numFmt formatCode="#\ ###\ ##0\ \ " sourceLinked="0"/>
        <c:majorTickMark val="out"/>
        <c:minorTickMark val="none"/>
        <c:tickLblPos val="nextTo"/>
        <c:spPr>
          <a:ln w="9525">
            <a:noFill/>
          </a:ln>
        </c:spPr>
        <c:txPr>
          <a:bodyPr rot="0" vert="horz"/>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de-DE"/>
          </a:p>
        </c:txPr>
        <c:crossAx val="141263616"/>
        <c:crosses val="max"/>
        <c:crossBetween val="midCat"/>
      </c:valAx>
      <c:spPr>
        <a:solidFill>
          <a:schemeClr val="bg1">
            <a:lumMod val="95000"/>
          </a:schemeClr>
        </a:solidFill>
        <a:ln w="12700">
          <a:noFill/>
          <a:prstDash val="solid"/>
        </a:ln>
      </c:spPr>
    </c:plotArea>
    <c:legend>
      <c:legendPos val="t"/>
      <c:layout>
        <c:manualLayout>
          <c:xMode val="edge"/>
          <c:yMode val="edge"/>
          <c:x val="1.0976544317664943E-3"/>
          <c:y val="0.13636391381309895"/>
          <c:w val="0.34005213078935081"/>
          <c:h val="5.6519536425826335E-2"/>
        </c:manualLayout>
      </c:layout>
      <c:overlay val="0"/>
      <c:txPr>
        <a:bodyPr/>
        <a:lstStyle/>
        <a:p>
          <a:pPr>
            <a:defRPr sz="850">
              <a:latin typeface="Open Sans" panose="020B0606030504020204" pitchFamily="34" charset="0"/>
              <a:ea typeface="Open Sans" panose="020B0606030504020204" pitchFamily="34" charset="0"/>
              <a:cs typeface="Open Sans" panose="020B0606030504020204" pitchFamily="34" charset="0"/>
            </a:defRPr>
          </a:pPr>
          <a:endParaRPr lang="de-DE"/>
        </a:p>
      </c:txPr>
    </c:legend>
    <c:plotVisOnly val="0"/>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Footer>&amp;L&amp;"Arial,Standard"&amp;8Kommunale Statistikstelle&amp;Z&amp;"Arial,Standard"&amp;8&amp;S&amp;R&amp;"Arial,Standard"&amp;8Statistische Nachrichten Nr. 22</c:oddFooter>
    </c:headerFooter>
    <c:pageMargins b="0.984251969" l="0.78740157499999996" r="0.78740157499999996" t="0.984251969" header="0.4921259845" footer="0.4921259845"/>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4.w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image" Target="../media/image6.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image" Target="../media/image6.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wmf"/><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9.png"/><Relationship Id="rId1" Type="http://schemas.openxmlformats.org/officeDocument/2006/relationships/image" Target="../media/image8.jpeg"/><Relationship Id="rId5" Type="http://schemas.openxmlformats.org/officeDocument/2006/relationships/image" Target="../media/image4.wmf"/><Relationship Id="rId4"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9.png"/><Relationship Id="rId1" Type="http://schemas.openxmlformats.org/officeDocument/2006/relationships/image" Target="../media/image8.jpeg"/><Relationship Id="rId5" Type="http://schemas.openxmlformats.org/officeDocument/2006/relationships/image" Target="../media/image4.wmf"/><Relationship Id="rId4"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9.png"/><Relationship Id="rId1" Type="http://schemas.openxmlformats.org/officeDocument/2006/relationships/image" Target="../media/image8.jpeg"/><Relationship Id="rId5" Type="http://schemas.openxmlformats.org/officeDocument/2006/relationships/image" Target="../media/image4.wmf"/><Relationship Id="rId4"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9.png"/><Relationship Id="rId1" Type="http://schemas.openxmlformats.org/officeDocument/2006/relationships/image" Target="../media/image8.jpeg"/><Relationship Id="rId5" Type="http://schemas.openxmlformats.org/officeDocument/2006/relationships/image" Target="../media/image4.wmf"/><Relationship Id="rId4"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9.png"/><Relationship Id="rId1" Type="http://schemas.openxmlformats.org/officeDocument/2006/relationships/image" Target="../media/image8.jpeg"/><Relationship Id="rId5" Type="http://schemas.openxmlformats.org/officeDocument/2006/relationships/image" Target="../media/image4.wmf"/><Relationship Id="rId4"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3.emf"/><Relationship Id="rId1" Type="http://schemas.openxmlformats.org/officeDocument/2006/relationships/image" Target="../media/image9.png"/><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6</xdr:col>
      <xdr:colOff>123825</xdr:colOff>
      <xdr:row>2</xdr:row>
      <xdr:rowOff>409575</xdr:rowOff>
    </xdr:from>
    <xdr:to>
      <xdr:col>8</xdr:col>
      <xdr:colOff>247650</xdr:colOff>
      <xdr:row>14</xdr:row>
      <xdr:rowOff>133350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2350" y="733425"/>
          <a:ext cx="2457450" cy="2457450"/>
        </a:xfrm>
        <a:prstGeom prst="rect">
          <a:avLst/>
        </a:prstGeom>
      </xdr:spPr>
    </xdr:pic>
    <xdr:clientData/>
  </xdr:twoCellAnchor>
  <xdr:twoCellAnchor editAs="oneCell">
    <xdr:from>
      <xdr:col>0</xdr:col>
      <xdr:colOff>95250</xdr:colOff>
      <xdr:row>25</xdr:row>
      <xdr:rowOff>171450</xdr:rowOff>
    </xdr:from>
    <xdr:to>
      <xdr:col>0</xdr:col>
      <xdr:colOff>257250</xdr:colOff>
      <xdr:row>26</xdr:row>
      <xdr:rowOff>19125</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5448300"/>
          <a:ext cx="162000" cy="162000"/>
        </a:xfrm>
        <a:prstGeom prst="rect">
          <a:avLst/>
        </a:prstGeom>
      </xdr:spPr>
    </xdr:pic>
    <xdr:clientData/>
  </xdr:twoCellAnchor>
  <xdr:twoCellAnchor editAs="oneCell">
    <xdr:from>
      <xdr:col>0</xdr:col>
      <xdr:colOff>95250</xdr:colOff>
      <xdr:row>26</xdr:row>
      <xdr:rowOff>161925</xdr:rowOff>
    </xdr:from>
    <xdr:to>
      <xdr:col>0</xdr:col>
      <xdr:colOff>257250</xdr:colOff>
      <xdr:row>27</xdr:row>
      <xdr:rowOff>9600</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5753100"/>
          <a:ext cx="162000" cy="162000"/>
        </a:xfrm>
        <a:prstGeom prst="rect">
          <a:avLst/>
        </a:prstGeom>
      </xdr:spPr>
    </xdr:pic>
    <xdr:clientData/>
  </xdr:twoCellAnchor>
  <xdr:twoCellAnchor editAs="oneCell">
    <xdr:from>
      <xdr:col>0</xdr:col>
      <xdr:colOff>95250</xdr:colOff>
      <xdr:row>27</xdr:row>
      <xdr:rowOff>161925</xdr:rowOff>
    </xdr:from>
    <xdr:to>
      <xdr:col>0</xdr:col>
      <xdr:colOff>257250</xdr:colOff>
      <xdr:row>28</xdr:row>
      <xdr:rowOff>9600</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6067425"/>
          <a:ext cx="162000" cy="162000"/>
        </a:xfrm>
        <a:prstGeom prst="rect">
          <a:avLst/>
        </a:prstGeom>
      </xdr:spPr>
    </xdr:pic>
    <xdr:clientData/>
  </xdr:twoCellAnchor>
  <xdr:twoCellAnchor editAs="oneCell">
    <xdr:from>
      <xdr:col>0</xdr:col>
      <xdr:colOff>95250</xdr:colOff>
      <xdr:row>28</xdr:row>
      <xdr:rowOff>161925</xdr:rowOff>
    </xdr:from>
    <xdr:to>
      <xdr:col>0</xdr:col>
      <xdr:colOff>257250</xdr:colOff>
      <xdr:row>29</xdr:row>
      <xdr:rowOff>9600</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6381750"/>
          <a:ext cx="162000" cy="162000"/>
        </a:xfrm>
        <a:prstGeom prst="rect">
          <a:avLst/>
        </a:prstGeom>
      </xdr:spPr>
    </xdr:pic>
    <xdr:clientData/>
  </xdr:twoCellAnchor>
  <xdr:twoCellAnchor editAs="oneCell">
    <xdr:from>
      <xdr:col>0</xdr:col>
      <xdr:colOff>95250</xdr:colOff>
      <xdr:row>32</xdr:row>
      <xdr:rowOff>152400</xdr:rowOff>
    </xdr:from>
    <xdr:to>
      <xdr:col>0</xdr:col>
      <xdr:colOff>257250</xdr:colOff>
      <xdr:row>33</xdr:row>
      <xdr:rowOff>75</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629525"/>
          <a:ext cx="162000" cy="162000"/>
        </a:xfrm>
        <a:prstGeom prst="rect">
          <a:avLst/>
        </a:prstGeom>
      </xdr:spPr>
    </xdr:pic>
    <xdr:clientData/>
  </xdr:twoCellAnchor>
  <xdr:twoCellAnchor editAs="oneCell">
    <xdr:from>
      <xdr:col>0</xdr:col>
      <xdr:colOff>104775</xdr:colOff>
      <xdr:row>33</xdr:row>
      <xdr:rowOff>152400</xdr:rowOff>
    </xdr:from>
    <xdr:to>
      <xdr:col>0</xdr:col>
      <xdr:colOff>266775</xdr:colOff>
      <xdr:row>34</xdr:row>
      <xdr:rowOff>75</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7943850"/>
          <a:ext cx="162000" cy="16200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0.01078</cdr:x>
      <cdr:y>0.01133</cdr:y>
    </cdr:from>
    <cdr:to>
      <cdr:x>0.18753</cdr:x>
      <cdr:y>0.13722</cdr:y>
    </cdr:to>
    <cdr:sp macro="" textlink="">
      <cdr:nvSpPr>
        <cdr:cNvPr id="2" name="Textfeld 1"/>
        <cdr:cNvSpPr txBox="1"/>
      </cdr:nvSpPr>
      <cdr:spPr>
        <a:xfrm xmlns:a="http://schemas.openxmlformats.org/drawingml/2006/main">
          <a:off x="66608" y="64968"/>
          <a:ext cx="1092107" cy="721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Schlüsselzuweisungen </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in 1 000 €</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220</xdr:row>
      <xdr:rowOff>19050</xdr:rowOff>
    </xdr:from>
    <xdr:to>
      <xdr:col>8</xdr:col>
      <xdr:colOff>672963</xdr:colOff>
      <xdr:row>242</xdr:row>
      <xdr:rowOff>26275</xdr:rowOff>
    </xdr:to>
    <xdr:graphicFrame macro="">
      <xdr:nvGraphicFramePr>
        <xdr:cNvPr id="2" name="Diagramm 5">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0.00291</cdr:y>
    </cdr:from>
    <cdr:to>
      <cdr:x>0.08034</cdr:x>
      <cdr:y>0.32276</cdr:y>
    </cdr:to>
    <cdr:sp macro="" textlink="">
      <cdr:nvSpPr>
        <cdr:cNvPr id="4" name="Textfeld 3"/>
        <cdr:cNvSpPr txBox="1"/>
      </cdr:nvSpPr>
      <cdr:spPr>
        <a:xfrm xmlns:a="http://schemas.openxmlformats.org/drawingml/2006/main">
          <a:off x="0" y="8283"/>
          <a:ext cx="523876" cy="90973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des Gesamtbestandes</a:t>
          </a:r>
          <a:r>
            <a:rPr lang="de-DE" sz="1000" b="1" baseline="0">
              <a:latin typeface="Open Sans" panose="020B0606030504020204" pitchFamily="34" charset="0"/>
              <a:ea typeface="Open Sans" panose="020B0606030504020204" pitchFamily="34" charset="0"/>
              <a:cs typeface="Open Sans" panose="020B0606030504020204" pitchFamily="34" charset="0"/>
            </a:rPr>
            <a:t> der Lübecker Stadtverwaltung</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Anzahl der Personen</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0.93191</cdr:y>
    </cdr:from>
    <cdr:to>
      <cdr:x>0.18217</cdr:x>
      <cdr:y>0.99598</cdr:y>
    </cdr:to>
    <cdr:sp macro="" textlink="">
      <cdr:nvSpPr>
        <cdr:cNvPr id="5" name="Textfeld 1"/>
        <cdr:cNvSpPr txBox="1"/>
      </cdr:nvSpPr>
      <cdr:spPr>
        <a:xfrm xmlns:a="http://schemas.openxmlformats.org/drawingml/2006/main">
          <a:off x="0" y="3722604"/>
          <a:ext cx="1103862" cy="25593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b="0">
              <a:latin typeface="Open Sans" panose="020B0606030504020204" pitchFamily="34" charset="0"/>
              <a:ea typeface="Open Sans" panose="020B0606030504020204" pitchFamily="34" charset="0"/>
              <a:cs typeface="Open Sans" panose="020B0606030504020204" pitchFamily="34" charset="0"/>
            </a:rPr>
            <a:t>Grafik: Hansestadt Lübeck, 1.102.2,</a:t>
          </a:r>
          <a:r>
            <a:rPr lang="de-DE" sz="850" b="0" baseline="0">
              <a:latin typeface="Open Sans" panose="020B0606030504020204" pitchFamily="34" charset="0"/>
              <a:ea typeface="Open Sans" panose="020B0606030504020204" pitchFamily="34" charset="0"/>
              <a:cs typeface="Open Sans" panose="020B0606030504020204" pitchFamily="34" charset="0"/>
            </a:rPr>
            <a:t> Kommunale Statistikstelle (Basis: Personal)</a:t>
          </a:r>
          <a:endParaRPr lang="de-DE" sz="850" b="0">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9</xdr:col>
      <xdr:colOff>152400</xdr:colOff>
      <xdr:row>40</xdr:row>
      <xdr:rowOff>0</xdr:rowOff>
    </xdr:from>
    <xdr:to>
      <xdr:col>10</xdr:col>
      <xdr:colOff>133350</xdr:colOff>
      <xdr:row>40</xdr:row>
      <xdr:rowOff>38100</xdr:rowOff>
    </xdr:to>
    <xdr:sp macro="" textlink="">
      <xdr:nvSpPr>
        <xdr:cNvPr id="2" name="Line 13">
          <a:extLst>
            <a:ext uri="{FF2B5EF4-FFF2-40B4-BE49-F238E27FC236}">
              <a16:creationId xmlns:a16="http://schemas.microsoft.com/office/drawing/2014/main" id="{00000000-0008-0000-0800-000002000000}"/>
            </a:ext>
          </a:extLst>
        </xdr:cNvPr>
        <xdr:cNvSpPr>
          <a:spLocks noChangeShapeType="1"/>
        </xdr:cNvSpPr>
      </xdr:nvSpPr>
      <xdr:spPr bwMode="auto">
        <a:xfrm>
          <a:off x="7216140" y="8046720"/>
          <a:ext cx="76581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absoluteAnchor>
    <xdr:pos x="0" y="6589395"/>
    <xdr:ext cx="5943600" cy="2840355"/>
    <xdr:graphicFrame macro="">
      <xdr:nvGraphicFramePr>
        <xdr:cNvPr id="3" name="Diagramm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cdr:x>
      <cdr:y>0.92167</cdr:y>
    </cdr:from>
    <cdr:to>
      <cdr:x>0.17991</cdr:x>
      <cdr:y>0.98682</cdr:y>
    </cdr:to>
    <cdr:sp macro="" textlink="">
      <cdr:nvSpPr>
        <cdr:cNvPr id="2" name="Textfeld 1"/>
        <cdr:cNvSpPr txBox="1"/>
      </cdr:nvSpPr>
      <cdr:spPr>
        <a:xfrm xmlns:a="http://schemas.openxmlformats.org/drawingml/2006/main">
          <a:off x="0" y="3118815"/>
          <a:ext cx="1127428" cy="22044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de-DE" sz="800">
            <a:effectLst/>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9525</xdr:rowOff>
    </xdr:from>
    <xdr:to>
      <xdr:col>0</xdr:col>
      <xdr:colOff>198000</xdr:colOff>
      <xdr:row>19</xdr:row>
      <xdr:rowOff>7500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609975"/>
          <a:ext cx="198000" cy="19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0</xdr:rowOff>
    </xdr:from>
    <xdr:to>
      <xdr:col>5</xdr:col>
      <xdr:colOff>1257300</xdr:colOff>
      <xdr:row>72</xdr:row>
      <xdr:rowOff>155863</xdr:rowOff>
    </xdr:to>
    <xdr:graphicFrame macro="">
      <xdr:nvGraphicFramePr>
        <xdr:cNvPr id="2" name="Diagramm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381000</xdr:colOff>
      <xdr:row>52</xdr:row>
      <xdr:rowOff>57150</xdr:rowOff>
    </xdr:from>
    <xdr:to>
      <xdr:col>3</xdr:col>
      <xdr:colOff>390525</xdr:colOff>
      <xdr:row>69</xdr:row>
      <xdr:rowOff>133350</xdr:rowOff>
    </xdr:to>
    <xdr:cxnSp macro="">
      <xdr:nvCxnSpPr>
        <xdr:cNvPr id="4" name="Gerader Verbinder 3">
          <a:extLst>
            <a:ext uri="{FF2B5EF4-FFF2-40B4-BE49-F238E27FC236}">
              <a16:creationId xmlns:a16="http://schemas.microsoft.com/office/drawing/2014/main" id="{DE127780-9B9C-07DA-8D25-10449ABC36FB}"/>
            </a:ext>
          </a:extLst>
        </xdr:cNvPr>
        <xdr:cNvCxnSpPr/>
      </xdr:nvCxnSpPr>
      <xdr:spPr>
        <a:xfrm flipV="1">
          <a:off x="3371850" y="6372225"/>
          <a:ext cx="9525" cy="2771775"/>
        </a:xfrm>
        <a:prstGeom prst="line">
          <a:avLst/>
        </a:prstGeom>
        <a:ln w="12700">
          <a:solidFill>
            <a:schemeClr val="tx1">
              <a:lumMod val="95000"/>
              <a:lumOff val="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333375</xdr:colOff>
      <xdr:row>61</xdr:row>
      <xdr:rowOff>85725</xdr:rowOff>
    </xdr:from>
    <xdr:ext cx="1367041" cy="389209"/>
    <xdr:sp macro="" textlink="">
      <xdr:nvSpPr>
        <xdr:cNvPr id="5" name="Textfeld 4">
          <a:extLst>
            <a:ext uri="{FF2B5EF4-FFF2-40B4-BE49-F238E27FC236}">
              <a16:creationId xmlns:a16="http://schemas.microsoft.com/office/drawing/2014/main" id="{66FBE749-09CB-AE77-2BBA-B97E86510267}"/>
            </a:ext>
          </a:extLst>
        </xdr:cNvPr>
        <xdr:cNvSpPr txBox="1"/>
      </xdr:nvSpPr>
      <xdr:spPr>
        <a:xfrm>
          <a:off x="3324225" y="7886700"/>
          <a:ext cx="1367041" cy="3892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850">
              <a:latin typeface="Open Sans" panose="020B0606030504020204" pitchFamily="34" charset="0"/>
              <a:ea typeface="Open Sans" panose="020B0606030504020204" pitchFamily="34" charset="0"/>
              <a:cs typeface="Open Sans" panose="020B0606030504020204" pitchFamily="34" charset="0"/>
            </a:rPr>
            <a:t>Änderung der </a:t>
          </a:r>
        </a:p>
        <a:p>
          <a:r>
            <a:rPr lang="de-DE" sz="850">
              <a:latin typeface="Open Sans" panose="020B0606030504020204" pitchFamily="34" charset="0"/>
              <a:ea typeface="Open Sans" panose="020B0606030504020204" pitchFamily="34" charset="0"/>
              <a:cs typeface="Open Sans" panose="020B0606030504020204" pitchFamily="34" charset="0"/>
            </a:rPr>
            <a:t>Berechnungsgrundlage</a:t>
          </a:r>
        </a:p>
      </xdr:txBody>
    </xdr:sp>
    <xdr:clientData/>
  </xdr:oneCellAnchor>
</xdr:wsDr>
</file>

<file path=xl/drawings/drawing4.xml><?xml version="1.0" encoding="utf-8"?>
<c:userShapes xmlns:c="http://schemas.openxmlformats.org/drawingml/2006/chart">
  <cdr:relSizeAnchor xmlns:cdr="http://schemas.openxmlformats.org/drawingml/2006/chartDrawing">
    <cdr:from>
      <cdr:x>0.01078</cdr:x>
      <cdr:y>0.01133</cdr:y>
    </cdr:from>
    <cdr:to>
      <cdr:x>0.18753</cdr:x>
      <cdr:y>0.24434</cdr:y>
    </cdr:to>
    <cdr:sp macro="" textlink="">
      <cdr:nvSpPr>
        <cdr:cNvPr id="2" name="Textfeld 1"/>
        <cdr:cNvSpPr txBox="1"/>
      </cdr:nvSpPr>
      <cdr:spPr>
        <a:xfrm xmlns:a="http://schemas.openxmlformats.org/drawingml/2006/main">
          <a:off x="67650" y="56141"/>
          <a:ext cx="1109455" cy="115409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Schulden der Hansestadt Lübeck (ab 2009 inkl.</a:t>
          </a:r>
          <a:r>
            <a:rPr lang="de-DE" sz="1000" b="1" baseline="0">
              <a:latin typeface="Open Sans" panose="020B0606030504020204" pitchFamily="34" charset="0"/>
              <a:ea typeface="Open Sans" panose="020B0606030504020204" pitchFamily="34" charset="0"/>
              <a:cs typeface="Open Sans" panose="020B0606030504020204" pitchFamily="34" charset="0"/>
            </a:rPr>
            <a:t> Kassenkredite)</a:t>
          </a: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je Einwohner:in in €</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0.0113</cdr:x>
      <cdr:y>0.90625</cdr:y>
    </cdr:from>
    <cdr:to>
      <cdr:x>0.18804</cdr:x>
      <cdr:y>0.98846</cdr:y>
    </cdr:to>
    <cdr:sp macro="" textlink="">
      <cdr:nvSpPr>
        <cdr:cNvPr id="3" name="Textfeld 1"/>
        <cdr:cNvSpPr txBox="1"/>
      </cdr:nvSpPr>
      <cdr:spPr>
        <a:xfrm xmlns:a="http://schemas.openxmlformats.org/drawingml/2006/main">
          <a:off x="67632" y="3766704"/>
          <a:ext cx="1057818" cy="34169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b="0">
              <a:latin typeface="Open Sans" panose="020B0606030504020204" pitchFamily="34" charset="0"/>
              <a:ea typeface="Open Sans" panose="020B0606030504020204" pitchFamily="34" charset="0"/>
              <a:cs typeface="Open Sans" panose="020B0606030504020204" pitchFamily="34" charset="0"/>
            </a:rPr>
            <a:t>Grafik: Hansestadt Lübeck, 1.102.2,</a:t>
          </a:r>
          <a:r>
            <a:rPr lang="de-DE" sz="850" b="0" baseline="0">
              <a:latin typeface="Open Sans" panose="020B0606030504020204" pitchFamily="34" charset="0"/>
              <a:ea typeface="Open Sans" panose="020B0606030504020204" pitchFamily="34" charset="0"/>
              <a:cs typeface="Open Sans" panose="020B0606030504020204" pitchFamily="34" charset="0"/>
            </a:rPr>
            <a:t> Kommunale Statistikstelle (Basis: Statistikamt Nord)</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19</xdr:row>
      <xdr:rowOff>161924</xdr:rowOff>
    </xdr:from>
    <xdr:to>
      <xdr:col>13</xdr:col>
      <xdr:colOff>412750</xdr:colOff>
      <xdr:row>48</xdr:row>
      <xdr:rowOff>98534</xdr:rowOff>
    </xdr:to>
    <xdr:graphicFrame macro="">
      <xdr:nvGraphicFramePr>
        <xdr:cNvPr id="2" name="Diagramm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261736</xdr:colOff>
      <xdr:row>25</xdr:row>
      <xdr:rowOff>5042</xdr:rowOff>
    </xdr:from>
    <xdr:to>
      <xdr:col>6</xdr:col>
      <xdr:colOff>293033</xdr:colOff>
      <xdr:row>45</xdr:row>
      <xdr:rowOff>147276</xdr:rowOff>
    </xdr:to>
    <xdr:cxnSp macro="">
      <xdr:nvCxnSpPr>
        <xdr:cNvPr id="3" name="Gerade Verbindung 3">
          <a:extLst>
            <a:ext uri="{FF2B5EF4-FFF2-40B4-BE49-F238E27FC236}">
              <a16:creationId xmlns:a16="http://schemas.microsoft.com/office/drawing/2014/main" id="{00000000-0008-0000-0400-000003000000}"/>
            </a:ext>
          </a:extLst>
        </xdr:cNvPr>
        <xdr:cNvCxnSpPr/>
      </xdr:nvCxnSpPr>
      <xdr:spPr>
        <a:xfrm flipV="1">
          <a:off x="3926060" y="5260601"/>
          <a:ext cx="31297" cy="3503999"/>
        </a:xfrm>
        <a:prstGeom prst="line">
          <a:avLst/>
        </a:prstGeom>
        <a:ln w="1270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c:userShapes xmlns:c="http://schemas.openxmlformats.org/drawingml/2006/chart">
  <cdr:relSizeAnchor xmlns:cdr="http://schemas.openxmlformats.org/drawingml/2006/chartDrawing">
    <cdr:from>
      <cdr:x>0.01078</cdr:x>
      <cdr:y>0.01133</cdr:y>
    </cdr:from>
    <cdr:to>
      <cdr:x>0.18753</cdr:x>
      <cdr:y>0.13722</cdr:y>
    </cdr:to>
    <cdr:sp macro="" textlink="">
      <cdr:nvSpPr>
        <cdr:cNvPr id="2" name="Textfeld 1"/>
        <cdr:cNvSpPr txBox="1"/>
      </cdr:nvSpPr>
      <cdr:spPr>
        <a:xfrm xmlns:a="http://schemas.openxmlformats.org/drawingml/2006/main">
          <a:off x="66608" y="64968"/>
          <a:ext cx="1092107" cy="721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Einzahlungen</a:t>
          </a:r>
          <a:r>
            <a:rPr lang="de-DE" sz="1000" b="1" baseline="0">
              <a:latin typeface="Open Sans" panose="020B0606030504020204" pitchFamily="34" charset="0"/>
              <a:ea typeface="Open Sans" panose="020B0606030504020204" pitchFamily="34" charset="0"/>
              <a:cs typeface="Open Sans" panose="020B0606030504020204" pitchFamily="34" charset="0"/>
            </a:rPr>
            <a:t> und Auszahlungen aus laufender Verwaltungstätigkeit </a:t>
          </a:r>
          <a:r>
            <a:rPr lang="de-DE" sz="1000" b="1">
              <a:latin typeface="Open Sans" panose="020B0606030504020204" pitchFamily="34" charset="0"/>
              <a:ea typeface="Open Sans" panose="020B0606030504020204" pitchFamily="34" charset="0"/>
              <a:cs typeface="Open Sans" panose="020B0606030504020204" pitchFamily="34" charset="0"/>
            </a:rPr>
            <a:t> </a:t>
          </a:r>
          <a:endParaRPr lang="de-DE" sz="1000" b="1" baseline="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in Millionen €</a:t>
          </a:r>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0.0113</cdr:x>
      <cdr:y>0.96044</cdr:y>
    </cdr:from>
    <cdr:to>
      <cdr:x>0.18804</cdr:x>
      <cdr:y>0.98846</cdr:y>
    </cdr:to>
    <cdr:sp macro="" textlink="">
      <cdr:nvSpPr>
        <cdr:cNvPr id="3" name="Textfeld 1"/>
        <cdr:cNvSpPr txBox="1"/>
      </cdr:nvSpPr>
      <cdr:spPr>
        <a:xfrm xmlns:a="http://schemas.openxmlformats.org/drawingml/2006/main">
          <a:off x="72835" y="5429250"/>
          <a:ext cx="1139181" cy="1583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b="0">
              <a:latin typeface="Open Sans" panose="020B0606030504020204" pitchFamily="34" charset="0"/>
              <a:ea typeface="Open Sans" panose="020B0606030504020204" pitchFamily="34" charset="0"/>
              <a:cs typeface="Open Sans" panose="020B0606030504020204" pitchFamily="34" charset="0"/>
            </a:rPr>
            <a:t>Grafik: Hansestadt Lübeck, 1.102.2,</a:t>
          </a:r>
          <a:r>
            <a:rPr lang="de-DE" sz="850" b="0" baseline="0">
              <a:latin typeface="Open Sans" panose="020B0606030504020204" pitchFamily="34" charset="0"/>
              <a:ea typeface="Open Sans" panose="020B0606030504020204" pitchFamily="34" charset="0"/>
              <a:cs typeface="Open Sans" panose="020B0606030504020204" pitchFamily="34" charset="0"/>
            </a:rPr>
            <a:t> Kommunale Statistikstelle (Basis: interaktiver Haushalt)</a:t>
          </a:r>
        </a:p>
      </cdr:txBody>
    </cdr:sp>
  </cdr:relSizeAnchor>
  <cdr:relSizeAnchor xmlns:cdr="http://schemas.openxmlformats.org/drawingml/2006/chartDrawing">
    <cdr:from>
      <cdr:x>0.21522</cdr:x>
      <cdr:y>0.17665</cdr:y>
    </cdr:from>
    <cdr:to>
      <cdr:x>0.36201</cdr:x>
      <cdr:y>0.34686</cdr:y>
    </cdr:to>
    <cdr:sp macro="" textlink="">
      <cdr:nvSpPr>
        <cdr:cNvPr id="6" name="Textfeld 5"/>
        <cdr:cNvSpPr txBox="1"/>
      </cdr:nvSpPr>
      <cdr:spPr>
        <a:xfrm xmlns:a="http://schemas.openxmlformats.org/drawingml/2006/main">
          <a:off x="1285352" y="867130"/>
          <a:ext cx="876655" cy="8355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Ergebnis (Ist)</a:t>
          </a:r>
        </a:p>
      </cdr:txBody>
    </cdr:sp>
  </cdr:relSizeAnchor>
  <cdr:relSizeAnchor xmlns:cdr="http://schemas.openxmlformats.org/drawingml/2006/chartDrawing">
    <cdr:from>
      <cdr:x>0.74499</cdr:x>
      <cdr:y>0.17489</cdr:y>
    </cdr:from>
    <cdr:to>
      <cdr:x>0.89178</cdr:x>
      <cdr:y>0.3451</cdr:y>
    </cdr:to>
    <cdr:sp macro="" textlink="">
      <cdr:nvSpPr>
        <cdr:cNvPr id="7" name="Textfeld 1"/>
        <cdr:cNvSpPr txBox="1"/>
      </cdr:nvSpPr>
      <cdr:spPr>
        <a:xfrm xmlns:a="http://schemas.openxmlformats.org/drawingml/2006/main">
          <a:off x="4449222" y="858495"/>
          <a:ext cx="876655" cy="8355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Planung</a:t>
          </a:r>
        </a:p>
      </cdr:txBody>
    </cdr:sp>
  </cdr:relSizeAnchor>
  <cdr:relSizeAnchor xmlns:cdr="http://schemas.openxmlformats.org/drawingml/2006/chartDrawing">
    <cdr:from>
      <cdr:x>0.59149</cdr:x>
      <cdr:y>0.16106</cdr:y>
    </cdr:from>
    <cdr:to>
      <cdr:x>0.59628</cdr:x>
      <cdr:y>0.91007</cdr:y>
    </cdr:to>
    <cdr:cxnSp macro="">
      <cdr:nvCxnSpPr>
        <cdr:cNvPr id="5" name="Gerader Verbinder 4">
          <a:extLst xmlns:a="http://schemas.openxmlformats.org/drawingml/2006/main">
            <a:ext uri="{FF2B5EF4-FFF2-40B4-BE49-F238E27FC236}">
              <a16:creationId xmlns:a16="http://schemas.microsoft.com/office/drawing/2014/main" id="{A230A243-08DF-EA22-60AC-42BB648D0B3B}"/>
            </a:ext>
          </a:extLst>
        </cdr:cNvPr>
        <cdr:cNvCxnSpPr/>
      </cdr:nvCxnSpPr>
      <cdr:spPr>
        <a:xfrm xmlns:a="http://schemas.openxmlformats.org/drawingml/2006/main" flipV="1">
          <a:off x="3523081" y="790595"/>
          <a:ext cx="28531" cy="3676636"/>
        </a:xfrm>
        <a:prstGeom xmlns:a="http://schemas.openxmlformats.org/drawingml/2006/main" prst="line">
          <a:avLst/>
        </a:prstGeom>
        <a:ln xmlns:a="http://schemas.openxmlformats.org/drawingml/2006/main">
          <a:prstDash val="sysDot"/>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18</xdr:row>
      <xdr:rowOff>19051</xdr:rowOff>
    </xdr:from>
    <xdr:to>
      <xdr:col>17</xdr:col>
      <xdr:colOff>352424</xdr:colOff>
      <xdr:row>41</xdr:row>
      <xdr:rowOff>152401</xdr:rowOff>
    </xdr:to>
    <xdr:graphicFrame macro="">
      <xdr:nvGraphicFramePr>
        <xdr:cNvPr id="2" name="Diagramm 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0.01078</cdr:x>
      <cdr:y>0.01133</cdr:y>
    </cdr:from>
    <cdr:to>
      <cdr:x>0.18753</cdr:x>
      <cdr:y>0.13722</cdr:y>
    </cdr:to>
    <cdr:sp macro="" textlink="">
      <cdr:nvSpPr>
        <cdr:cNvPr id="2" name="Textfeld 1"/>
        <cdr:cNvSpPr txBox="1"/>
      </cdr:nvSpPr>
      <cdr:spPr>
        <a:xfrm xmlns:a="http://schemas.openxmlformats.org/drawingml/2006/main">
          <a:off x="66608" y="64968"/>
          <a:ext cx="1092107" cy="721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1000" b="1">
              <a:latin typeface="Open Sans" panose="020B0606030504020204" pitchFamily="34" charset="0"/>
              <a:ea typeface="Open Sans" panose="020B0606030504020204" pitchFamily="34" charset="0"/>
              <a:cs typeface="Open Sans" panose="020B0606030504020204" pitchFamily="34" charset="0"/>
            </a:rPr>
            <a:t>Entwicklung der Gewerbesteuer </a:t>
          </a:r>
          <a:endParaRPr lang="de-DE" sz="1000" b="1" baseline="0">
            <a:latin typeface="Open Sans" panose="020B0606030504020204" pitchFamily="34" charset="0"/>
            <a:ea typeface="Open Sans" panose="020B0606030504020204" pitchFamily="34" charset="0"/>
            <a:cs typeface="Open Sans" panose="020B0606030504020204" pitchFamily="34" charset="0"/>
          </a:endParaRPr>
        </a:p>
        <a:p xmlns:a="http://schemas.openxmlformats.org/drawingml/2006/main">
          <a:r>
            <a:rPr lang="de-DE" sz="1000" baseline="0">
              <a:latin typeface="Open Sans" panose="020B0606030504020204" pitchFamily="34" charset="0"/>
              <a:ea typeface="Open Sans" panose="020B0606030504020204" pitchFamily="34" charset="0"/>
              <a:cs typeface="Open Sans" panose="020B0606030504020204" pitchFamily="34" charset="0"/>
            </a:rPr>
            <a:t>in € je Einwohner:in</a:t>
          </a:r>
        </a:p>
        <a:p xmlns:a="http://schemas.openxmlformats.org/drawingml/2006/main">
          <a:endParaRPr lang="de-DE" sz="1000">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0.0113</cdr:x>
      <cdr:y>0.96044</cdr:y>
    </cdr:from>
    <cdr:to>
      <cdr:x>0.18804</cdr:x>
      <cdr:y>0.98846</cdr:y>
    </cdr:to>
    <cdr:sp macro="" textlink="">
      <cdr:nvSpPr>
        <cdr:cNvPr id="3" name="Textfeld 1"/>
        <cdr:cNvSpPr txBox="1"/>
      </cdr:nvSpPr>
      <cdr:spPr>
        <a:xfrm xmlns:a="http://schemas.openxmlformats.org/drawingml/2006/main">
          <a:off x="72835" y="5429250"/>
          <a:ext cx="1139181" cy="1583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de-DE" sz="800" b="0" baseline="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0.7525</cdr:x>
      <cdr:y>0.10929</cdr:y>
    </cdr:from>
    <cdr:to>
      <cdr:x>0.9411</cdr:x>
      <cdr:y>0.33359</cdr:y>
    </cdr:to>
    <cdr:sp macro="" textlink="">
      <cdr:nvSpPr>
        <cdr:cNvPr id="4" name="Textfeld 3"/>
        <cdr:cNvSpPr txBox="1"/>
      </cdr:nvSpPr>
      <cdr:spPr>
        <a:xfrm xmlns:a="http://schemas.openxmlformats.org/drawingml/2006/main">
          <a:off x="4408048" y="590229"/>
          <a:ext cx="1104795" cy="12113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Planung</a:t>
          </a:r>
        </a:p>
      </cdr:txBody>
    </cdr:sp>
  </cdr:relSizeAnchor>
  <cdr:relSizeAnchor xmlns:cdr="http://schemas.openxmlformats.org/drawingml/2006/chartDrawing">
    <cdr:from>
      <cdr:x>0.24063</cdr:x>
      <cdr:y>0.1151</cdr:y>
    </cdr:from>
    <cdr:to>
      <cdr:x>0.42924</cdr:x>
      <cdr:y>0.3394</cdr:y>
    </cdr:to>
    <cdr:sp macro="" textlink="">
      <cdr:nvSpPr>
        <cdr:cNvPr id="5" name="Textfeld 4"/>
        <cdr:cNvSpPr txBox="1"/>
      </cdr:nvSpPr>
      <cdr:spPr>
        <a:xfrm xmlns:a="http://schemas.openxmlformats.org/drawingml/2006/main">
          <a:off x="1324757" y="621618"/>
          <a:ext cx="1038383" cy="121137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latin typeface="Open Sans" panose="020B0606030504020204" pitchFamily="34" charset="0"/>
              <a:ea typeface="Open Sans" panose="020B0606030504020204" pitchFamily="34" charset="0"/>
              <a:cs typeface="Open Sans" panose="020B0606030504020204" pitchFamily="34" charset="0"/>
            </a:rPr>
            <a:t>Ergebnis (Ist)</a:t>
          </a:r>
        </a:p>
      </cdr:txBody>
    </cdr:sp>
  </cdr:relSizeAnchor>
  <cdr:relSizeAnchor xmlns:cdr="http://schemas.openxmlformats.org/drawingml/2006/chartDrawing">
    <cdr:from>
      <cdr:x>0.67696</cdr:x>
      <cdr:y>0.11111</cdr:y>
    </cdr:from>
    <cdr:to>
      <cdr:x>0.67869</cdr:x>
      <cdr:y>0.8977</cdr:y>
    </cdr:to>
    <cdr:cxnSp macro="">
      <cdr:nvCxnSpPr>
        <cdr:cNvPr id="8" name="Gerader Verbinder 7">
          <a:extLst xmlns:a="http://schemas.openxmlformats.org/drawingml/2006/main">
            <a:ext uri="{FF2B5EF4-FFF2-40B4-BE49-F238E27FC236}">
              <a16:creationId xmlns:a16="http://schemas.microsoft.com/office/drawing/2014/main" id="{5BA4BDA3-A17D-42E4-180E-5FB765330D17}"/>
            </a:ext>
          </a:extLst>
        </cdr:cNvPr>
        <cdr:cNvCxnSpPr/>
      </cdr:nvCxnSpPr>
      <cdr:spPr>
        <a:xfrm xmlns:a="http://schemas.openxmlformats.org/drawingml/2006/main" flipH="1" flipV="1">
          <a:off x="3965546" y="600089"/>
          <a:ext cx="10135" cy="4248117"/>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46</xdr:row>
      <xdr:rowOff>95250</xdr:rowOff>
    </xdr:from>
    <xdr:to>
      <xdr:col>5</xdr:col>
      <xdr:colOff>0</xdr:colOff>
      <xdr:row>85</xdr:row>
      <xdr:rowOff>91109</xdr:rowOff>
    </xdr:to>
    <xdr:graphicFrame macro="">
      <xdr:nvGraphicFramePr>
        <xdr:cNvPr id="2" name="Diagramm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uebeck.de/de/rathaus/verwaltung/finanzen/interaktiver-haushalt.html"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92D050"/>
  </sheetPr>
  <dimension ref="A1:M41"/>
  <sheetViews>
    <sheetView showGridLines="0" tabSelected="1" view="pageLayout" zoomScaleNormal="100" zoomScaleSheetLayoutView="130" workbookViewId="0">
      <selection activeCell="D24" sqref="D24"/>
    </sheetView>
  </sheetViews>
  <sheetFormatPr baseColWidth="10" defaultColWidth="10.85546875" defaultRowHeight="12.75" customHeight="1" x14ac:dyDescent="0.3"/>
  <cols>
    <col min="1" max="1" width="5.140625" style="81" customWidth="1"/>
    <col min="2" max="2" width="5.5703125" style="81" customWidth="1"/>
    <col min="3" max="3" width="3.140625" style="81" customWidth="1"/>
    <col min="4" max="4" width="18.7109375" style="81" customWidth="1"/>
    <col min="5" max="5" width="4.5703125" style="81" customWidth="1"/>
    <col min="6" max="7" width="10.85546875" style="81"/>
    <col min="8" max="8" width="21.7109375" style="81" customWidth="1"/>
    <col min="9" max="9" width="4.140625" style="81" customWidth="1"/>
    <col min="10" max="10" width="0.5703125" style="81" customWidth="1"/>
    <col min="11" max="16384" width="10.85546875" style="81"/>
  </cols>
  <sheetData>
    <row r="1" spans="1:9" ht="12.75" customHeight="1" x14ac:dyDescent="0.3">
      <c r="B1" s="19"/>
      <c r="C1" s="20"/>
      <c r="D1" s="20"/>
      <c r="E1" s="20"/>
      <c r="F1" s="20"/>
      <c r="G1" s="20"/>
    </row>
    <row r="2" spans="1:9" ht="12.75" customHeight="1" x14ac:dyDescent="0.3">
      <c r="A2" s="20"/>
      <c r="B2" s="19"/>
      <c r="C2" s="20"/>
      <c r="D2" s="20"/>
      <c r="E2" s="20"/>
      <c r="F2" s="20"/>
      <c r="G2" s="20"/>
    </row>
    <row r="3" spans="1:9" ht="63.75" customHeight="1" x14ac:dyDescent="0.3">
      <c r="A3" s="20"/>
      <c r="B3" s="19"/>
      <c r="C3" s="20"/>
      <c r="D3" s="20"/>
      <c r="E3" s="20"/>
      <c r="F3" s="20"/>
      <c r="G3" s="20"/>
      <c r="H3" s="20"/>
      <c r="I3" s="20"/>
    </row>
    <row r="4" spans="1:9" ht="12.75" customHeight="1" x14ac:dyDescent="0.3">
      <c r="A4" s="20"/>
      <c r="B4" s="19"/>
      <c r="C4" s="20"/>
      <c r="D4" s="20"/>
      <c r="E4" s="20"/>
      <c r="F4" s="20"/>
      <c r="G4" s="20"/>
      <c r="H4" s="20"/>
      <c r="I4" s="20"/>
    </row>
    <row r="5" spans="1:9" ht="12.75" customHeight="1" x14ac:dyDescent="0.3">
      <c r="A5" s="20"/>
      <c r="B5" s="19"/>
      <c r="C5" s="20"/>
      <c r="D5" s="20"/>
      <c r="E5" s="20"/>
      <c r="F5" s="20"/>
      <c r="G5" s="20"/>
      <c r="H5" s="20"/>
      <c r="I5" s="20"/>
    </row>
    <row r="6" spans="1:9" ht="12.75" customHeight="1" x14ac:dyDescent="0.4">
      <c r="A6" s="199">
        <v>11</v>
      </c>
      <c r="B6" s="200"/>
      <c r="D6" s="201" t="s">
        <v>129</v>
      </c>
      <c r="E6" s="201"/>
      <c r="F6" s="201"/>
      <c r="G6" s="201"/>
      <c r="H6" s="21"/>
    </row>
    <row r="7" spans="1:9" ht="12.75" customHeight="1" x14ac:dyDescent="0.4">
      <c r="A7" s="199"/>
      <c r="B7" s="200"/>
      <c r="C7" s="22"/>
      <c r="D7" s="201"/>
      <c r="E7" s="201"/>
      <c r="F7" s="201"/>
      <c r="G7" s="201"/>
      <c r="H7" s="21"/>
    </row>
    <row r="8" spans="1:9" ht="12.75" customHeight="1" x14ac:dyDescent="0.4">
      <c r="A8" s="199"/>
      <c r="B8" s="200"/>
      <c r="C8" s="22"/>
      <c r="D8" s="201"/>
      <c r="E8" s="201"/>
      <c r="F8" s="201"/>
      <c r="G8" s="201"/>
      <c r="H8" s="21"/>
    </row>
    <row r="9" spans="1:9" ht="12.75" customHeight="1" x14ac:dyDescent="0.3">
      <c r="A9" s="20"/>
      <c r="B9" s="19"/>
      <c r="C9" s="22"/>
      <c r="D9" s="201"/>
      <c r="E9" s="201"/>
      <c r="F9" s="201"/>
      <c r="G9" s="201"/>
    </row>
    <row r="10" spans="1:9" ht="12.75" customHeight="1" x14ac:dyDescent="0.3">
      <c r="A10" s="20"/>
      <c r="B10" s="19"/>
      <c r="C10" s="22"/>
      <c r="D10" s="201"/>
      <c r="E10" s="201"/>
      <c r="F10" s="201"/>
      <c r="G10" s="201"/>
    </row>
    <row r="11" spans="1:9" ht="12.75" customHeight="1" x14ac:dyDescent="0.3">
      <c r="A11" s="20"/>
      <c r="B11" s="19"/>
      <c r="C11" s="20"/>
      <c r="D11" s="201"/>
      <c r="E11" s="201"/>
      <c r="F11" s="201"/>
      <c r="G11" s="201"/>
    </row>
    <row r="12" spans="1:9" ht="12.75" customHeight="1" x14ac:dyDescent="0.3">
      <c r="A12" s="20"/>
      <c r="B12" s="19"/>
      <c r="C12" s="20"/>
      <c r="D12" s="201"/>
      <c r="E12" s="201"/>
      <c r="F12" s="201"/>
      <c r="G12" s="201"/>
    </row>
    <row r="13" spans="1:9" ht="12.75" customHeight="1" x14ac:dyDescent="0.3">
      <c r="A13" s="20"/>
      <c r="B13" s="19"/>
      <c r="C13" s="20"/>
      <c r="D13" s="201"/>
      <c r="E13" s="201"/>
      <c r="F13" s="201"/>
      <c r="G13" s="201"/>
    </row>
    <row r="14" spans="1:9" ht="24" customHeight="1" x14ac:dyDescent="0.3">
      <c r="A14" s="20"/>
      <c r="B14" s="20"/>
      <c r="C14" s="20"/>
      <c r="D14" s="201"/>
      <c r="E14" s="201"/>
      <c r="F14" s="201"/>
      <c r="G14" s="201"/>
    </row>
    <row r="15" spans="1:9" ht="12.75" customHeight="1" x14ac:dyDescent="0.3">
      <c r="A15" s="20"/>
      <c r="B15" s="20"/>
      <c r="C15" s="20"/>
      <c r="D15" s="20"/>
      <c r="E15" s="20"/>
      <c r="F15" s="20"/>
      <c r="G15" s="20"/>
    </row>
    <row r="20" spans="1:13" s="78" customFormat="1" ht="15" x14ac:dyDescent="0.3">
      <c r="B20" s="197" t="s">
        <v>0</v>
      </c>
      <c r="C20" s="197"/>
      <c r="D20" s="197"/>
      <c r="E20" s="197"/>
      <c r="F20" s="197"/>
      <c r="G20" s="197"/>
      <c r="H20" s="197"/>
      <c r="I20" s="85"/>
    </row>
    <row r="21" spans="1:13" s="78" customFormat="1" ht="15.75" customHeight="1" x14ac:dyDescent="0.3">
      <c r="A21" s="113"/>
      <c r="B21" s="113"/>
      <c r="C21" s="113"/>
      <c r="D21" s="113"/>
      <c r="E21" s="113"/>
      <c r="F21" s="113"/>
      <c r="G21" s="113"/>
      <c r="H21" s="113"/>
      <c r="I21" s="114" t="s">
        <v>1</v>
      </c>
      <c r="J21" s="113"/>
      <c r="K21" s="113"/>
      <c r="L21" s="113"/>
      <c r="M21" s="113"/>
    </row>
    <row r="22" spans="1:13" s="78" customFormat="1" ht="6" customHeight="1" x14ac:dyDescent="0.3">
      <c r="A22" s="113"/>
      <c r="B22" s="109"/>
      <c r="C22" s="113"/>
      <c r="D22" s="113"/>
      <c r="E22" s="113"/>
      <c r="F22" s="113"/>
      <c r="G22" s="113"/>
      <c r="H22" s="113"/>
      <c r="I22" s="113"/>
      <c r="J22" s="113"/>
      <c r="K22" s="113"/>
      <c r="L22" s="113"/>
      <c r="M22" s="113"/>
    </row>
    <row r="23" spans="1:13" s="18" customFormat="1" ht="24.95" customHeight="1" x14ac:dyDescent="0.25">
      <c r="A23" s="177"/>
      <c r="B23" s="115"/>
      <c r="C23" s="116" t="s">
        <v>87</v>
      </c>
      <c r="D23" s="177"/>
      <c r="E23" s="177"/>
      <c r="F23" s="177"/>
      <c r="G23" s="177"/>
      <c r="H23" s="177"/>
      <c r="I23" s="114">
        <v>306</v>
      </c>
      <c r="J23" s="117"/>
      <c r="K23" s="114"/>
      <c r="L23" s="117"/>
      <c r="M23" s="117"/>
    </row>
    <row r="24" spans="1:13" s="18" customFormat="1" ht="24.95" customHeight="1" x14ac:dyDescent="0.25">
      <c r="A24" s="177"/>
      <c r="B24" s="115"/>
      <c r="C24" s="116" t="s">
        <v>148</v>
      </c>
      <c r="D24" s="177"/>
      <c r="E24" s="177"/>
      <c r="F24" s="177"/>
      <c r="G24" s="177"/>
      <c r="H24" s="177"/>
      <c r="I24" s="114">
        <v>307</v>
      </c>
      <c r="J24" s="117"/>
      <c r="K24" s="114"/>
      <c r="L24" s="117"/>
      <c r="M24" s="117"/>
    </row>
    <row r="25" spans="1:13" s="78" customFormat="1" ht="24.75" customHeight="1" x14ac:dyDescent="0.3">
      <c r="A25" s="113"/>
      <c r="B25" s="198" t="s">
        <v>2</v>
      </c>
      <c r="C25" s="113"/>
      <c r="D25" s="113"/>
      <c r="E25" s="113"/>
      <c r="F25" s="113"/>
      <c r="G25" s="113"/>
      <c r="H25" s="113"/>
      <c r="J25" s="113"/>
      <c r="K25" s="114"/>
      <c r="L25" s="113"/>
      <c r="M25" s="113"/>
    </row>
    <row r="26" spans="1:13" s="18" customFormat="1" ht="24.95" customHeight="1" x14ac:dyDescent="0.25">
      <c r="A26" s="113"/>
      <c r="B26" s="115">
        <v>1100</v>
      </c>
      <c r="C26" s="116" t="s">
        <v>157</v>
      </c>
      <c r="D26" s="177"/>
      <c r="E26" s="177"/>
      <c r="F26" s="177"/>
      <c r="G26" s="177"/>
      <c r="H26" s="177"/>
      <c r="I26" s="114">
        <v>308</v>
      </c>
      <c r="J26" s="117"/>
      <c r="K26" s="114"/>
      <c r="L26" s="117"/>
      <c r="M26" s="117"/>
    </row>
    <row r="27" spans="1:13" s="18" customFormat="1" ht="24.95" customHeight="1" x14ac:dyDescent="0.25">
      <c r="A27" s="113"/>
      <c r="B27" s="115">
        <v>1102</v>
      </c>
      <c r="C27" s="116" t="s">
        <v>168</v>
      </c>
      <c r="D27" s="177"/>
      <c r="E27" s="177"/>
      <c r="F27" s="177"/>
      <c r="G27" s="177"/>
      <c r="H27" s="177"/>
      <c r="I27" s="114">
        <v>309</v>
      </c>
      <c r="J27" s="117"/>
      <c r="K27" s="114"/>
      <c r="L27" s="117"/>
      <c r="M27" s="117"/>
    </row>
    <row r="28" spans="1:13" s="18" customFormat="1" ht="24.95" customHeight="1" x14ac:dyDescent="0.25">
      <c r="A28" s="113"/>
      <c r="B28" s="115">
        <v>1103</v>
      </c>
      <c r="C28" s="116" t="s">
        <v>165</v>
      </c>
      <c r="D28" s="177"/>
      <c r="E28" s="177"/>
      <c r="F28" s="177"/>
      <c r="G28" s="177"/>
      <c r="H28" s="177"/>
      <c r="I28" s="114">
        <v>310</v>
      </c>
      <c r="J28" s="117"/>
      <c r="K28" s="114"/>
      <c r="L28" s="117"/>
      <c r="M28" s="117"/>
    </row>
    <row r="29" spans="1:13" s="18" customFormat="1" ht="24.95" customHeight="1" x14ac:dyDescent="0.25">
      <c r="A29" s="113"/>
      <c r="B29" s="115">
        <v>1104</v>
      </c>
      <c r="C29" s="116" t="s">
        <v>136</v>
      </c>
      <c r="D29" s="177"/>
      <c r="E29" s="118"/>
      <c r="F29" s="177"/>
      <c r="G29" s="177"/>
      <c r="H29" s="177"/>
      <c r="I29" s="114">
        <v>311</v>
      </c>
      <c r="J29" s="117"/>
      <c r="K29" s="114"/>
      <c r="L29" s="117"/>
      <c r="M29" s="117"/>
    </row>
    <row r="30" spans="1:13" s="18" customFormat="1" ht="24.95" customHeight="1" x14ac:dyDescent="0.25">
      <c r="A30" s="113"/>
      <c r="B30" s="202" t="s">
        <v>151</v>
      </c>
      <c r="C30" s="202"/>
      <c r="D30" s="202"/>
      <c r="E30" s="202"/>
      <c r="F30" s="202"/>
      <c r="G30" s="202"/>
      <c r="H30" s="202"/>
      <c r="I30" s="202"/>
      <c r="J30" s="117"/>
      <c r="K30" s="114"/>
      <c r="L30" s="117"/>
      <c r="M30" s="117"/>
    </row>
    <row r="31" spans="1:13" s="18" customFormat="1" ht="24.95" customHeight="1" x14ac:dyDescent="0.25">
      <c r="A31" s="113"/>
      <c r="B31" s="147" t="s">
        <v>110</v>
      </c>
      <c r="C31" s="116"/>
      <c r="D31" s="113"/>
      <c r="E31" s="118"/>
      <c r="F31" s="113"/>
      <c r="G31" s="113"/>
      <c r="H31" s="113"/>
      <c r="I31" s="114"/>
      <c r="J31" s="117"/>
      <c r="K31" s="114"/>
      <c r="L31" s="117"/>
      <c r="M31" s="117"/>
    </row>
    <row r="32" spans="1:13" s="18" customFormat="1" ht="24.95" customHeight="1" x14ac:dyDescent="0.3">
      <c r="A32" s="113"/>
      <c r="B32" s="198" t="s">
        <v>175</v>
      </c>
      <c r="C32" s="113"/>
      <c r="D32" s="113"/>
      <c r="E32" s="113"/>
      <c r="F32" s="113"/>
      <c r="G32" s="113"/>
      <c r="H32" s="113"/>
      <c r="J32" s="117"/>
      <c r="K32" s="114"/>
      <c r="L32" s="117"/>
      <c r="M32" s="117"/>
    </row>
    <row r="33" spans="1:13" s="18" customFormat="1" ht="24.95" customHeight="1" x14ac:dyDescent="0.25">
      <c r="A33" s="113"/>
      <c r="B33" s="115">
        <v>1110</v>
      </c>
      <c r="C33" s="116" t="s">
        <v>127</v>
      </c>
      <c r="D33" s="113"/>
      <c r="E33" s="113"/>
      <c r="F33" s="113"/>
      <c r="G33" s="113"/>
      <c r="H33" s="113"/>
      <c r="I33" s="114">
        <v>312</v>
      </c>
      <c r="J33" s="117"/>
      <c r="K33" s="114"/>
      <c r="L33" s="117"/>
      <c r="M33" s="117"/>
    </row>
    <row r="34" spans="1:13" s="18" customFormat="1" ht="24.95" customHeight="1" x14ac:dyDescent="0.25">
      <c r="A34" s="113"/>
      <c r="B34" s="115">
        <v>1111</v>
      </c>
      <c r="C34" s="116" t="s">
        <v>128</v>
      </c>
      <c r="D34" s="113"/>
      <c r="E34" s="113"/>
      <c r="F34" s="113"/>
      <c r="G34" s="113"/>
      <c r="H34" s="113"/>
      <c r="I34" s="114">
        <v>314</v>
      </c>
      <c r="J34" s="117"/>
      <c r="K34" s="114"/>
      <c r="L34" s="117"/>
      <c r="M34" s="117"/>
    </row>
    <row r="35" spans="1:13" s="18" customFormat="1" ht="24.95" customHeight="1" x14ac:dyDescent="0.25">
      <c r="A35" s="113"/>
      <c r="B35" s="115"/>
      <c r="C35" s="116" t="s">
        <v>3</v>
      </c>
      <c r="D35" s="113"/>
      <c r="E35" s="113"/>
      <c r="F35" s="113"/>
      <c r="G35" s="113"/>
      <c r="H35" s="113"/>
      <c r="I35" s="114">
        <v>315</v>
      </c>
      <c r="J35" s="117"/>
      <c r="K35" s="114"/>
      <c r="L35" s="117"/>
      <c r="M35" s="117"/>
    </row>
    <row r="36" spans="1:13" s="18" customFormat="1" ht="24.95" customHeight="1" x14ac:dyDescent="0.25">
      <c r="A36" s="113"/>
      <c r="B36" s="115"/>
      <c r="C36" s="116"/>
      <c r="D36" s="113"/>
      <c r="E36" s="113"/>
      <c r="F36" s="113"/>
      <c r="G36" s="113"/>
      <c r="H36" s="113"/>
      <c r="I36" s="114"/>
      <c r="J36" s="117"/>
      <c r="K36" s="117"/>
      <c r="L36" s="117"/>
      <c r="M36" s="117"/>
    </row>
    <row r="37" spans="1:13" s="18" customFormat="1" ht="24.95" customHeight="1" x14ac:dyDescent="0.25">
      <c r="A37" s="113"/>
      <c r="B37" s="115"/>
      <c r="C37" s="116"/>
      <c r="D37" s="113"/>
      <c r="E37" s="113"/>
      <c r="F37" s="113"/>
      <c r="G37" s="113"/>
      <c r="H37" s="113"/>
      <c r="I37" s="114"/>
      <c r="J37" s="117"/>
      <c r="K37" s="117"/>
      <c r="L37" s="117"/>
      <c r="M37" s="117"/>
    </row>
    <row r="38" spans="1:13" s="18" customFormat="1" ht="24.95" customHeight="1" x14ac:dyDescent="0.25">
      <c r="A38" s="113"/>
      <c r="B38" s="115"/>
      <c r="C38" s="116"/>
      <c r="D38" s="113"/>
      <c r="E38" s="113"/>
      <c r="F38" s="113"/>
      <c r="G38" s="113"/>
      <c r="H38" s="113"/>
      <c r="I38" s="114"/>
      <c r="J38" s="117"/>
      <c r="K38" s="117"/>
      <c r="L38" s="117"/>
      <c r="M38" s="117"/>
    </row>
    <row r="39" spans="1:13" ht="12.75" customHeight="1" x14ac:dyDescent="0.3">
      <c r="A39" s="110"/>
      <c r="B39" s="110"/>
      <c r="C39" s="110"/>
      <c r="D39" s="110"/>
      <c r="E39" s="110"/>
      <c r="F39" s="110"/>
      <c r="G39" s="110"/>
      <c r="H39" s="110"/>
      <c r="I39" s="110"/>
      <c r="J39" s="110"/>
      <c r="K39" s="110"/>
      <c r="L39" s="110"/>
      <c r="M39" s="110"/>
    </row>
    <row r="40" spans="1:13" ht="12.75" customHeight="1" x14ac:dyDescent="0.3">
      <c r="A40" s="110"/>
      <c r="B40" s="110"/>
      <c r="C40" s="110"/>
      <c r="D40" s="110"/>
      <c r="E40" s="110"/>
      <c r="F40" s="110"/>
      <c r="G40" s="110"/>
      <c r="H40" s="110"/>
      <c r="I40" s="110"/>
      <c r="J40" s="110"/>
      <c r="K40" s="110"/>
      <c r="L40" s="110"/>
      <c r="M40" s="110"/>
    </row>
    <row r="41" spans="1:13" ht="12.75" customHeight="1" x14ac:dyDescent="0.3">
      <c r="A41" s="110"/>
      <c r="B41" s="110"/>
      <c r="C41" s="110"/>
      <c r="D41" s="110"/>
      <c r="E41" s="110"/>
      <c r="F41" s="110"/>
      <c r="G41" s="110"/>
      <c r="H41" s="110"/>
      <c r="I41" s="110"/>
      <c r="J41" s="110"/>
      <c r="K41" s="110"/>
      <c r="L41" s="110"/>
      <c r="M41" s="110"/>
    </row>
  </sheetData>
  <mergeCells count="3">
    <mergeCell ref="A6:B8"/>
    <mergeCell ref="D6:G14"/>
    <mergeCell ref="B30:I30"/>
  </mergeCells>
  <hyperlinks>
    <hyperlink ref="C27" location="'1102'!A1" display="Haushaltsübersicht der Hansestadt Lübeck 2017, 2018 und Planung bis 2021 in €" xr:uid="{00000000-0004-0000-0000-000000000000}"/>
    <hyperlink ref="C28" location="'1103'!A1" display="Entwicklung der Steuereinnahmen und Finanzzuweisungen 2010 - 2019 in 1 000 €" xr:uid="{00000000-0004-0000-0000-000001000000}"/>
    <hyperlink ref="C29" location="'1104'!A1" display="Entwicklung der Schlüsselzuweisungen im kommunalen Finanzausgleich 1985 - 2018" xr:uid="{00000000-0004-0000-0000-000002000000}"/>
    <hyperlink ref="C33" location="'1110'!A1" display="Entwicklung des Personalstandes der Stadtverwaltung 2008 - 2018" xr:uid="{00000000-0004-0000-0000-000003000000}"/>
    <hyperlink ref="C34" location="'1111'!A1" display="Entwicklung des Personalstandes der Kernverwaltung 2004 - 2018 nach ausgewählten Merkmalen" xr:uid="{00000000-0004-0000-0000-000004000000}"/>
    <hyperlink ref="B31" r:id="rId1" xr:uid="{00000000-0004-0000-0000-000005000000}"/>
    <hyperlink ref="C23" location="VO_K1!Druckbereich" display="Abkürzungen / Zeichenerklärungen" xr:uid="{00000000-0004-0000-0000-000006000000}"/>
    <hyperlink ref="C24" location="Kernaussagen!Druckbereich" display="Kernaussagen" xr:uid="{00000000-0004-0000-0000-000007000000}"/>
    <hyperlink ref="C35" location="Glossar_K11!Druckbereich" display="Glossar" xr:uid="{00000000-0004-0000-0000-000008000000}"/>
    <hyperlink ref="C26" location="'1100'!Druckbereich" display="Entwicklung der Schulden der Hansestadt Lübeck 1985 - 2024 (ab 2009 inkl. Kassenkredite)" xr:uid="{00000000-0004-0000-0000-000009000000}"/>
  </hyperlinks>
  <pageMargins left="0.78740157480314965" right="0.78740157480314965" top="0.74803149606299213" bottom="0.51181102362204722" header="0" footer="0"/>
  <pageSetup paperSize="9" orientation="portrait" r:id="rId2"/>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rgb="FF92D050"/>
  </sheetPr>
  <dimension ref="A1:K20"/>
  <sheetViews>
    <sheetView showGridLines="0" view="pageBreakPreview" topLeftCell="A7" zoomScale="85" zoomScaleNormal="100" zoomScaleSheetLayoutView="85" workbookViewId="0">
      <selection activeCell="A8" sqref="A8:I8"/>
    </sheetView>
  </sheetViews>
  <sheetFormatPr baseColWidth="10" defaultColWidth="10.85546875" defaultRowHeight="12.75" customHeight="1" x14ac:dyDescent="0.3"/>
  <cols>
    <col min="1" max="2" width="5.140625" style="80" customWidth="1"/>
    <col min="3" max="3" width="3.140625" style="80" customWidth="1"/>
    <col min="4" max="4" width="18.7109375" style="80" customWidth="1"/>
    <col min="5" max="5" width="4.5703125" style="80" customWidth="1"/>
    <col min="6" max="7" width="10.85546875" style="80"/>
    <col min="8" max="8" width="21.5703125" style="80" customWidth="1"/>
    <col min="9" max="9" width="4.5703125" style="80" customWidth="1"/>
    <col min="10" max="10" width="0.5703125" style="80" customWidth="1"/>
    <col min="11" max="16384" width="10.85546875" style="80"/>
  </cols>
  <sheetData>
    <row r="1" spans="1:11" s="4" customFormat="1" ht="22.15" customHeight="1" x14ac:dyDescent="0.3">
      <c r="A1" s="82" t="s">
        <v>3</v>
      </c>
      <c r="B1" s="3"/>
      <c r="C1" s="3"/>
      <c r="D1" s="3"/>
      <c r="E1" s="3"/>
      <c r="F1" s="3"/>
      <c r="G1" s="3"/>
      <c r="H1" s="3"/>
      <c r="I1" s="3"/>
      <c r="J1" s="3"/>
      <c r="K1" s="3"/>
    </row>
    <row r="2" spans="1:11" s="2" customFormat="1" ht="11.25" customHeight="1" x14ac:dyDescent="0.3">
      <c r="A2" s="78"/>
      <c r="B2" s="79"/>
      <c r="C2" s="78"/>
      <c r="D2" s="78"/>
      <c r="E2" s="78"/>
      <c r="F2" s="78"/>
      <c r="G2" s="78"/>
      <c r="H2" s="78"/>
      <c r="I2" s="17"/>
      <c r="J2" s="1"/>
    </row>
    <row r="3" spans="1:11" s="2" customFormat="1" ht="79.5" customHeight="1" x14ac:dyDescent="0.25">
      <c r="A3" s="247" t="s">
        <v>174</v>
      </c>
      <c r="B3" s="247"/>
      <c r="C3" s="247"/>
      <c r="D3" s="247"/>
      <c r="E3" s="247"/>
      <c r="F3" s="247"/>
      <c r="G3" s="247"/>
      <c r="H3" s="247"/>
      <c r="I3" s="247"/>
      <c r="J3" s="1"/>
    </row>
    <row r="4" spans="1:11" s="2" customFormat="1" ht="70.5" customHeight="1" x14ac:dyDescent="0.25">
      <c r="A4" s="248" t="s">
        <v>139</v>
      </c>
      <c r="B4" s="248"/>
      <c r="C4" s="248"/>
      <c r="D4" s="248"/>
      <c r="E4" s="248"/>
      <c r="F4" s="248"/>
      <c r="G4" s="248"/>
      <c r="H4" s="248"/>
      <c r="I4" s="248"/>
      <c r="J4" s="1"/>
    </row>
    <row r="5" spans="1:11" ht="98.25" customHeight="1" x14ac:dyDescent="0.3">
      <c r="A5" s="248" t="s">
        <v>159</v>
      </c>
      <c r="B5" s="248"/>
      <c r="C5" s="248"/>
      <c r="D5" s="248"/>
      <c r="E5" s="248"/>
      <c r="F5" s="248"/>
      <c r="G5" s="248"/>
      <c r="H5" s="248"/>
      <c r="I5" s="248"/>
    </row>
    <row r="6" spans="1:11" ht="70.5" customHeight="1" x14ac:dyDescent="0.3">
      <c r="A6" s="248" t="s">
        <v>158</v>
      </c>
      <c r="B6" s="248"/>
      <c r="C6" s="248"/>
      <c r="D6" s="248"/>
      <c r="E6" s="248"/>
      <c r="F6" s="248"/>
      <c r="G6" s="248"/>
      <c r="H6" s="248"/>
      <c r="I6" s="248"/>
    </row>
    <row r="7" spans="1:11" ht="69" customHeight="1" x14ac:dyDescent="0.3">
      <c r="A7" s="249" t="s">
        <v>144</v>
      </c>
      <c r="B7" s="250"/>
      <c r="C7" s="250"/>
      <c r="D7" s="250"/>
      <c r="E7" s="250"/>
      <c r="F7" s="250"/>
      <c r="G7" s="250"/>
      <c r="H7" s="250"/>
      <c r="I7" s="250"/>
    </row>
    <row r="8" spans="1:11" ht="186" customHeight="1" x14ac:dyDescent="0.3">
      <c r="A8" s="249" t="s">
        <v>147</v>
      </c>
      <c r="B8" s="249"/>
      <c r="C8" s="249"/>
      <c r="D8" s="249"/>
      <c r="E8" s="249"/>
      <c r="F8" s="249"/>
      <c r="G8" s="249"/>
      <c r="H8" s="249"/>
      <c r="I8" s="249"/>
    </row>
    <row r="9" spans="1:11" ht="57.75" customHeight="1" x14ac:dyDescent="0.3">
      <c r="A9" s="248" t="s">
        <v>142</v>
      </c>
      <c r="B9" s="248"/>
      <c r="C9" s="248"/>
      <c r="D9" s="248"/>
      <c r="E9" s="248"/>
      <c r="F9" s="248"/>
      <c r="G9" s="248"/>
      <c r="H9" s="248"/>
      <c r="I9" s="248"/>
    </row>
    <row r="10" spans="1:11" ht="56.25" customHeight="1" x14ac:dyDescent="0.3">
      <c r="A10" s="248" t="s">
        <v>138</v>
      </c>
      <c r="B10" s="248"/>
      <c r="C10" s="248"/>
      <c r="D10" s="248"/>
      <c r="E10" s="248"/>
      <c r="F10" s="248"/>
      <c r="G10" s="248"/>
      <c r="H10" s="248"/>
      <c r="I10" s="248"/>
    </row>
    <row r="11" spans="1:11" ht="57.75" customHeight="1" x14ac:dyDescent="0.3">
      <c r="A11" s="248" t="s">
        <v>137</v>
      </c>
      <c r="B11" s="248"/>
      <c r="C11" s="248"/>
      <c r="D11" s="248"/>
      <c r="E11" s="248"/>
      <c r="F11" s="248"/>
      <c r="G11" s="248"/>
      <c r="H11" s="248"/>
      <c r="I11" s="248"/>
    </row>
    <row r="12" spans="1:11" ht="72.75" customHeight="1" x14ac:dyDescent="0.3">
      <c r="A12" s="251" t="s">
        <v>134</v>
      </c>
      <c r="B12" s="252"/>
      <c r="C12" s="252"/>
      <c r="D12" s="252"/>
      <c r="E12" s="252"/>
      <c r="F12" s="252"/>
      <c r="G12" s="252"/>
      <c r="H12" s="252"/>
      <c r="I12" s="252"/>
    </row>
    <row r="13" spans="1:11" s="111" customFormat="1" ht="56.25" customHeight="1" x14ac:dyDescent="0.25">
      <c r="A13" s="253" t="s">
        <v>153</v>
      </c>
      <c r="B13" s="254"/>
      <c r="C13" s="254"/>
      <c r="D13" s="254"/>
      <c r="E13" s="254"/>
      <c r="F13" s="254"/>
      <c r="G13" s="254"/>
      <c r="H13" s="254"/>
      <c r="I13" s="254"/>
    </row>
    <row r="14" spans="1:11" ht="84.75" customHeight="1" x14ac:dyDescent="0.3">
      <c r="A14" s="253" t="s">
        <v>152</v>
      </c>
      <c r="B14" s="254"/>
      <c r="C14" s="254"/>
      <c r="D14" s="254"/>
      <c r="E14" s="254"/>
      <c r="F14" s="254"/>
      <c r="G14" s="254"/>
      <c r="H14" s="254"/>
      <c r="I14" s="254"/>
      <c r="K14" s="2"/>
    </row>
    <row r="15" spans="1:11" ht="66" customHeight="1" x14ac:dyDescent="0.3">
      <c r="A15" s="249" t="s">
        <v>146</v>
      </c>
      <c r="B15" s="249"/>
      <c r="C15" s="249"/>
      <c r="D15" s="249"/>
      <c r="E15" s="249"/>
      <c r="F15" s="249"/>
      <c r="G15" s="249"/>
      <c r="H15" s="249"/>
      <c r="I15" s="249"/>
      <c r="K15" s="2"/>
    </row>
    <row r="16" spans="1:11" ht="59.25" customHeight="1" x14ac:dyDescent="0.3">
      <c r="A16" s="248" t="s">
        <v>140</v>
      </c>
      <c r="B16" s="248"/>
      <c r="C16" s="248"/>
      <c r="D16" s="248"/>
      <c r="E16" s="248"/>
      <c r="F16" s="248"/>
      <c r="G16" s="248"/>
      <c r="H16" s="248"/>
      <c r="I16" s="248"/>
      <c r="K16" s="2"/>
    </row>
    <row r="17" spans="1:11" ht="70.5" customHeight="1" x14ac:dyDescent="0.3">
      <c r="A17" s="249" t="s">
        <v>145</v>
      </c>
      <c r="B17" s="250"/>
      <c r="C17" s="250"/>
      <c r="D17" s="250"/>
      <c r="E17" s="250"/>
      <c r="F17" s="250"/>
      <c r="G17" s="250"/>
      <c r="H17" s="250"/>
      <c r="I17" s="250"/>
      <c r="K17" s="2"/>
    </row>
    <row r="18" spans="1:11" ht="73.5" customHeight="1" x14ac:dyDescent="0.3">
      <c r="A18" s="248" t="s">
        <v>176</v>
      </c>
      <c r="B18" s="248"/>
      <c r="C18" s="248"/>
      <c r="D18" s="248"/>
      <c r="E18" s="248"/>
      <c r="F18" s="248"/>
      <c r="G18" s="248"/>
      <c r="H18" s="248"/>
      <c r="I18" s="248"/>
    </row>
    <row r="19" spans="1:11" ht="73.5" customHeight="1" x14ac:dyDescent="0.3">
      <c r="A19" s="248" t="s">
        <v>143</v>
      </c>
      <c r="B19" s="255"/>
      <c r="C19" s="255"/>
      <c r="D19" s="255"/>
      <c r="E19" s="255"/>
      <c r="F19" s="255"/>
      <c r="G19" s="255"/>
      <c r="H19" s="255"/>
      <c r="I19" s="255"/>
    </row>
    <row r="20" spans="1:11" ht="71.25" customHeight="1" x14ac:dyDescent="0.3">
      <c r="A20" s="248" t="s">
        <v>141</v>
      </c>
      <c r="B20" s="248"/>
      <c r="C20" s="248"/>
      <c r="D20" s="248"/>
      <c r="E20" s="248"/>
      <c r="F20" s="248"/>
      <c r="G20" s="248"/>
      <c r="H20" s="248"/>
      <c r="I20" s="248"/>
    </row>
  </sheetData>
  <sortState xmlns:xlrd2="http://schemas.microsoft.com/office/spreadsheetml/2017/richdata2" ref="A3:I20">
    <sortCondition ref="A3"/>
  </sortState>
  <mergeCells count="18">
    <mergeCell ref="A19:I19"/>
    <mergeCell ref="A20:I20"/>
    <mergeCell ref="A14:I14"/>
    <mergeCell ref="A15:I15"/>
    <mergeCell ref="A16:I16"/>
    <mergeCell ref="A17:I17"/>
    <mergeCell ref="A18:I18"/>
    <mergeCell ref="A11:I11"/>
    <mergeCell ref="A6:I6"/>
    <mergeCell ref="A12:I12"/>
    <mergeCell ref="A13:I13"/>
    <mergeCell ref="A9:I9"/>
    <mergeCell ref="A10:I10"/>
    <mergeCell ref="A3:I3"/>
    <mergeCell ref="A4:I4"/>
    <mergeCell ref="A5:I5"/>
    <mergeCell ref="A7:I7"/>
    <mergeCell ref="A8:I8"/>
  </mergeCells>
  <pageMargins left="0.78740157480314965" right="0.78740157480314965" top="0.74803149606299213" bottom="0.51181102362204722" header="0" footer="0"/>
  <pageSetup paperSize="9"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129"/>
  <sheetViews>
    <sheetView showGridLines="0" view="pageLayout" topLeftCell="A5" zoomScaleNormal="100" zoomScaleSheetLayoutView="100" workbookViewId="0">
      <selection activeCell="C20" sqref="C20"/>
    </sheetView>
  </sheetViews>
  <sheetFormatPr baseColWidth="10" defaultColWidth="10.85546875" defaultRowHeight="15" x14ac:dyDescent="0.3"/>
  <cols>
    <col min="1" max="1" width="10.28515625" style="137" customWidth="1"/>
    <col min="2" max="2" width="3.28515625" style="137" customWidth="1"/>
    <col min="3" max="3" width="4.42578125" style="137" customWidth="1"/>
    <col min="4" max="4" width="4.140625" style="137" customWidth="1"/>
    <col min="5" max="5" width="21.5703125" style="137" customWidth="1"/>
    <col min="6" max="6" width="10.42578125" style="137" customWidth="1"/>
    <col min="7" max="7" width="28.85546875" style="137" customWidth="1"/>
    <col min="8" max="8" width="9.5703125" style="137" customWidth="1"/>
    <col min="9" max="16384" width="10.85546875" style="137"/>
  </cols>
  <sheetData>
    <row r="1" spans="1:8" s="127" customFormat="1" ht="22.15" customHeight="1" x14ac:dyDescent="0.3">
      <c r="A1" s="126" t="s">
        <v>88</v>
      </c>
      <c r="B1" s="126"/>
    </row>
    <row r="2" spans="1:8" s="127" customFormat="1" ht="9.75" customHeight="1" x14ac:dyDescent="0.3">
      <c r="C2" s="126"/>
      <c r="D2" s="126"/>
    </row>
    <row r="3" spans="1:8" s="132" customFormat="1" ht="15.75" customHeight="1" x14ac:dyDescent="0.25">
      <c r="A3" s="128" t="s">
        <v>89</v>
      </c>
      <c r="B3" s="128" t="s">
        <v>90</v>
      </c>
      <c r="C3" s="129" t="s">
        <v>91</v>
      </c>
      <c r="D3" s="130"/>
      <c r="E3" s="131"/>
    </row>
    <row r="4" spans="1:8" s="132" customFormat="1" ht="15.75" customHeight="1" x14ac:dyDescent="0.25">
      <c r="A4" s="128" t="s">
        <v>92</v>
      </c>
      <c r="B4" s="128" t="s">
        <v>90</v>
      </c>
      <c r="C4" s="129" t="s">
        <v>93</v>
      </c>
      <c r="D4" s="130"/>
      <c r="E4" s="131"/>
    </row>
    <row r="5" spans="1:8" s="132" customFormat="1" ht="15.75" customHeight="1" x14ac:dyDescent="0.25">
      <c r="A5" s="128" t="s">
        <v>94</v>
      </c>
      <c r="B5" s="128" t="s">
        <v>90</v>
      </c>
      <c r="C5" s="129" t="s">
        <v>95</v>
      </c>
      <c r="D5" s="130"/>
      <c r="E5" s="131"/>
    </row>
    <row r="6" spans="1:8" s="132" customFormat="1" ht="15.75" customHeight="1" x14ac:dyDescent="0.25">
      <c r="A6" s="128" t="s">
        <v>98</v>
      </c>
      <c r="B6" s="128" t="s">
        <v>90</v>
      </c>
      <c r="C6" s="129" t="s">
        <v>99</v>
      </c>
      <c r="D6" s="130"/>
      <c r="E6" s="131"/>
    </row>
    <row r="7" spans="1:8" s="132" customFormat="1" ht="15.75" customHeight="1" x14ac:dyDescent="0.25">
      <c r="A7" s="128" t="s">
        <v>103</v>
      </c>
      <c r="B7" s="128" t="s">
        <v>90</v>
      </c>
      <c r="C7" s="129" t="s">
        <v>104</v>
      </c>
      <c r="D7" s="130"/>
      <c r="E7" s="131"/>
    </row>
    <row r="8" spans="1:8" s="132" customFormat="1" ht="15.75" customHeight="1" x14ac:dyDescent="0.25">
      <c r="A8" s="129" t="s">
        <v>107</v>
      </c>
      <c r="B8" s="128" t="s">
        <v>90</v>
      </c>
      <c r="C8" s="129" t="s">
        <v>108</v>
      </c>
      <c r="D8" s="130"/>
      <c r="E8" s="131"/>
    </row>
    <row r="9" spans="1:8" s="132" customFormat="1" ht="15.75" customHeight="1" x14ac:dyDescent="0.25">
      <c r="A9" s="128" t="s">
        <v>105</v>
      </c>
      <c r="B9" s="128" t="s">
        <v>90</v>
      </c>
      <c r="C9" s="129" t="s">
        <v>106</v>
      </c>
      <c r="D9" s="133"/>
      <c r="E9" s="133"/>
      <c r="F9" s="134"/>
      <c r="G9" s="134"/>
    </row>
    <row r="10" spans="1:8" s="132" customFormat="1" ht="15.75" customHeight="1" x14ac:dyDescent="0.25">
      <c r="A10" s="128" t="s">
        <v>116</v>
      </c>
      <c r="B10" s="128" t="s">
        <v>90</v>
      </c>
      <c r="C10" s="129" t="s">
        <v>114</v>
      </c>
      <c r="D10" s="133"/>
      <c r="E10" s="133"/>
      <c r="F10" s="134"/>
      <c r="G10" s="134"/>
    </row>
    <row r="11" spans="1:8" s="132" customFormat="1" ht="15.75" customHeight="1" x14ac:dyDescent="0.25">
      <c r="A11" s="128" t="s">
        <v>117</v>
      </c>
      <c r="B11" s="128" t="s">
        <v>90</v>
      </c>
      <c r="C11" s="129" t="s">
        <v>118</v>
      </c>
      <c r="D11" s="133"/>
      <c r="E11" s="133"/>
      <c r="F11" s="134"/>
      <c r="G11" s="134"/>
    </row>
    <row r="12" spans="1:8" s="127" customFormat="1" ht="15.75" customHeight="1" x14ac:dyDescent="0.3">
      <c r="A12" s="128" t="s">
        <v>122</v>
      </c>
      <c r="B12" s="128" t="s">
        <v>90</v>
      </c>
      <c r="C12" s="129" t="s">
        <v>123</v>
      </c>
      <c r="D12" s="128"/>
      <c r="E12" s="128"/>
      <c r="F12" s="135"/>
      <c r="G12" s="135"/>
    </row>
    <row r="13" spans="1:8" ht="15.75" customHeight="1" x14ac:dyDescent="0.3">
      <c r="A13" s="128" t="s">
        <v>44</v>
      </c>
      <c r="B13" s="128" t="s">
        <v>90</v>
      </c>
      <c r="C13" s="129" t="s">
        <v>61</v>
      </c>
      <c r="D13" s="128"/>
      <c r="E13" s="128"/>
      <c r="F13" s="136"/>
      <c r="G13" s="136"/>
      <c r="H13" s="136"/>
    </row>
    <row r="14" spans="1:8" ht="15.75" customHeight="1" x14ac:dyDescent="0.3">
      <c r="A14" s="129" t="s">
        <v>96</v>
      </c>
      <c r="B14" s="128" t="s">
        <v>90</v>
      </c>
      <c r="C14" s="129" t="s">
        <v>97</v>
      </c>
      <c r="D14" s="128"/>
      <c r="E14" s="128"/>
      <c r="F14" s="138"/>
      <c r="G14" s="138"/>
      <c r="H14" s="138"/>
    </row>
    <row r="15" spans="1:8" s="132" customFormat="1" ht="15.75" customHeight="1" x14ac:dyDescent="0.25">
      <c r="A15" s="128" t="s">
        <v>100</v>
      </c>
      <c r="B15" s="128" t="s">
        <v>90</v>
      </c>
      <c r="C15" s="129" t="s">
        <v>65</v>
      </c>
      <c r="D15" s="128"/>
      <c r="E15" s="128"/>
      <c r="F15" s="134"/>
      <c r="G15" s="134"/>
    </row>
    <row r="16" spans="1:8" ht="15.75" customHeight="1" x14ac:dyDescent="0.3">
      <c r="A16" s="128" t="s">
        <v>101</v>
      </c>
      <c r="B16" s="128" t="s">
        <v>90</v>
      </c>
      <c r="C16" s="129" t="s">
        <v>102</v>
      </c>
      <c r="D16" s="128"/>
      <c r="E16" s="128"/>
      <c r="F16" s="136"/>
      <c r="G16" s="136"/>
      <c r="H16" s="136"/>
    </row>
    <row r="17" spans="1:8" ht="15.75" customHeight="1" x14ac:dyDescent="0.3">
      <c r="A17" s="128" t="s">
        <v>45</v>
      </c>
      <c r="B17" s="128" t="s">
        <v>90</v>
      </c>
      <c r="C17" s="129" t="s">
        <v>60</v>
      </c>
      <c r="D17" s="128"/>
      <c r="E17" s="128"/>
      <c r="F17" s="138"/>
      <c r="G17" s="138"/>
      <c r="H17" s="138"/>
    </row>
    <row r="18" spans="1:8" ht="15.75" customHeight="1" x14ac:dyDescent="0.3">
      <c r="A18" s="128" t="s">
        <v>113</v>
      </c>
      <c r="B18" s="128" t="s">
        <v>90</v>
      </c>
      <c r="C18" s="129" t="s">
        <v>115</v>
      </c>
      <c r="D18" s="128"/>
      <c r="E18" s="128"/>
      <c r="F18" s="138"/>
      <c r="G18" s="138"/>
      <c r="H18" s="138"/>
    </row>
    <row r="19" spans="1:8" ht="15.75" customHeight="1" x14ac:dyDescent="0.3">
      <c r="A19" s="113"/>
      <c r="B19" s="128" t="s">
        <v>90</v>
      </c>
      <c r="C19" s="129" t="s">
        <v>178</v>
      </c>
      <c r="D19" s="128"/>
      <c r="E19" s="128"/>
      <c r="F19" s="138"/>
      <c r="G19" s="138"/>
      <c r="H19" s="138"/>
    </row>
    <row r="20" spans="1:8" s="136" customFormat="1" ht="172.5" customHeight="1" x14ac:dyDescent="0.35">
      <c r="A20" s="140"/>
      <c r="B20" s="140"/>
      <c r="C20" s="140"/>
      <c r="D20" s="140"/>
      <c r="E20" s="140"/>
      <c r="F20" s="140"/>
      <c r="G20" s="140"/>
      <c r="H20" s="141"/>
    </row>
    <row r="21" spans="1:8" s="136" customFormat="1" ht="44.25" customHeight="1" x14ac:dyDescent="0.35">
      <c r="A21" s="204"/>
      <c r="B21" s="204"/>
      <c r="C21" s="204"/>
      <c r="D21" s="204"/>
      <c r="E21" s="204"/>
      <c r="F21" s="204"/>
      <c r="G21" s="204"/>
      <c r="H21" s="204"/>
    </row>
    <row r="22" spans="1:8" ht="15" customHeight="1" x14ac:dyDescent="0.3">
      <c r="A22" s="141"/>
      <c r="B22" s="141"/>
      <c r="C22" s="141"/>
      <c r="D22" s="141"/>
      <c r="E22" s="141"/>
      <c r="F22" s="141"/>
      <c r="G22" s="141"/>
      <c r="H22" s="141"/>
    </row>
    <row r="23" spans="1:8" ht="106.5" customHeight="1" x14ac:dyDescent="0.35">
      <c r="A23" s="204"/>
      <c r="B23" s="204"/>
      <c r="C23" s="204"/>
      <c r="D23" s="204"/>
      <c r="E23" s="204"/>
      <c r="F23" s="204"/>
      <c r="G23" s="204"/>
      <c r="H23" s="204"/>
    </row>
    <row r="24" spans="1:8" ht="23.25" customHeight="1" x14ac:dyDescent="0.35">
      <c r="A24" s="142"/>
      <c r="B24" s="143"/>
      <c r="C24" s="143"/>
      <c r="D24" s="143"/>
      <c r="E24" s="143"/>
      <c r="F24" s="143"/>
      <c r="G24" s="143"/>
      <c r="H24" s="143"/>
    </row>
    <row r="25" spans="1:8" ht="50.25" customHeight="1" x14ac:dyDescent="0.35">
      <c r="A25" s="204"/>
      <c r="B25" s="204"/>
      <c r="C25" s="204"/>
      <c r="D25" s="204"/>
      <c r="E25" s="204"/>
      <c r="F25" s="204"/>
      <c r="G25" s="204"/>
      <c r="H25" s="204"/>
    </row>
    <row r="26" spans="1:8" ht="18" x14ac:dyDescent="0.35">
      <c r="A26" s="142"/>
      <c r="B26" s="143"/>
      <c r="C26" s="143"/>
      <c r="D26" s="143"/>
      <c r="E26" s="143"/>
      <c r="F26" s="143"/>
      <c r="G26" s="143"/>
      <c r="H26" s="143"/>
    </row>
    <row r="27" spans="1:8" ht="18" x14ac:dyDescent="0.35">
      <c r="A27" s="142"/>
      <c r="B27" s="143"/>
      <c r="C27" s="143"/>
      <c r="D27" s="143"/>
      <c r="E27" s="143"/>
      <c r="F27" s="143"/>
      <c r="G27" s="143"/>
      <c r="H27" s="143"/>
    </row>
    <row r="28" spans="1:8" ht="18" x14ac:dyDescent="0.35">
      <c r="A28" s="203"/>
      <c r="B28" s="203"/>
      <c r="C28" s="203"/>
      <c r="D28" s="203"/>
      <c r="E28" s="203"/>
      <c r="F28" s="203"/>
      <c r="G28" s="203"/>
      <c r="H28" s="203"/>
    </row>
    <row r="29" spans="1:8" ht="18" x14ac:dyDescent="0.35">
      <c r="A29" s="142"/>
      <c r="B29" s="143"/>
      <c r="C29" s="143"/>
      <c r="D29" s="143"/>
      <c r="E29" s="143"/>
      <c r="F29" s="143"/>
      <c r="G29" s="143"/>
      <c r="H29" s="143"/>
    </row>
    <row r="30" spans="1:8" ht="18" x14ac:dyDescent="0.35">
      <c r="A30" s="142"/>
      <c r="B30" s="143"/>
      <c r="C30" s="143"/>
      <c r="D30" s="143"/>
      <c r="E30" s="143"/>
      <c r="F30" s="143"/>
      <c r="G30" s="143"/>
      <c r="H30" s="143"/>
    </row>
    <row r="31" spans="1:8" ht="18" x14ac:dyDescent="0.35">
      <c r="A31" s="203"/>
      <c r="B31" s="203"/>
      <c r="C31" s="203"/>
      <c r="D31" s="203"/>
      <c r="E31" s="203"/>
      <c r="F31" s="203"/>
      <c r="G31" s="203"/>
      <c r="H31" s="203"/>
    </row>
    <row r="32" spans="1:8" ht="18" x14ac:dyDescent="0.35">
      <c r="A32" s="203"/>
      <c r="B32" s="203"/>
      <c r="C32" s="203"/>
      <c r="D32" s="203"/>
      <c r="E32" s="203"/>
      <c r="F32" s="203"/>
      <c r="G32" s="203"/>
      <c r="H32" s="203"/>
    </row>
    <row r="33" spans="1:8" x14ac:dyDescent="0.3">
      <c r="A33" s="144"/>
      <c r="B33" s="144"/>
      <c r="C33" s="144"/>
      <c r="D33" s="144"/>
      <c r="E33" s="144"/>
      <c r="F33" s="144"/>
      <c r="G33" s="144"/>
      <c r="H33" s="144"/>
    </row>
    <row r="34" spans="1:8" x14ac:dyDescent="0.3">
      <c r="A34" s="144"/>
      <c r="B34" s="144"/>
      <c r="C34" s="144"/>
      <c r="D34" s="144"/>
      <c r="E34" s="144"/>
      <c r="F34" s="144"/>
      <c r="G34" s="144"/>
      <c r="H34" s="144"/>
    </row>
    <row r="35" spans="1:8" x14ac:dyDescent="0.3">
      <c r="A35" s="144"/>
      <c r="B35" s="144"/>
      <c r="C35" s="144"/>
      <c r="D35" s="144"/>
      <c r="E35" s="144"/>
      <c r="F35" s="144"/>
      <c r="G35" s="144"/>
      <c r="H35" s="144"/>
    </row>
    <row r="36" spans="1:8" x14ac:dyDescent="0.3">
      <c r="A36" s="144"/>
      <c r="B36" s="144"/>
      <c r="C36" s="144"/>
      <c r="D36" s="144"/>
      <c r="E36" s="144"/>
      <c r="F36" s="144"/>
      <c r="G36" s="144"/>
      <c r="H36" s="144"/>
    </row>
    <row r="37" spans="1:8" x14ac:dyDescent="0.3">
      <c r="A37" s="144"/>
      <c r="B37" s="144"/>
      <c r="C37" s="144"/>
      <c r="D37" s="144"/>
      <c r="E37" s="144"/>
      <c r="F37" s="144"/>
      <c r="G37" s="144"/>
      <c r="H37" s="144"/>
    </row>
    <row r="38" spans="1:8" x14ac:dyDescent="0.3">
      <c r="A38" s="144"/>
      <c r="B38" s="144"/>
      <c r="C38" s="144"/>
      <c r="D38" s="144"/>
      <c r="E38" s="144"/>
      <c r="F38" s="144"/>
      <c r="G38" s="144"/>
      <c r="H38" s="144"/>
    </row>
    <row r="39" spans="1:8" x14ac:dyDescent="0.3">
      <c r="A39" s="144"/>
      <c r="B39" s="144"/>
      <c r="C39" s="144"/>
      <c r="D39" s="144"/>
      <c r="E39" s="144"/>
      <c r="F39" s="144"/>
      <c r="G39" s="144"/>
      <c r="H39" s="144"/>
    </row>
    <row r="40" spans="1:8" x14ac:dyDescent="0.3">
      <c r="A40" s="144"/>
      <c r="B40" s="144"/>
      <c r="C40" s="144"/>
      <c r="D40" s="144"/>
      <c r="E40" s="144"/>
      <c r="F40" s="144"/>
      <c r="G40" s="144"/>
      <c r="H40" s="144"/>
    </row>
    <row r="41" spans="1:8" x14ac:dyDescent="0.3">
      <c r="A41" s="144"/>
      <c r="B41" s="144"/>
      <c r="C41" s="144"/>
      <c r="D41" s="144"/>
      <c r="E41" s="144"/>
      <c r="F41" s="144"/>
      <c r="G41" s="144"/>
      <c r="H41" s="144"/>
    </row>
    <row r="42" spans="1:8" x14ac:dyDescent="0.3">
      <c r="A42" s="144"/>
      <c r="B42" s="144"/>
      <c r="C42" s="144"/>
      <c r="D42" s="144"/>
      <c r="E42" s="144"/>
      <c r="F42" s="144"/>
      <c r="G42" s="144"/>
      <c r="H42" s="144"/>
    </row>
    <row r="43" spans="1:8" x14ac:dyDescent="0.3">
      <c r="A43" s="139"/>
      <c r="B43" s="139"/>
      <c r="C43" s="139"/>
      <c r="D43" s="139"/>
      <c r="E43" s="139"/>
      <c r="F43" s="139"/>
      <c r="G43" s="139"/>
      <c r="H43" s="139"/>
    </row>
    <row r="44" spans="1:8" x14ac:dyDescent="0.3">
      <c r="A44" s="139"/>
      <c r="B44" s="139"/>
      <c r="C44" s="139"/>
      <c r="D44" s="139"/>
      <c r="E44" s="139"/>
      <c r="F44" s="139"/>
      <c r="G44" s="139"/>
      <c r="H44" s="139"/>
    </row>
    <row r="45" spans="1:8" x14ac:dyDescent="0.3">
      <c r="A45" s="139"/>
      <c r="B45" s="139"/>
      <c r="C45" s="139"/>
      <c r="D45" s="139"/>
      <c r="E45" s="139"/>
      <c r="F45" s="139"/>
      <c r="G45" s="139"/>
      <c r="H45" s="139"/>
    </row>
    <row r="46" spans="1:8" x14ac:dyDescent="0.3">
      <c r="A46" s="139"/>
      <c r="B46" s="139"/>
      <c r="C46" s="139"/>
      <c r="D46" s="139"/>
      <c r="E46" s="139"/>
      <c r="F46" s="139"/>
      <c r="G46" s="139"/>
      <c r="H46" s="139"/>
    </row>
    <row r="47" spans="1:8" x14ac:dyDescent="0.3">
      <c r="A47" s="139"/>
      <c r="B47" s="139"/>
      <c r="C47" s="139"/>
      <c r="D47" s="139"/>
      <c r="E47" s="139"/>
      <c r="F47" s="139"/>
      <c r="G47" s="139"/>
      <c r="H47" s="139"/>
    </row>
    <row r="48" spans="1:8" x14ac:dyDescent="0.3">
      <c r="A48" s="139"/>
      <c r="B48" s="139"/>
      <c r="C48" s="139"/>
      <c r="D48" s="139"/>
      <c r="E48" s="139"/>
      <c r="F48" s="139"/>
      <c r="G48" s="139"/>
      <c r="H48" s="139"/>
    </row>
    <row r="49" spans="1:8" x14ac:dyDescent="0.3">
      <c r="A49" s="139"/>
      <c r="B49" s="139"/>
      <c r="C49" s="139"/>
      <c r="D49" s="139"/>
      <c r="E49" s="139"/>
      <c r="F49" s="139"/>
      <c r="G49" s="139"/>
      <c r="H49" s="139"/>
    </row>
    <row r="50" spans="1:8" x14ac:dyDescent="0.3">
      <c r="A50" s="139"/>
      <c r="B50" s="139"/>
      <c r="C50" s="139"/>
      <c r="D50" s="139"/>
      <c r="E50" s="139"/>
      <c r="F50" s="139"/>
      <c r="G50" s="139"/>
      <c r="H50" s="139"/>
    </row>
    <row r="51" spans="1:8" x14ac:dyDescent="0.3">
      <c r="A51" s="139"/>
      <c r="B51" s="139"/>
      <c r="C51" s="139"/>
      <c r="D51" s="139"/>
      <c r="E51" s="139"/>
      <c r="F51" s="139"/>
      <c r="G51" s="139"/>
      <c r="H51" s="139"/>
    </row>
    <row r="52" spans="1:8" x14ac:dyDescent="0.3">
      <c r="A52" s="139"/>
      <c r="B52" s="139"/>
      <c r="C52" s="139"/>
      <c r="D52" s="139"/>
      <c r="E52" s="139"/>
      <c r="F52" s="139"/>
      <c r="G52" s="139"/>
      <c r="H52" s="139"/>
    </row>
    <row r="53" spans="1:8" x14ac:dyDescent="0.3">
      <c r="A53" s="139"/>
      <c r="B53" s="139"/>
      <c r="C53" s="139"/>
      <c r="D53" s="139"/>
      <c r="E53" s="139"/>
      <c r="F53" s="139"/>
      <c r="G53" s="139"/>
      <c r="H53" s="139"/>
    </row>
    <row r="54" spans="1:8" x14ac:dyDescent="0.3">
      <c r="A54" s="139"/>
      <c r="B54" s="139"/>
      <c r="C54" s="139"/>
      <c r="D54" s="139"/>
      <c r="E54" s="139"/>
      <c r="F54" s="139"/>
      <c r="G54" s="139"/>
      <c r="H54" s="139"/>
    </row>
    <row r="55" spans="1:8" x14ac:dyDescent="0.3">
      <c r="A55" s="139"/>
      <c r="B55" s="139"/>
      <c r="C55" s="139"/>
      <c r="D55" s="139"/>
      <c r="E55" s="139"/>
      <c r="F55" s="139"/>
      <c r="G55" s="139"/>
      <c r="H55" s="139"/>
    </row>
    <row r="56" spans="1:8" x14ac:dyDescent="0.3">
      <c r="A56" s="139"/>
      <c r="B56" s="139"/>
      <c r="C56" s="139"/>
      <c r="D56" s="139"/>
      <c r="E56" s="139"/>
      <c r="F56" s="139"/>
      <c r="G56" s="139"/>
      <c r="H56" s="139"/>
    </row>
    <row r="57" spans="1:8" x14ac:dyDescent="0.3">
      <c r="A57" s="139"/>
      <c r="B57" s="139"/>
      <c r="C57" s="139"/>
      <c r="D57" s="139"/>
      <c r="E57" s="139"/>
      <c r="F57" s="139"/>
      <c r="G57" s="139"/>
      <c r="H57" s="139"/>
    </row>
    <row r="58" spans="1:8" x14ac:dyDescent="0.3">
      <c r="A58" s="139"/>
      <c r="B58" s="139"/>
      <c r="C58" s="139"/>
      <c r="D58" s="139"/>
      <c r="E58" s="139"/>
      <c r="F58" s="139"/>
      <c r="G58" s="139"/>
      <c r="H58" s="139"/>
    </row>
    <row r="59" spans="1:8" x14ac:dyDescent="0.3">
      <c r="A59" s="139"/>
      <c r="B59" s="139"/>
      <c r="C59" s="139"/>
      <c r="D59" s="139"/>
      <c r="E59" s="139"/>
      <c r="F59" s="139"/>
      <c r="G59" s="139"/>
      <c r="H59" s="139"/>
    </row>
    <row r="60" spans="1:8" x14ac:dyDescent="0.3">
      <c r="A60" s="139"/>
      <c r="B60" s="139"/>
      <c r="C60" s="139"/>
      <c r="D60" s="139"/>
      <c r="E60" s="139"/>
      <c r="F60" s="139"/>
      <c r="G60" s="139"/>
      <c r="H60" s="139"/>
    </row>
    <row r="61" spans="1:8" x14ac:dyDescent="0.3">
      <c r="A61" s="139"/>
      <c r="B61" s="139"/>
      <c r="C61" s="139"/>
      <c r="D61" s="139"/>
      <c r="E61" s="139"/>
      <c r="F61" s="139"/>
      <c r="G61" s="139"/>
      <c r="H61" s="139"/>
    </row>
    <row r="62" spans="1:8" x14ac:dyDescent="0.3">
      <c r="A62" s="139"/>
      <c r="B62" s="139"/>
      <c r="C62" s="139"/>
      <c r="D62" s="139"/>
      <c r="E62" s="139"/>
      <c r="F62" s="139"/>
      <c r="G62" s="139"/>
      <c r="H62" s="139"/>
    </row>
    <row r="63" spans="1:8" x14ac:dyDescent="0.3">
      <c r="A63" s="139"/>
      <c r="B63" s="139"/>
      <c r="C63" s="139"/>
      <c r="D63" s="139"/>
      <c r="E63" s="139"/>
      <c r="F63" s="139"/>
      <c r="G63" s="139"/>
      <c r="H63" s="139"/>
    </row>
    <row r="64" spans="1:8" x14ac:dyDescent="0.3">
      <c r="A64" s="139"/>
      <c r="B64" s="139"/>
      <c r="C64" s="139"/>
      <c r="D64" s="139"/>
      <c r="E64" s="139"/>
      <c r="F64" s="139"/>
      <c r="G64" s="139"/>
      <c r="H64" s="139"/>
    </row>
    <row r="65" spans="1:8" x14ac:dyDescent="0.3">
      <c r="A65" s="139"/>
      <c r="B65" s="139"/>
      <c r="C65" s="139"/>
      <c r="D65" s="139"/>
      <c r="E65" s="139"/>
      <c r="F65" s="139"/>
      <c r="G65" s="139"/>
      <c r="H65" s="139"/>
    </row>
    <row r="66" spans="1:8" x14ac:dyDescent="0.3">
      <c r="A66" s="139"/>
      <c r="B66" s="139"/>
      <c r="C66" s="139"/>
      <c r="D66" s="139"/>
      <c r="E66" s="139"/>
      <c r="F66" s="139"/>
      <c r="G66" s="139"/>
      <c r="H66" s="139"/>
    </row>
    <row r="67" spans="1:8" x14ac:dyDescent="0.3">
      <c r="A67" s="139"/>
      <c r="B67" s="139"/>
      <c r="C67" s="139"/>
      <c r="D67" s="139"/>
      <c r="E67" s="139"/>
      <c r="F67" s="139"/>
      <c r="G67" s="139"/>
      <c r="H67" s="139"/>
    </row>
    <row r="68" spans="1:8" x14ac:dyDescent="0.3">
      <c r="A68" s="139"/>
      <c r="B68" s="139"/>
      <c r="C68" s="139"/>
      <c r="D68" s="139"/>
      <c r="E68" s="139"/>
      <c r="F68" s="139"/>
      <c r="G68" s="139"/>
      <c r="H68" s="139"/>
    </row>
    <row r="69" spans="1:8" x14ac:dyDescent="0.3">
      <c r="A69" s="139"/>
      <c r="B69" s="139"/>
      <c r="C69" s="139"/>
      <c r="D69" s="139"/>
      <c r="E69" s="139"/>
      <c r="F69" s="139"/>
      <c r="G69" s="139"/>
      <c r="H69" s="139"/>
    </row>
    <row r="70" spans="1:8" x14ac:dyDescent="0.3">
      <c r="A70" s="139"/>
      <c r="B70" s="139"/>
      <c r="C70" s="139"/>
      <c r="D70" s="139"/>
      <c r="E70" s="139"/>
      <c r="F70" s="139"/>
      <c r="G70" s="139"/>
      <c r="H70" s="139"/>
    </row>
    <row r="71" spans="1:8" x14ac:dyDescent="0.3">
      <c r="A71" s="139"/>
      <c r="B71" s="139"/>
      <c r="C71" s="139"/>
      <c r="D71" s="139"/>
      <c r="E71" s="139"/>
      <c r="F71" s="139"/>
      <c r="G71" s="139"/>
      <c r="H71" s="139"/>
    </row>
    <row r="72" spans="1:8" x14ac:dyDescent="0.3">
      <c r="A72" s="139"/>
      <c r="B72" s="139"/>
      <c r="C72" s="139"/>
      <c r="D72" s="139"/>
      <c r="E72" s="139"/>
      <c r="F72" s="139"/>
      <c r="G72" s="139"/>
      <c r="H72" s="139"/>
    </row>
    <row r="73" spans="1:8" x14ac:dyDescent="0.3">
      <c r="A73" s="139"/>
      <c r="B73" s="139"/>
      <c r="C73" s="139"/>
      <c r="D73" s="139"/>
      <c r="E73" s="139"/>
      <c r="F73" s="139"/>
      <c r="G73" s="139"/>
      <c r="H73" s="139"/>
    </row>
    <row r="74" spans="1:8" x14ac:dyDescent="0.3">
      <c r="A74" s="139"/>
      <c r="B74" s="139"/>
      <c r="C74" s="139"/>
      <c r="D74" s="139"/>
      <c r="E74" s="139"/>
      <c r="F74" s="139"/>
      <c r="G74" s="139"/>
      <c r="H74" s="139"/>
    </row>
    <row r="75" spans="1:8" x14ac:dyDescent="0.3">
      <c r="A75" s="139"/>
      <c r="B75" s="139"/>
      <c r="C75" s="139"/>
      <c r="D75" s="139"/>
      <c r="E75" s="139"/>
      <c r="F75" s="139"/>
      <c r="G75" s="139"/>
      <c r="H75" s="139"/>
    </row>
    <row r="76" spans="1:8" x14ac:dyDescent="0.3">
      <c r="A76" s="139"/>
      <c r="B76" s="139"/>
      <c r="C76" s="139"/>
      <c r="D76" s="139"/>
      <c r="E76" s="139"/>
      <c r="F76" s="139"/>
      <c r="G76" s="139"/>
      <c r="H76" s="139"/>
    </row>
    <row r="77" spans="1:8" x14ac:dyDescent="0.3">
      <c r="A77" s="139"/>
      <c r="B77" s="139"/>
      <c r="C77" s="139"/>
      <c r="D77" s="139"/>
      <c r="E77" s="139"/>
      <c r="F77" s="139"/>
      <c r="G77" s="139"/>
      <c r="H77" s="139"/>
    </row>
    <row r="78" spans="1:8" x14ac:dyDescent="0.3">
      <c r="A78" s="139"/>
      <c r="B78" s="139"/>
      <c r="C78" s="139"/>
      <c r="D78" s="139"/>
      <c r="E78" s="139"/>
      <c r="F78" s="139"/>
      <c r="G78" s="139"/>
      <c r="H78" s="139"/>
    </row>
    <row r="79" spans="1:8" x14ac:dyDescent="0.3">
      <c r="A79" s="139"/>
      <c r="B79" s="139"/>
      <c r="C79" s="139"/>
      <c r="D79" s="139"/>
      <c r="E79" s="139"/>
      <c r="F79" s="139"/>
      <c r="G79" s="139"/>
      <c r="H79" s="139"/>
    </row>
    <row r="80" spans="1:8" x14ac:dyDescent="0.3">
      <c r="A80" s="139"/>
      <c r="B80" s="139"/>
      <c r="C80" s="139"/>
      <c r="D80" s="139"/>
      <c r="E80" s="139"/>
      <c r="F80" s="139"/>
      <c r="G80" s="139"/>
      <c r="H80" s="139"/>
    </row>
    <row r="81" spans="1:8" x14ac:dyDescent="0.3">
      <c r="A81" s="139"/>
      <c r="B81" s="139"/>
      <c r="C81" s="139"/>
      <c r="D81" s="139"/>
      <c r="E81" s="139"/>
      <c r="F81" s="139"/>
      <c r="G81" s="139"/>
      <c r="H81" s="139"/>
    </row>
    <row r="82" spans="1:8" x14ac:dyDescent="0.3">
      <c r="A82" s="139"/>
      <c r="B82" s="139"/>
      <c r="C82" s="139"/>
      <c r="D82" s="139"/>
      <c r="E82" s="139"/>
      <c r="F82" s="139"/>
      <c r="G82" s="139"/>
      <c r="H82" s="139"/>
    </row>
    <row r="83" spans="1:8" x14ac:dyDescent="0.3">
      <c r="A83" s="139"/>
      <c r="B83" s="139"/>
      <c r="C83" s="139"/>
      <c r="D83" s="139"/>
      <c r="E83" s="139"/>
      <c r="F83" s="139"/>
      <c r="G83" s="139"/>
      <c r="H83" s="139"/>
    </row>
    <row r="84" spans="1:8" x14ac:dyDescent="0.3">
      <c r="A84" s="139"/>
      <c r="B84" s="139"/>
      <c r="C84" s="139"/>
      <c r="D84" s="139"/>
      <c r="E84" s="139"/>
      <c r="F84" s="139"/>
      <c r="G84" s="139"/>
      <c r="H84" s="139"/>
    </row>
    <row r="85" spans="1:8" x14ac:dyDescent="0.3">
      <c r="A85" s="139"/>
      <c r="B85" s="139"/>
      <c r="C85" s="139"/>
      <c r="D85" s="139"/>
      <c r="E85" s="139"/>
      <c r="F85" s="139"/>
      <c r="G85" s="139"/>
      <c r="H85" s="139"/>
    </row>
    <row r="86" spans="1:8" x14ac:dyDescent="0.3">
      <c r="A86" s="139"/>
      <c r="B86" s="139"/>
      <c r="C86" s="139"/>
      <c r="D86" s="139"/>
      <c r="E86" s="139"/>
      <c r="F86" s="139"/>
      <c r="G86" s="139"/>
      <c r="H86" s="139"/>
    </row>
    <row r="87" spans="1:8" x14ac:dyDescent="0.3">
      <c r="A87" s="139"/>
      <c r="B87" s="139"/>
      <c r="C87" s="139"/>
      <c r="D87" s="139"/>
      <c r="E87" s="139"/>
      <c r="F87" s="139"/>
      <c r="G87" s="139"/>
      <c r="H87" s="139"/>
    </row>
    <row r="88" spans="1:8" x14ac:dyDescent="0.3">
      <c r="A88" s="139"/>
      <c r="B88" s="139"/>
      <c r="C88" s="139"/>
      <c r="D88" s="139"/>
      <c r="E88" s="139"/>
      <c r="F88" s="139"/>
      <c r="G88" s="139"/>
      <c r="H88" s="139"/>
    </row>
    <row r="89" spans="1:8" x14ac:dyDescent="0.3">
      <c r="A89" s="139"/>
      <c r="B89" s="139"/>
      <c r="C89" s="139"/>
      <c r="D89" s="139"/>
      <c r="E89" s="139"/>
      <c r="F89" s="139"/>
      <c r="G89" s="139"/>
      <c r="H89" s="139"/>
    </row>
    <row r="90" spans="1:8" x14ac:dyDescent="0.3">
      <c r="A90" s="139"/>
      <c r="B90" s="139"/>
      <c r="C90" s="139"/>
      <c r="D90" s="139"/>
      <c r="E90" s="139"/>
      <c r="F90" s="139"/>
      <c r="G90" s="139"/>
      <c r="H90" s="139"/>
    </row>
    <row r="91" spans="1:8" x14ac:dyDescent="0.3">
      <c r="A91" s="139"/>
      <c r="B91" s="139"/>
      <c r="C91" s="139"/>
      <c r="D91" s="139"/>
      <c r="E91" s="139"/>
      <c r="F91" s="139"/>
      <c r="G91" s="139"/>
      <c r="H91" s="139"/>
    </row>
    <row r="92" spans="1:8" x14ac:dyDescent="0.3">
      <c r="A92" s="139"/>
      <c r="B92" s="139"/>
      <c r="C92" s="139"/>
      <c r="D92" s="139"/>
      <c r="E92" s="139"/>
      <c r="F92" s="139"/>
      <c r="G92" s="139"/>
      <c r="H92" s="139"/>
    </row>
    <row r="93" spans="1:8" x14ac:dyDescent="0.3">
      <c r="A93" s="139"/>
      <c r="B93" s="139"/>
      <c r="C93" s="139"/>
      <c r="D93" s="139"/>
      <c r="E93" s="139"/>
      <c r="F93" s="139"/>
      <c r="G93" s="139"/>
      <c r="H93" s="139"/>
    </row>
    <row r="94" spans="1:8" x14ac:dyDescent="0.3">
      <c r="A94" s="139"/>
      <c r="B94" s="139"/>
      <c r="C94" s="139"/>
      <c r="D94" s="139"/>
      <c r="E94" s="139"/>
      <c r="F94" s="139"/>
      <c r="G94" s="139"/>
      <c r="H94" s="139"/>
    </row>
    <row r="95" spans="1:8" x14ac:dyDescent="0.3">
      <c r="A95" s="139"/>
      <c r="B95" s="139"/>
      <c r="C95" s="139"/>
      <c r="D95" s="139"/>
      <c r="E95" s="139"/>
      <c r="F95" s="139"/>
      <c r="G95" s="139"/>
      <c r="H95" s="139"/>
    </row>
    <row r="96" spans="1:8" x14ac:dyDescent="0.3">
      <c r="A96" s="139"/>
      <c r="B96" s="139"/>
      <c r="C96" s="139"/>
      <c r="D96" s="139"/>
      <c r="E96" s="139"/>
      <c r="F96" s="139"/>
      <c r="G96" s="139"/>
      <c r="H96" s="139"/>
    </row>
    <row r="97" spans="1:8" x14ac:dyDescent="0.3">
      <c r="A97" s="139"/>
      <c r="B97" s="139"/>
      <c r="C97" s="139"/>
      <c r="D97" s="139"/>
      <c r="E97" s="139"/>
      <c r="F97" s="139"/>
      <c r="G97" s="139"/>
      <c r="H97" s="139"/>
    </row>
    <row r="98" spans="1:8" x14ac:dyDescent="0.3">
      <c r="A98" s="139"/>
      <c r="B98" s="139"/>
      <c r="C98" s="139"/>
      <c r="D98" s="139"/>
      <c r="E98" s="139"/>
      <c r="F98" s="139"/>
      <c r="G98" s="139"/>
      <c r="H98" s="139"/>
    </row>
    <row r="99" spans="1:8" x14ac:dyDescent="0.3">
      <c r="A99" s="139"/>
      <c r="B99" s="139"/>
      <c r="C99" s="139"/>
      <c r="D99" s="139"/>
      <c r="E99" s="139"/>
      <c r="F99" s="139"/>
      <c r="G99" s="139"/>
      <c r="H99" s="139"/>
    </row>
    <row r="100" spans="1:8" x14ac:dyDescent="0.3">
      <c r="A100" s="139"/>
      <c r="B100" s="139"/>
      <c r="C100" s="139"/>
      <c r="D100" s="139"/>
      <c r="E100" s="139"/>
      <c r="F100" s="139"/>
      <c r="G100" s="139"/>
      <c r="H100" s="139"/>
    </row>
    <row r="101" spans="1:8" x14ac:dyDescent="0.3">
      <c r="A101" s="139"/>
      <c r="B101" s="139"/>
      <c r="C101" s="139"/>
      <c r="D101" s="139"/>
      <c r="E101" s="139"/>
      <c r="F101" s="139"/>
      <c r="G101" s="139"/>
      <c r="H101" s="139"/>
    </row>
    <row r="102" spans="1:8" x14ac:dyDescent="0.3">
      <c r="A102" s="139"/>
      <c r="B102" s="139"/>
      <c r="C102" s="139"/>
      <c r="D102" s="139"/>
      <c r="E102" s="139"/>
      <c r="F102" s="139"/>
      <c r="G102" s="139"/>
      <c r="H102" s="139"/>
    </row>
    <row r="103" spans="1:8" x14ac:dyDescent="0.3">
      <c r="A103" s="139"/>
      <c r="B103" s="139"/>
      <c r="C103" s="139"/>
      <c r="D103" s="139"/>
      <c r="E103" s="139"/>
      <c r="F103" s="139"/>
      <c r="G103" s="139"/>
      <c r="H103" s="139"/>
    </row>
    <row r="104" spans="1:8" x14ac:dyDescent="0.3">
      <c r="A104" s="139"/>
      <c r="B104" s="139"/>
      <c r="C104" s="139"/>
      <c r="D104" s="139"/>
      <c r="E104" s="139"/>
      <c r="F104" s="139"/>
      <c r="G104" s="139"/>
      <c r="H104" s="139"/>
    </row>
    <row r="105" spans="1:8" x14ac:dyDescent="0.3">
      <c r="A105" s="139"/>
      <c r="B105" s="139"/>
      <c r="C105" s="139"/>
      <c r="D105" s="139"/>
      <c r="E105" s="139"/>
      <c r="F105" s="139"/>
      <c r="G105" s="139"/>
      <c r="H105" s="139"/>
    </row>
    <row r="106" spans="1:8" x14ac:dyDescent="0.3">
      <c r="A106" s="139"/>
      <c r="B106" s="139"/>
      <c r="C106" s="139"/>
      <c r="D106" s="139"/>
      <c r="E106" s="139"/>
      <c r="F106" s="139"/>
      <c r="G106" s="139"/>
      <c r="H106" s="139"/>
    </row>
    <row r="107" spans="1:8" x14ac:dyDescent="0.3">
      <c r="A107" s="139"/>
      <c r="B107" s="139"/>
      <c r="C107" s="139"/>
      <c r="D107" s="139"/>
      <c r="E107" s="139"/>
      <c r="F107" s="139"/>
      <c r="G107" s="139"/>
      <c r="H107" s="139"/>
    </row>
    <row r="108" spans="1:8" x14ac:dyDescent="0.3">
      <c r="A108" s="139"/>
      <c r="B108" s="139"/>
      <c r="C108" s="139"/>
      <c r="D108" s="139"/>
      <c r="E108" s="139"/>
      <c r="F108" s="139"/>
      <c r="G108" s="139"/>
      <c r="H108" s="139"/>
    </row>
    <row r="109" spans="1:8" x14ac:dyDescent="0.3">
      <c r="A109" s="139"/>
      <c r="B109" s="139"/>
      <c r="C109" s="139"/>
      <c r="D109" s="139"/>
      <c r="E109" s="139"/>
      <c r="F109" s="139"/>
      <c r="G109" s="139"/>
      <c r="H109" s="139"/>
    </row>
    <row r="110" spans="1:8" x14ac:dyDescent="0.3">
      <c r="A110" s="139"/>
      <c r="B110" s="139"/>
      <c r="C110" s="139"/>
      <c r="D110" s="139"/>
      <c r="E110" s="139"/>
      <c r="F110" s="139"/>
      <c r="G110" s="139"/>
      <c r="H110" s="139"/>
    </row>
    <row r="111" spans="1:8" x14ac:dyDescent="0.3">
      <c r="A111" s="139"/>
      <c r="B111" s="139"/>
      <c r="C111" s="139"/>
      <c r="D111" s="139"/>
      <c r="E111" s="139"/>
      <c r="F111" s="139"/>
      <c r="G111" s="139"/>
      <c r="H111" s="139"/>
    </row>
    <row r="112" spans="1:8" x14ac:dyDescent="0.3">
      <c r="A112" s="139"/>
      <c r="B112" s="139"/>
      <c r="C112" s="139"/>
      <c r="D112" s="139"/>
      <c r="E112" s="139"/>
      <c r="F112" s="139"/>
      <c r="G112" s="139"/>
      <c r="H112" s="139"/>
    </row>
    <row r="113" spans="1:8" x14ac:dyDescent="0.3">
      <c r="A113" s="139"/>
      <c r="B113" s="139"/>
      <c r="C113" s="139"/>
      <c r="D113" s="139"/>
      <c r="E113" s="139"/>
      <c r="F113" s="139"/>
      <c r="G113" s="139"/>
      <c r="H113" s="139"/>
    </row>
    <row r="114" spans="1:8" x14ac:dyDescent="0.3">
      <c r="A114" s="139"/>
      <c r="B114" s="139"/>
      <c r="C114" s="139"/>
      <c r="D114" s="139"/>
      <c r="E114" s="139"/>
      <c r="F114" s="139"/>
      <c r="G114" s="139"/>
      <c r="H114" s="139"/>
    </row>
    <row r="115" spans="1:8" x14ac:dyDescent="0.3">
      <c r="A115" s="139"/>
      <c r="B115" s="139"/>
      <c r="C115" s="139"/>
      <c r="D115" s="139"/>
      <c r="E115" s="139"/>
      <c r="F115" s="139"/>
      <c r="G115" s="139"/>
      <c r="H115" s="139"/>
    </row>
    <row r="116" spans="1:8" x14ac:dyDescent="0.3">
      <c r="A116" s="139"/>
      <c r="B116" s="139"/>
      <c r="C116" s="139"/>
      <c r="D116" s="139"/>
      <c r="E116" s="139"/>
      <c r="F116" s="139"/>
      <c r="G116" s="139"/>
      <c r="H116" s="139"/>
    </row>
    <row r="117" spans="1:8" x14ac:dyDescent="0.3">
      <c r="A117" s="139"/>
      <c r="B117" s="139"/>
      <c r="C117" s="139"/>
      <c r="D117" s="139"/>
      <c r="E117" s="139"/>
      <c r="F117" s="139"/>
      <c r="G117" s="139"/>
      <c r="H117" s="139"/>
    </row>
    <row r="118" spans="1:8" x14ac:dyDescent="0.3">
      <c r="A118" s="139"/>
      <c r="B118" s="139"/>
      <c r="C118" s="139"/>
      <c r="D118" s="139"/>
      <c r="E118" s="139"/>
      <c r="F118" s="139"/>
      <c r="G118" s="139"/>
      <c r="H118" s="139"/>
    </row>
    <row r="119" spans="1:8" x14ac:dyDescent="0.3">
      <c r="A119" s="139"/>
      <c r="B119" s="139"/>
      <c r="C119" s="139"/>
      <c r="D119" s="139"/>
      <c r="E119" s="139"/>
      <c r="F119" s="139"/>
      <c r="G119" s="139"/>
      <c r="H119" s="139"/>
    </row>
    <row r="120" spans="1:8" x14ac:dyDescent="0.3">
      <c r="A120" s="139"/>
      <c r="B120" s="139"/>
      <c r="C120" s="139"/>
      <c r="D120" s="139"/>
      <c r="E120" s="139"/>
      <c r="F120" s="139"/>
      <c r="G120" s="139"/>
      <c r="H120" s="139"/>
    </row>
    <row r="121" spans="1:8" x14ac:dyDescent="0.3">
      <c r="A121" s="139"/>
      <c r="B121" s="139"/>
      <c r="C121" s="139"/>
      <c r="D121" s="139"/>
      <c r="E121" s="139"/>
      <c r="F121" s="139"/>
      <c r="G121" s="139"/>
      <c r="H121" s="139"/>
    </row>
    <row r="122" spans="1:8" x14ac:dyDescent="0.3">
      <c r="A122" s="139"/>
      <c r="B122" s="139"/>
      <c r="C122" s="139"/>
      <c r="D122" s="139"/>
      <c r="E122" s="139"/>
      <c r="F122" s="139"/>
      <c r="G122" s="139"/>
      <c r="H122" s="139"/>
    </row>
    <row r="123" spans="1:8" x14ac:dyDescent="0.3">
      <c r="A123" s="139"/>
      <c r="B123" s="139"/>
      <c r="C123" s="139"/>
      <c r="D123" s="139"/>
      <c r="E123" s="139"/>
      <c r="F123" s="139"/>
      <c r="G123" s="139"/>
      <c r="H123" s="139"/>
    </row>
    <row r="124" spans="1:8" x14ac:dyDescent="0.3">
      <c r="A124" s="139"/>
      <c r="B124" s="139"/>
      <c r="C124" s="139"/>
      <c r="D124" s="139"/>
      <c r="E124" s="139"/>
      <c r="F124" s="139"/>
      <c r="G124" s="139"/>
      <c r="H124" s="139"/>
    </row>
    <row r="125" spans="1:8" x14ac:dyDescent="0.3">
      <c r="A125" s="139"/>
      <c r="B125" s="139"/>
      <c r="C125" s="139"/>
      <c r="D125" s="139"/>
      <c r="E125" s="139"/>
      <c r="F125" s="139"/>
      <c r="G125" s="139"/>
      <c r="H125" s="139"/>
    </row>
    <row r="126" spans="1:8" x14ac:dyDescent="0.3">
      <c r="A126" s="139"/>
      <c r="B126" s="139"/>
      <c r="C126" s="139"/>
      <c r="D126" s="139"/>
      <c r="E126" s="139"/>
      <c r="F126" s="139"/>
      <c r="G126" s="139"/>
      <c r="H126" s="139"/>
    </row>
    <row r="127" spans="1:8" x14ac:dyDescent="0.3">
      <c r="A127" s="139"/>
      <c r="B127" s="139"/>
      <c r="C127" s="139"/>
      <c r="D127" s="139"/>
      <c r="E127" s="139"/>
      <c r="F127" s="139"/>
      <c r="G127" s="139"/>
      <c r="H127" s="139"/>
    </row>
    <row r="128" spans="1:8" x14ac:dyDescent="0.3">
      <c r="A128" s="139"/>
      <c r="B128" s="139"/>
      <c r="C128" s="139"/>
      <c r="D128" s="139"/>
      <c r="E128" s="139"/>
      <c r="F128" s="139"/>
      <c r="G128" s="139"/>
      <c r="H128" s="139"/>
    </row>
    <row r="129" spans="3:4" x14ac:dyDescent="0.3">
      <c r="C129" s="139"/>
      <c r="D129" s="139"/>
    </row>
  </sheetData>
  <sortState xmlns:xlrd2="http://schemas.microsoft.com/office/spreadsheetml/2017/richdata2" ref="A3:C23">
    <sortCondition ref="A3"/>
  </sortState>
  <mergeCells count="6">
    <mergeCell ref="A32:H32"/>
    <mergeCell ref="A21:H21"/>
    <mergeCell ref="A23:H23"/>
    <mergeCell ref="A25:H25"/>
    <mergeCell ref="A28:H28"/>
    <mergeCell ref="A31:H31"/>
  </mergeCells>
  <pageMargins left="0.78740157480314965" right="0.78740157480314965" top="0.74803149606299213" bottom="0.51181102362204722" header="0" footer="0"/>
  <pageSetup paperSize="9"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36"/>
  <sheetViews>
    <sheetView showGridLines="0" view="pageLayout" zoomScaleNormal="100" zoomScaleSheetLayoutView="145" workbookViewId="0">
      <selection activeCell="C39" sqref="C39"/>
    </sheetView>
  </sheetViews>
  <sheetFormatPr baseColWidth="10" defaultColWidth="10.85546875" defaultRowHeight="15" x14ac:dyDescent="0.3"/>
  <cols>
    <col min="1" max="1" width="84.140625" style="176" customWidth="1"/>
    <col min="2" max="2" width="4" style="176" customWidth="1"/>
    <col min="3" max="3" width="23.7109375" style="176" customWidth="1"/>
    <col min="4" max="4" width="13.28515625" style="176" customWidth="1"/>
    <col min="5" max="5" width="19" style="176" customWidth="1"/>
    <col min="6" max="6" width="20" style="176" customWidth="1"/>
    <col min="7" max="16384" width="10.85546875" style="176"/>
  </cols>
  <sheetData>
    <row r="1" spans="1:10" s="169" customFormat="1" ht="22.15" customHeight="1" x14ac:dyDescent="0.35">
      <c r="A1" s="167" t="s">
        <v>149</v>
      </c>
      <c r="B1" s="168"/>
      <c r="C1" s="168"/>
      <c r="D1" s="168"/>
      <c r="E1" s="168"/>
      <c r="F1" s="168"/>
      <c r="G1" s="168"/>
      <c r="H1" s="168"/>
    </row>
    <row r="2" spans="1:10" s="169" customFormat="1" ht="11.25" customHeight="1" x14ac:dyDescent="0.35">
      <c r="A2" s="170"/>
      <c r="B2" s="168"/>
      <c r="C2" s="168"/>
      <c r="D2" s="168"/>
      <c r="E2" s="168"/>
      <c r="F2" s="168"/>
      <c r="G2" s="168"/>
      <c r="H2" s="168"/>
    </row>
    <row r="3" spans="1:10" s="174" customFormat="1" ht="327.75" customHeight="1" x14ac:dyDescent="0.25">
      <c r="A3" s="190" t="s">
        <v>171</v>
      </c>
      <c r="B3" s="171"/>
      <c r="C3" s="171"/>
      <c r="D3" s="172"/>
      <c r="E3" s="173"/>
      <c r="I3" s="175"/>
      <c r="J3" s="175"/>
    </row>
    <row r="4" spans="1:10" s="174" customFormat="1" ht="345" customHeight="1" x14ac:dyDescent="0.25">
      <c r="A4" s="190" t="s">
        <v>154</v>
      </c>
      <c r="B4" s="171"/>
      <c r="C4" s="171"/>
      <c r="D4" s="172"/>
      <c r="E4" s="173"/>
      <c r="I4" s="175"/>
      <c r="J4" s="175"/>
    </row>
    <row r="5" spans="1:10" ht="15.75" x14ac:dyDescent="0.3">
      <c r="A5"/>
      <c r="B5" s="171"/>
      <c r="C5" s="171"/>
    </row>
    <row r="6" spans="1:10" ht="15.75" x14ac:dyDescent="0.3">
      <c r="A6"/>
      <c r="B6" s="171"/>
      <c r="C6" s="171"/>
    </row>
    <row r="7" spans="1:10" ht="15.75" x14ac:dyDescent="0.3">
      <c r="A7"/>
      <c r="B7" s="171"/>
      <c r="C7" s="171"/>
    </row>
    <row r="8" spans="1:10" ht="15.75" x14ac:dyDescent="0.3">
      <c r="A8"/>
      <c r="B8" s="171"/>
      <c r="C8" s="171"/>
    </row>
    <row r="9" spans="1:10" ht="15.75" x14ac:dyDescent="0.3">
      <c r="A9"/>
      <c r="B9" s="171"/>
      <c r="C9" s="171"/>
    </row>
    <row r="10" spans="1:10" ht="15.75" x14ac:dyDescent="0.3">
      <c r="A10"/>
      <c r="B10" s="171"/>
      <c r="C10" s="171"/>
    </row>
    <row r="11" spans="1:10" ht="15.75" x14ac:dyDescent="0.3">
      <c r="A11"/>
      <c r="B11" s="171"/>
      <c r="C11" s="171"/>
    </row>
    <row r="12" spans="1:10" ht="15.75" x14ac:dyDescent="0.3">
      <c r="A12"/>
      <c r="B12" s="171"/>
      <c r="C12" s="171"/>
    </row>
    <row r="13" spans="1:10" ht="15.75" x14ac:dyDescent="0.3">
      <c r="A13"/>
      <c r="B13" s="171"/>
      <c r="C13" s="171"/>
    </row>
    <row r="14" spans="1:10" ht="15.75" x14ac:dyDescent="0.3">
      <c r="A14"/>
      <c r="B14" s="171"/>
      <c r="C14" s="171"/>
    </row>
    <row r="15" spans="1:10" ht="15.75" x14ac:dyDescent="0.3">
      <c r="A15"/>
      <c r="B15" s="171"/>
      <c r="C15" s="171"/>
    </row>
    <row r="16" spans="1:10" ht="15.75" x14ac:dyDescent="0.3">
      <c r="A16"/>
      <c r="B16" s="171"/>
      <c r="C16" s="171"/>
    </row>
    <row r="17" spans="1:3" ht="15.75" x14ac:dyDescent="0.3">
      <c r="A17"/>
      <c r="B17" s="171"/>
      <c r="C17" s="171"/>
    </row>
    <row r="18" spans="1:3" ht="15.75" x14ac:dyDescent="0.3">
      <c r="A18"/>
      <c r="B18" s="171"/>
      <c r="C18" s="171"/>
    </row>
    <row r="19" spans="1:3" x14ac:dyDescent="0.3">
      <c r="A19" s="171"/>
      <c r="B19" s="171"/>
      <c r="C19" s="171"/>
    </row>
    <row r="20" spans="1:3" x14ac:dyDescent="0.3">
      <c r="A20" s="171"/>
      <c r="B20" s="171"/>
      <c r="C20" s="171"/>
    </row>
    <row r="21" spans="1:3" x14ac:dyDescent="0.3">
      <c r="A21" s="171"/>
      <c r="B21" s="171"/>
      <c r="C21" s="171"/>
    </row>
    <row r="22" spans="1:3" x14ac:dyDescent="0.3">
      <c r="A22" s="171"/>
      <c r="B22" s="171"/>
      <c r="C22" s="171"/>
    </row>
    <row r="23" spans="1:3" x14ac:dyDescent="0.3">
      <c r="A23" s="171"/>
      <c r="B23" s="171"/>
      <c r="C23" s="171"/>
    </row>
    <row r="24" spans="1:3" x14ac:dyDescent="0.3">
      <c r="A24" s="171"/>
      <c r="B24" s="171"/>
      <c r="C24" s="171"/>
    </row>
    <row r="25" spans="1:3" x14ac:dyDescent="0.3">
      <c r="A25" s="171"/>
      <c r="B25" s="171"/>
      <c r="C25" s="171"/>
    </row>
    <row r="26" spans="1:3" x14ac:dyDescent="0.3">
      <c r="A26" s="171"/>
      <c r="B26" s="171"/>
      <c r="C26" s="171"/>
    </row>
    <row r="27" spans="1:3" x14ac:dyDescent="0.3">
      <c r="A27" s="171"/>
      <c r="B27" s="171"/>
      <c r="C27" s="171"/>
    </row>
    <row r="28" spans="1:3" x14ac:dyDescent="0.3">
      <c r="A28" s="171"/>
      <c r="B28" s="171"/>
      <c r="C28" s="171"/>
    </row>
    <row r="29" spans="1:3" x14ac:dyDescent="0.3">
      <c r="A29" s="171"/>
      <c r="B29" s="171"/>
      <c r="C29" s="171"/>
    </row>
    <row r="30" spans="1:3" x14ac:dyDescent="0.3">
      <c r="A30" s="171"/>
      <c r="B30" s="171"/>
      <c r="C30" s="171"/>
    </row>
    <row r="31" spans="1:3" x14ac:dyDescent="0.3">
      <c r="A31" s="171"/>
      <c r="B31" s="171"/>
      <c r="C31" s="171"/>
    </row>
    <row r="32" spans="1:3" x14ac:dyDescent="0.3">
      <c r="A32" s="171"/>
      <c r="B32" s="171"/>
      <c r="C32" s="171"/>
    </row>
    <row r="33" spans="1:3" x14ac:dyDescent="0.3">
      <c r="A33" s="171"/>
      <c r="B33" s="171"/>
      <c r="C33" s="171"/>
    </row>
    <row r="34" spans="1:3" x14ac:dyDescent="0.3">
      <c r="A34" s="171"/>
      <c r="B34" s="171"/>
      <c r="C34" s="171"/>
    </row>
    <row r="35" spans="1:3" x14ac:dyDescent="0.3">
      <c r="A35" s="171"/>
      <c r="B35" s="171"/>
      <c r="C35" s="171"/>
    </row>
    <row r="36" spans="1:3" x14ac:dyDescent="0.3">
      <c r="A36" s="171"/>
      <c r="B36" s="171"/>
      <c r="C36" s="171"/>
    </row>
  </sheetData>
  <pageMargins left="0.78740157480314965" right="0.78740157480314965" top="0.74803149606299213" bottom="0.51181102362204722" header="0" footer="0"/>
  <pageSetup paperSize="9" fitToWidth="0"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92D050"/>
  </sheetPr>
  <dimension ref="A1:K174"/>
  <sheetViews>
    <sheetView showGridLines="0" view="pageLayout" zoomScaleNormal="100" zoomScaleSheetLayoutView="100" workbookViewId="0">
      <selection activeCell="D11" sqref="D11"/>
    </sheetView>
  </sheetViews>
  <sheetFormatPr baseColWidth="10" defaultColWidth="11.42578125" defaultRowHeight="15" outlineLevelRow="1" outlineLevelCol="1" x14ac:dyDescent="0.3"/>
  <cols>
    <col min="1" max="1" width="16.42578125" style="83" customWidth="1"/>
    <col min="2" max="2" width="11.28515625" style="83" customWidth="1"/>
    <col min="3" max="3" width="14.140625" style="83" customWidth="1"/>
    <col min="4" max="4" width="15.140625" style="83" customWidth="1"/>
    <col min="5" max="5" width="8.85546875" style="83" customWidth="1"/>
    <col min="6" max="6" width="19" style="83" customWidth="1"/>
    <col min="7" max="7" width="9.5703125" style="83" hidden="1" customWidth="1" outlineLevel="1"/>
    <col min="8" max="8" width="9.85546875" style="83" customWidth="1" collapsed="1"/>
    <col min="9" max="9" width="10.42578125" style="83" customWidth="1"/>
    <col min="10" max="240" width="11.42578125" style="83"/>
    <col min="241" max="241" width="11.85546875" style="83" customWidth="1"/>
    <col min="242" max="242" width="10.7109375" style="83" customWidth="1"/>
    <col min="243" max="244" width="12.85546875" style="83" customWidth="1"/>
    <col min="245" max="245" width="13.42578125" style="83" customWidth="1"/>
    <col min="246" max="246" width="13.7109375" style="83" customWidth="1"/>
    <col min="247" max="496" width="11.42578125" style="83"/>
    <col min="497" max="497" width="11.85546875" style="83" customWidth="1"/>
    <col min="498" max="498" width="10.7109375" style="83" customWidth="1"/>
    <col min="499" max="500" width="12.85546875" style="83" customWidth="1"/>
    <col min="501" max="501" width="13.42578125" style="83" customWidth="1"/>
    <col min="502" max="502" width="13.7109375" style="83" customWidth="1"/>
    <col min="503" max="752" width="11.42578125" style="83"/>
    <col min="753" max="753" width="11.85546875" style="83" customWidth="1"/>
    <col min="754" max="754" width="10.7109375" style="83" customWidth="1"/>
    <col min="755" max="756" width="12.85546875" style="83" customWidth="1"/>
    <col min="757" max="757" width="13.42578125" style="83" customWidth="1"/>
    <col min="758" max="758" width="13.7109375" style="83" customWidth="1"/>
    <col min="759" max="1008" width="11.42578125" style="83"/>
    <col min="1009" max="1009" width="11.85546875" style="83" customWidth="1"/>
    <col min="1010" max="1010" width="10.7109375" style="83" customWidth="1"/>
    <col min="1011" max="1012" width="12.85546875" style="83" customWidth="1"/>
    <col min="1013" max="1013" width="13.42578125" style="83" customWidth="1"/>
    <col min="1014" max="1014" width="13.7109375" style="83" customWidth="1"/>
    <col min="1015" max="1264" width="11.42578125" style="83"/>
    <col min="1265" max="1265" width="11.85546875" style="83" customWidth="1"/>
    <col min="1266" max="1266" width="10.7109375" style="83" customWidth="1"/>
    <col min="1267" max="1268" width="12.85546875" style="83" customWidth="1"/>
    <col min="1269" max="1269" width="13.42578125" style="83" customWidth="1"/>
    <col min="1270" max="1270" width="13.7109375" style="83" customWidth="1"/>
    <col min="1271" max="1520" width="11.42578125" style="83"/>
    <col min="1521" max="1521" width="11.85546875" style="83" customWidth="1"/>
    <col min="1522" max="1522" width="10.7109375" style="83" customWidth="1"/>
    <col min="1523" max="1524" width="12.85546875" style="83" customWidth="1"/>
    <col min="1525" max="1525" width="13.42578125" style="83" customWidth="1"/>
    <col min="1526" max="1526" width="13.7109375" style="83" customWidth="1"/>
    <col min="1527" max="1776" width="11.42578125" style="83"/>
    <col min="1777" max="1777" width="11.85546875" style="83" customWidth="1"/>
    <col min="1778" max="1778" width="10.7109375" style="83" customWidth="1"/>
    <col min="1779" max="1780" width="12.85546875" style="83" customWidth="1"/>
    <col min="1781" max="1781" width="13.42578125" style="83" customWidth="1"/>
    <col min="1782" max="1782" width="13.7109375" style="83" customWidth="1"/>
    <col min="1783" max="2032" width="11.42578125" style="83"/>
    <col min="2033" max="2033" width="11.85546875" style="83" customWidth="1"/>
    <col min="2034" max="2034" width="10.7109375" style="83" customWidth="1"/>
    <col min="2035" max="2036" width="12.85546875" style="83" customWidth="1"/>
    <col min="2037" max="2037" width="13.42578125" style="83" customWidth="1"/>
    <col min="2038" max="2038" width="13.7109375" style="83" customWidth="1"/>
    <col min="2039" max="2288" width="11.42578125" style="83"/>
    <col min="2289" max="2289" width="11.85546875" style="83" customWidth="1"/>
    <col min="2290" max="2290" width="10.7109375" style="83" customWidth="1"/>
    <col min="2291" max="2292" width="12.85546875" style="83" customWidth="1"/>
    <col min="2293" max="2293" width="13.42578125" style="83" customWidth="1"/>
    <col min="2294" max="2294" width="13.7109375" style="83" customWidth="1"/>
    <col min="2295" max="2544" width="11.42578125" style="83"/>
    <col min="2545" max="2545" width="11.85546875" style="83" customWidth="1"/>
    <col min="2546" max="2546" width="10.7109375" style="83" customWidth="1"/>
    <col min="2547" max="2548" width="12.85546875" style="83" customWidth="1"/>
    <col min="2549" max="2549" width="13.42578125" style="83" customWidth="1"/>
    <col min="2550" max="2550" width="13.7109375" style="83" customWidth="1"/>
    <col min="2551" max="2800" width="11.42578125" style="83"/>
    <col min="2801" max="2801" width="11.85546875" style="83" customWidth="1"/>
    <col min="2802" max="2802" width="10.7109375" style="83" customWidth="1"/>
    <col min="2803" max="2804" width="12.85546875" style="83" customWidth="1"/>
    <col min="2805" max="2805" width="13.42578125" style="83" customWidth="1"/>
    <col min="2806" max="2806" width="13.7109375" style="83" customWidth="1"/>
    <col min="2807" max="3056" width="11.42578125" style="83"/>
    <col min="3057" max="3057" width="11.85546875" style="83" customWidth="1"/>
    <col min="3058" max="3058" width="10.7109375" style="83" customWidth="1"/>
    <col min="3059" max="3060" width="12.85546875" style="83" customWidth="1"/>
    <col min="3061" max="3061" width="13.42578125" style="83" customWidth="1"/>
    <col min="3062" max="3062" width="13.7109375" style="83" customWidth="1"/>
    <col min="3063" max="3312" width="11.42578125" style="83"/>
    <col min="3313" max="3313" width="11.85546875" style="83" customWidth="1"/>
    <col min="3314" max="3314" width="10.7109375" style="83" customWidth="1"/>
    <col min="3315" max="3316" width="12.85546875" style="83" customWidth="1"/>
    <col min="3317" max="3317" width="13.42578125" style="83" customWidth="1"/>
    <col min="3318" max="3318" width="13.7109375" style="83" customWidth="1"/>
    <col min="3319" max="3568" width="11.42578125" style="83"/>
    <col min="3569" max="3569" width="11.85546875" style="83" customWidth="1"/>
    <col min="3570" max="3570" width="10.7109375" style="83" customWidth="1"/>
    <col min="3571" max="3572" width="12.85546875" style="83" customWidth="1"/>
    <col min="3573" max="3573" width="13.42578125" style="83" customWidth="1"/>
    <col min="3574" max="3574" width="13.7109375" style="83" customWidth="1"/>
    <col min="3575" max="3824" width="11.42578125" style="83"/>
    <col min="3825" max="3825" width="11.85546875" style="83" customWidth="1"/>
    <col min="3826" max="3826" width="10.7109375" style="83" customWidth="1"/>
    <col min="3827" max="3828" width="12.85546875" style="83" customWidth="1"/>
    <col min="3829" max="3829" width="13.42578125" style="83" customWidth="1"/>
    <col min="3830" max="3830" width="13.7109375" style="83" customWidth="1"/>
    <col min="3831" max="4080" width="11.42578125" style="83"/>
    <col min="4081" max="4081" width="11.85546875" style="83" customWidth="1"/>
    <col min="4082" max="4082" width="10.7109375" style="83" customWidth="1"/>
    <col min="4083" max="4084" width="12.85546875" style="83" customWidth="1"/>
    <col min="4085" max="4085" width="13.42578125" style="83" customWidth="1"/>
    <col min="4086" max="4086" width="13.7109375" style="83" customWidth="1"/>
    <col min="4087" max="4336" width="11.42578125" style="83"/>
    <col min="4337" max="4337" width="11.85546875" style="83" customWidth="1"/>
    <col min="4338" max="4338" width="10.7109375" style="83" customWidth="1"/>
    <col min="4339" max="4340" width="12.85546875" style="83" customWidth="1"/>
    <col min="4341" max="4341" width="13.42578125" style="83" customWidth="1"/>
    <col min="4342" max="4342" width="13.7109375" style="83" customWidth="1"/>
    <col min="4343" max="4592" width="11.42578125" style="83"/>
    <col min="4593" max="4593" width="11.85546875" style="83" customWidth="1"/>
    <col min="4594" max="4594" width="10.7109375" style="83" customWidth="1"/>
    <col min="4595" max="4596" width="12.85546875" style="83" customWidth="1"/>
    <col min="4597" max="4597" width="13.42578125" style="83" customWidth="1"/>
    <col min="4598" max="4598" width="13.7109375" style="83" customWidth="1"/>
    <col min="4599" max="4848" width="11.42578125" style="83"/>
    <col min="4849" max="4849" width="11.85546875" style="83" customWidth="1"/>
    <col min="4850" max="4850" width="10.7109375" style="83" customWidth="1"/>
    <col min="4851" max="4852" width="12.85546875" style="83" customWidth="1"/>
    <col min="4853" max="4853" width="13.42578125" style="83" customWidth="1"/>
    <col min="4854" max="4854" width="13.7109375" style="83" customWidth="1"/>
    <col min="4855" max="5104" width="11.42578125" style="83"/>
    <col min="5105" max="5105" width="11.85546875" style="83" customWidth="1"/>
    <col min="5106" max="5106" width="10.7109375" style="83" customWidth="1"/>
    <col min="5107" max="5108" width="12.85546875" style="83" customWidth="1"/>
    <col min="5109" max="5109" width="13.42578125" style="83" customWidth="1"/>
    <col min="5110" max="5110" width="13.7109375" style="83" customWidth="1"/>
    <col min="5111" max="5360" width="11.42578125" style="83"/>
    <col min="5361" max="5361" width="11.85546875" style="83" customWidth="1"/>
    <col min="5362" max="5362" width="10.7109375" style="83" customWidth="1"/>
    <col min="5363" max="5364" width="12.85546875" style="83" customWidth="1"/>
    <col min="5365" max="5365" width="13.42578125" style="83" customWidth="1"/>
    <col min="5366" max="5366" width="13.7109375" style="83" customWidth="1"/>
    <col min="5367" max="5616" width="11.42578125" style="83"/>
    <col min="5617" max="5617" width="11.85546875" style="83" customWidth="1"/>
    <col min="5618" max="5618" width="10.7109375" style="83" customWidth="1"/>
    <col min="5619" max="5620" width="12.85546875" style="83" customWidth="1"/>
    <col min="5621" max="5621" width="13.42578125" style="83" customWidth="1"/>
    <col min="5622" max="5622" width="13.7109375" style="83" customWidth="1"/>
    <col min="5623" max="5872" width="11.42578125" style="83"/>
    <col min="5873" max="5873" width="11.85546875" style="83" customWidth="1"/>
    <col min="5874" max="5874" width="10.7109375" style="83" customWidth="1"/>
    <col min="5875" max="5876" width="12.85546875" style="83" customWidth="1"/>
    <col min="5877" max="5877" width="13.42578125" style="83" customWidth="1"/>
    <col min="5878" max="5878" width="13.7109375" style="83" customWidth="1"/>
    <col min="5879" max="6128" width="11.42578125" style="83"/>
    <col min="6129" max="6129" width="11.85546875" style="83" customWidth="1"/>
    <col min="6130" max="6130" width="10.7109375" style="83" customWidth="1"/>
    <col min="6131" max="6132" width="12.85546875" style="83" customWidth="1"/>
    <col min="6133" max="6133" width="13.42578125" style="83" customWidth="1"/>
    <col min="6134" max="6134" width="13.7109375" style="83" customWidth="1"/>
    <col min="6135" max="6384" width="11.42578125" style="83"/>
    <col min="6385" max="6385" width="11.85546875" style="83" customWidth="1"/>
    <col min="6386" max="6386" width="10.7109375" style="83" customWidth="1"/>
    <col min="6387" max="6388" width="12.85546875" style="83" customWidth="1"/>
    <col min="6389" max="6389" width="13.42578125" style="83" customWidth="1"/>
    <col min="6390" max="6390" width="13.7109375" style="83" customWidth="1"/>
    <col min="6391" max="6640" width="11.42578125" style="83"/>
    <col min="6641" max="6641" width="11.85546875" style="83" customWidth="1"/>
    <col min="6642" max="6642" width="10.7109375" style="83" customWidth="1"/>
    <col min="6643" max="6644" width="12.85546875" style="83" customWidth="1"/>
    <col min="6645" max="6645" width="13.42578125" style="83" customWidth="1"/>
    <col min="6646" max="6646" width="13.7109375" style="83" customWidth="1"/>
    <col min="6647" max="6896" width="11.42578125" style="83"/>
    <col min="6897" max="6897" width="11.85546875" style="83" customWidth="1"/>
    <col min="6898" max="6898" width="10.7109375" style="83" customWidth="1"/>
    <col min="6899" max="6900" width="12.85546875" style="83" customWidth="1"/>
    <col min="6901" max="6901" width="13.42578125" style="83" customWidth="1"/>
    <col min="6902" max="6902" width="13.7109375" style="83" customWidth="1"/>
    <col min="6903" max="7152" width="11.42578125" style="83"/>
    <col min="7153" max="7153" width="11.85546875" style="83" customWidth="1"/>
    <col min="7154" max="7154" width="10.7109375" style="83" customWidth="1"/>
    <col min="7155" max="7156" width="12.85546875" style="83" customWidth="1"/>
    <col min="7157" max="7157" width="13.42578125" style="83" customWidth="1"/>
    <col min="7158" max="7158" width="13.7109375" style="83" customWidth="1"/>
    <col min="7159" max="7408" width="11.42578125" style="83"/>
    <col min="7409" max="7409" width="11.85546875" style="83" customWidth="1"/>
    <col min="7410" max="7410" width="10.7109375" style="83" customWidth="1"/>
    <col min="7411" max="7412" width="12.85546875" style="83" customWidth="1"/>
    <col min="7413" max="7413" width="13.42578125" style="83" customWidth="1"/>
    <col min="7414" max="7414" width="13.7109375" style="83" customWidth="1"/>
    <col min="7415" max="7664" width="11.42578125" style="83"/>
    <col min="7665" max="7665" width="11.85546875" style="83" customWidth="1"/>
    <col min="7666" max="7666" width="10.7109375" style="83" customWidth="1"/>
    <col min="7667" max="7668" width="12.85546875" style="83" customWidth="1"/>
    <col min="7669" max="7669" width="13.42578125" style="83" customWidth="1"/>
    <col min="7670" max="7670" width="13.7109375" style="83" customWidth="1"/>
    <col min="7671" max="7920" width="11.42578125" style="83"/>
    <col min="7921" max="7921" width="11.85546875" style="83" customWidth="1"/>
    <col min="7922" max="7922" width="10.7109375" style="83" customWidth="1"/>
    <col min="7923" max="7924" width="12.85546875" style="83" customWidth="1"/>
    <col min="7925" max="7925" width="13.42578125" style="83" customWidth="1"/>
    <col min="7926" max="7926" width="13.7109375" style="83" customWidth="1"/>
    <col min="7927" max="8176" width="11.42578125" style="83"/>
    <col min="8177" max="8177" width="11.85546875" style="83" customWidth="1"/>
    <col min="8178" max="8178" width="10.7109375" style="83" customWidth="1"/>
    <col min="8179" max="8180" width="12.85546875" style="83" customWidth="1"/>
    <col min="8181" max="8181" width="13.42578125" style="83" customWidth="1"/>
    <col min="8182" max="8182" width="13.7109375" style="83" customWidth="1"/>
    <col min="8183" max="8432" width="11.42578125" style="83"/>
    <col min="8433" max="8433" width="11.85546875" style="83" customWidth="1"/>
    <col min="8434" max="8434" width="10.7109375" style="83" customWidth="1"/>
    <col min="8435" max="8436" width="12.85546875" style="83" customWidth="1"/>
    <col min="8437" max="8437" width="13.42578125" style="83" customWidth="1"/>
    <col min="8438" max="8438" width="13.7109375" style="83" customWidth="1"/>
    <col min="8439" max="8688" width="11.42578125" style="83"/>
    <col min="8689" max="8689" width="11.85546875" style="83" customWidth="1"/>
    <col min="8690" max="8690" width="10.7109375" style="83" customWidth="1"/>
    <col min="8691" max="8692" width="12.85546875" style="83" customWidth="1"/>
    <col min="8693" max="8693" width="13.42578125" style="83" customWidth="1"/>
    <col min="8694" max="8694" width="13.7109375" style="83" customWidth="1"/>
    <col min="8695" max="8944" width="11.42578125" style="83"/>
    <col min="8945" max="8945" width="11.85546875" style="83" customWidth="1"/>
    <col min="8946" max="8946" width="10.7109375" style="83" customWidth="1"/>
    <col min="8947" max="8948" width="12.85546875" style="83" customWidth="1"/>
    <col min="8949" max="8949" width="13.42578125" style="83" customWidth="1"/>
    <col min="8950" max="8950" width="13.7109375" style="83" customWidth="1"/>
    <col min="8951" max="9200" width="11.42578125" style="83"/>
    <col min="9201" max="9201" width="11.85546875" style="83" customWidth="1"/>
    <col min="9202" max="9202" width="10.7109375" style="83" customWidth="1"/>
    <col min="9203" max="9204" width="12.85546875" style="83" customWidth="1"/>
    <col min="9205" max="9205" width="13.42578125" style="83" customWidth="1"/>
    <col min="9206" max="9206" width="13.7109375" style="83" customWidth="1"/>
    <col min="9207" max="9456" width="11.42578125" style="83"/>
    <col min="9457" max="9457" width="11.85546875" style="83" customWidth="1"/>
    <col min="9458" max="9458" width="10.7109375" style="83" customWidth="1"/>
    <col min="9459" max="9460" width="12.85546875" style="83" customWidth="1"/>
    <col min="9461" max="9461" width="13.42578125" style="83" customWidth="1"/>
    <col min="9462" max="9462" width="13.7109375" style="83" customWidth="1"/>
    <col min="9463" max="9712" width="11.42578125" style="83"/>
    <col min="9713" max="9713" width="11.85546875" style="83" customWidth="1"/>
    <col min="9714" max="9714" width="10.7109375" style="83" customWidth="1"/>
    <col min="9715" max="9716" width="12.85546875" style="83" customWidth="1"/>
    <col min="9717" max="9717" width="13.42578125" style="83" customWidth="1"/>
    <col min="9718" max="9718" width="13.7109375" style="83" customWidth="1"/>
    <col min="9719" max="9968" width="11.42578125" style="83"/>
    <col min="9969" max="9969" width="11.85546875" style="83" customWidth="1"/>
    <col min="9970" max="9970" width="10.7109375" style="83" customWidth="1"/>
    <col min="9971" max="9972" width="12.85546875" style="83" customWidth="1"/>
    <col min="9973" max="9973" width="13.42578125" style="83" customWidth="1"/>
    <col min="9974" max="9974" width="13.7109375" style="83" customWidth="1"/>
    <col min="9975" max="10224" width="11.42578125" style="83"/>
    <col min="10225" max="10225" width="11.85546875" style="83" customWidth="1"/>
    <col min="10226" max="10226" width="10.7109375" style="83" customWidth="1"/>
    <col min="10227" max="10228" width="12.85546875" style="83" customWidth="1"/>
    <col min="10229" max="10229" width="13.42578125" style="83" customWidth="1"/>
    <col min="10230" max="10230" width="13.7109375" style="83" customWidth="1"/>
    <col min="10231" max="10480" width="11.42578125" style="83"/>
    <col min="10481" max="10481" width="11.85546875" style="83" customWidth="1"/>
    <col min="10482" max="10482" width="10.7109375" style="83" customWidth="1"/>
    <col min="10483" max="10484" width="12.85546875" style="83" customWidth="1"/>
    <col min="10485" max="10485" width="13.42578125" style="83" customWidth="1"/>
    <col min="10486" max="10486" width="13.7109375" style="83" customWidth="1"/>
    <col min="10487" max="10736" width="11.42578125" style="83"/>
    <col min="10737" max="10737" width="11.85546875" style="83" customWidth="1"/>
    <col min="10738" max="10738" width="10.7109375" style="83" customWidth="1"/>
    <col min="10739" max="10740" width="12.85546875" style="83" customWidth="1"/>
    <col min="10741" max="10741" width="13.42578125" style="83" customWidth="1"/>
    <col min="10742" max="10742" width="13.7109375" style="83" customWidth="1"/>
    <col min="10743" max="10992" width="11.42578125" style="83"/>
    <col min="10993" max="10993" width="11.85546875" style="83" customWidth="1"/>
    <col min="10994" max="10994" width="10.7109375" style="83" customWidth="1"/>
    <col min="10995" max="10996" width="12.85546875" style="83" customWidth="1"/>
    <col min="10997" max="10997" width="13.42578125" style="83" customWidth="1"/>
    <col min="10998" max="10998" width="13.7109375" style="83" customWidth="1"/>
    <col min="10999" max="11248" width="11.42578125" style="83"/>
    <col min="11249" max="11249" width="11.85546875" style="83" customWidth="1"/>
    <col min="11250" max="11250" width="10.7109375" style="83" customWidth="1"/>
    <col min="11251" max="11252" width="12.85546875" style="83" customWidth="1"/>
    <col min="11253" max="11253" width="13.42578125" style="83" customWidth="1"/>
    <col min="11254" max="11254" width="13.7109375" style="83" customWidth="1"/>
    <col min="11255" max="11504" width="11.42578125" style="83"/>
    <col min="11505" max="11505" width="11.85546875" style="83" customWidth="1"/>
    <col min="11506" max="11506" width="10.7109375" style="83" customWidth="1"/>
    <col min="11507" max="11508" width="12.85546875" style="83" customWidth="1"/>
    <col min="11509" max="11509" width="13.42578125" style="83" customWidth="1"/>
    <col min="11510" max="11510" width="13.7109375" style="83" customWidth="1"/>
    <col min="11511" max="11760" width="11.42578125" style="83"/>
    <col min="11761" max="11761" width="11.85546875" style="83" customWidth="1"/>
    <col min="11762" max="11762" width="10.7109375" style="83" customWidth="1"/>
    <col min="11763" max="11764" width="12.85546875" style="83" customWidth="1"/>
    <col min="11765" max="11765" width="13.42578125" style="83" customWidth="1"/>
    <col min="11766" max="11766" width="13.7109375" style="83" customWidth="1"/>
    <col min="11767" max="12016" width="11.42578125" style="83"/>
    <col min="12017" max="12017" width="11.85546875" style="83" customWidth="1"/>
    <col min="12018" max="12018" width="10.7109375" style="83" customWidth="1"/>
    <col min="12019" max="12020" width="12.85546875" style="83" customWidth="1"/>
    <col min="12021" max="12021" width="13.42578125" style="83" customWidth="1"/>
    <col min="12022" max="12022" width="13.7109375" style="83" customWidth="1"/>
    <col min="12023" max="12272" width="11.42578125" style="83"/>
    <col min="12273" max="12273" width="11.85546875" style="83" customWidth="1"/>
    <col min="12274" max="12274" width="10.7109375" style="83" customWidth="1"/>
    <col min="12275" max="12276" width="12.85546875" style="83" customWidth="1"/>
    <col min="12277" max="12277" width="13.42578125" style="83" customWidth="1"/>
    <col min="12278" max="12278" width="13.7109375" style="83" customWidth="1"/>
    <col min="12279" max="12528" width="11.42578125" style="83"/>
    <col min="12529" max="12529" width="11.85546875" style="83" customWidth="1"/>
    <col min="12530" max="12530" width="10.7109375" style="83" customWidth="1"/>
    <col min="12531" max="12532" width="12.85546875" style="83" customWidth="1"/>
    <col min="12533" max="12533" width="13.42578125" style="83" customWidth="1"/>
    <col min="12534" max="12534" width="13.7109375" style="83" customWidth="1"/>
    <col min="12535" max="12784" width="11.42578125" style="83"/>
    <col min="12785" max="12785" width="11.85546875" style="83" customWidth="1"/>
    <col min="12786" max="12786" width="10.7109375" style="83" customWidth="1"/>
    <col min="12787" max="12788" width="12.85546875" style="83" customWidth="1"/>
    <col min="12789" max="12789" width="13.42578125" style="83" customWidth="1"/>
    <col min="12790" max="12790" width="13.7109375" style="83" customWidth="1"/>
    <col min="12791" max="13040" width="11.42578125" style="83"/>
    <col min="13041" max="13041" width="11.85546875" style="83" customWidth="1"/>
    <col min="13042" max="13042" width="10.7109375" style="83" customWidth="1"/>
    <col min="13043" max="13044" width="12.85546875" style="83" customWidth="1"/>
    <col min="13045" max="13045" width="13.42578125" style="83" customWidth="1"/>
    <col min="13046" max="13046" width="13.7109375" style="83" customWidth="1"/>
    <col min="13047" max="13296" width="11.42578125" style="83"/>
    <col min="13297" max="13297" width="11.85546875" style="83" customWidth="1"/>
    <col min="13298" max="13298" width="10.7109375" style="83" customWidth="1"/>
    <col min="13299" max="13300" width="12.85546875" style="83" customWidth="1"/>
    <col min="13301" max="13301" width="13.42578125" style="83" customWidth="1"/>
    <col min="13302" max="13302" width="13.7109375" style="83" customWidth="1"/>
    <col min="13303" max="13552" width="11.42578125" style="83"/>
    <col min="13553" max="13553" width="11.85546875" style="83" customWidth="1"/>
    <col min="13554" max="13554" width="10.7109375" style="83" customWidth="1"/>
    <col min="13555" max="13556" width="12.85546875" style="83" customWidth="1"/>
    <col min="13557" max="13557" width="13.42578125" style="83" customWidth="1"/>
    <col min="13558" max="13558" width="13.7109375" style="83" customWidth="1"/>
    <col min="13559" max="13808" width="11.42578125" style="83"/>
    <col min="13809" max="13809" width="11.85546875" style="83" customWidth="1"/>
    <col min="13810" max="13810" width="10.7109375" style="83" customWidth="1"/>
    <col min="13811" max="13812" width="12.85546875" style="83" customWidth="1"/>
    <col min="13813" max="13813" width="13.42578125" style="83" customWidth="1"/>
    <col min="13814" max="13814" width="13.7109375" style="83" customWidth="1"/>
    <col min="13815" max="14064" width="11.42578125" style="83"/>
    <col min="14065" max="14065" width="11.85546875" style="83" customWidth="1"/>
    <col min="14066" max="14066" width="10.7109375" style="83" customWidth="1"/>
    <col min="14067" max="14068" width="12.85546875" style="83" customWidth="1"/>
    <col min="14069" max="14069" width="13.42578125" style="83" customWidth="1"/>
    <col min="14070" max="14070" width="13.7109375" style="83" customWidth="1"/>
    <col min="14071" max="14320" width="11.42578125" style="83"/>
    <col min="14321" max="14321" width="11.85546875" style="83" customWidth="1"/>
    <col min="14322" max="14322" width="10.7109375" style="83" customWidth="1"/>
    <col min="14323" max="14324" width="12.85546875" style="83" customWidth="1"/>
    <col min="14325" max="14325" width="13.42578125" style="83" customWidth="1"/>
    <col min="14326" max="14326" width="13.7109375" style="83" customWidth="1"/>
    <col min="14327" max="14576" width="11.42578125" style="83"/>
    <col min="14577" max="14577" width="11.85546875" style="83" customWidth="1"/>
    <col min="14578" max="14578" width="10.7109375" style="83" customWidth="1"/>
    <col min="14579" max="14580" width="12.85546875" style="83" customWidth="1"/>
    <col min="14581" max="14581" width="13.42578125" style="83" customWidth="1"/>
    <col min="14582" max="14582" width="13.7109375" style="83" customWidth="1"/>
    <col min="14583" max="14832" width="11.42578125" style="83"/>
    <col min="14833" max="14833" width="11.85546875" style="83" customWidth="1"/>
    <col min="14834" max="14834" width="10.7109375" style="83" customWidth="1"/>
    <col min="14835" max="14836" width="12.85546875" style="83" customWidth="1"/>
    <col min="14837" max="14837" width="13.42578125" style="83" customWidth="1"/>
    <col min="14838" max="14838" width="13.7109375" style="83" customWidth="1"/>
    <col min="14839" max="15088" width="11.42578125" style="83"/>
    <col min="15089" max="15089" width="11.85546875" style="83" customWidth="1"/>
    <col min="15090" max="15090" width="10.7109375" style="83" customWidth="1"/>
    <col min="15091" max="15092" width="12.85546875" style="83" customWidth="1"/>
    <col min="15093" max="15093" width="13.42578125" style="83" customWidth="1"/>
    <col min="15094" max="15094" width="13.7109375" style="83" customWidth="1"/>
    <col min="15095" max="15344" width="11.42578125" style="83"/>
    <col min="15345" max="15345" width="11.85546875" style="83" customWidth="1"/>
    <col min="15346" max="15346" width="10.7109375" style="83" customWidth="1"/>
    <col min="15347" max="15348" width="12.85546875" style="83" customWidth="1"/>
    <col min="15349" max="15349" width="13.42578125" style="83" customWidth="1"/>
    <col min="15350" max="15350" width="13.7109375" style="83" customWidth="1"/>
    <col min="15351" max="15600" width="11.42578125" style="83"/>
    <col min="15601" max="15601" width="11.85546875" style="83" customWidth="1"/>
    <col min="15602" max="15602" width="10.7109375" style="83" customWidth="1"/>
    <col min="15603" max="15604" width="12.85546875" style="83" customWidth="1"/>
    <col min="15605" max="15605" width="13.42578125" style="83" customWidth="1"/>
    <col min="15606" max="15606" width="13.7109375" style="83" customWidth="1"/>
    <col min="15607" max="15856" width="11.42578125" style="83"/>
    <col min="15857" max="15857" width="11.85546875" style="83" customWidth="1"/>
    <col min="15858" max="15858" width="10.7109375" style="83" customWidth="1"/>
    <col min="15859" max="15860" width="12.85546875" style="83" customWidth="1"/>
    <col min="15861" max="15861" width="13.42578125" style="83" customWidth="1"/>
    <col min="15862" max="15862" width="13.7109375" style="83" customWidth="1"/>
    <col min="15863" max="16112" width="11.42578125" style="83"/>
    <col min="16113" max="16113" width="11.85546875" style="83" customWidth="1"/>
    <col min="16114" max="16114" width="10.7109375" style="83" customWidth="1"/>
    <col min="16115" max="16116" width="12.85546875" style="83" customWidth="1"/>
    <col min="16117" max="16117" width="13.42578125" style="83" customWidth="1"/>
    <col min="16118" max="16118" width="13.7109375" style="83" customWidth="1"/>
    <col min="16119" max="16384" width="11.42578125" style="83"/>
  </cols>
  <sheetData>
    <row r="1" spans="1:11" s="4" customFormat="1" ht="22.15" customHeight="1" x14ac:dyDescent="0.3">
      <c r="A1" s="82" t="str">
        <f>CONCATENATE(Inhalt_K11!B26,"   ",Inhalt_K11!C26)</f>
        <v>1100   Entwicklung der Schulden der Hansestadt Lübeck 1985 - 2024 (ab 2009 inkl. Kassenkredite)</v>
      </c>
      <c r="B1" s="3"/>
      <c r="C1" s="3"/>
      <c r="D1" s="3"/>
      <c r="E1" s="3"/>
      <c r="F1" s="3"/>
      <c r="G1" s="3"/>
      <c r="H1" s="3"/>
      <c r="I1" s="3"/>
      <c r="J1" s="3"/>
      <c r="K1" s="3"/>
    </row>
    <row r="2" spans="1:11" s="23" customFormat="1" ht="6.75" customHeight="1" collapsed="1" x14ac:dyDescent="0.25"/>
    <row r="3" spans="1:11" ht="14.25" customHeight="1" x14ac:dyDescent="0.3">
      <c r="A3" s="205" t="s">
        <v>4</v>
      </c>
      <c r="B3" s="208" t="s">
        <v>119</v>
      </c>
      <c r="C3" s="211" t="s">
        <v>5</v>
      </c>
      <c r="D3" s="212"/>
      <c r="E3" s="212"/>
      <c r="F3" s="212"/>
    </row>
    <row r="4" spans="1:11" ht="38.25" x14ac:dyDescent="0.3">
      <c r="A4" s="206"/>
      <c r="B4" s="209"/>
      <c r="C4" s="213" t="s">
        <v>6</v>
      </c>
      <c r="D4" s="214"/>
      <c r="E4" s="89" t="s">
        <v>7</v>
      </c>
      <c r="F4" s="90" t="s">
        <v>8</v>
      </c>
    </row>
    <row r="5" spans="1:11" ht="28.5" customHeight="1" x14ac:dyDescent="0.3">
      <c r="A5" s="207"/>
      <c r="B5" s="210"/>
      <c r="C5" s="91" t="s">
        <v>169</v>
      </c>
      <c r="D5" s="92" t="s">
        <v>9</v>
      </c>
      <c r="E5" s="92" t="s">
        <v>170</v>
      </c>
      <c r="F5" s="93" t="s">
        <v>10</v>
      </c>
    </row>
    <row r="6" spans="1:11" s="80" customFormat="1" ht="18" customHeight="1" x14ac:dyDescent="0.3">
      <c r="A6" s="25">
        <v>1985</v>
      </c>
      <c r="B6" s="27">
        <v>210978</v>
      </c>
      <c r="C6" s="195">
        <v>236.35</v>
      </c>
      <c r="D6" s="178" t="s">
        <v>113</v>
      </c>
      <c r="E6" s="27" t="s">
        <v>11</v>
      </c>
      <c r="F6" s="104">
        <f>C6/B6*1000000</f>
        <v>1120.2589843490791</v>
      </c>
      <c r="G6" s="84"/>
      <c r="H6" s="84"/>
      <c r="I6" s="84"/>
      <c r="J6" s="27"/>
      <c r="K6" s="84"/>
    </row>
    <row r="7" spans="1:11" s="80" customFormat="1" hidden="1" outlineLevel="1" x14ac:dyDescent="0.3">
      <c r="A7" s="25">
        <v>1986</v>
      </c>
      <c r="B7" s="27">
        <v>209783</v>
      </c>
      <c r="C7" s="195">
        <v>247.98</v>
      </c>
      <c r="D7" s="178">
        <f t="shared" ref="D7:D29" si="0">(C7/C6*100)-100</f>
        <v>4.9206685001057764</v>
      </c>
      <c r="E7" s="27" t="s">
        <v>11</v>
      </c>
      <c r="F7" s="104">
        <f t="shared" ref="F7:F45" si="1">C7/B7*1000000</f>
        <v>1182.0786241020483</v>
      </c>
      <c r="G7" s="84"/>
      <c r="H7" s="84"/>
      <c r="I7" s="84"/>
      <c r="J7" s="27"/>
      <c r="K7" s="84"/>
    </row>
    <row r="8" spans="1:11" s="80" customFormat="1" hidden="1" outlineLevel="1" x14ac:dyDescent="0.3">
      <c r="A8" s="25">
        <v>1987</v>
      </c>
      <c r="B8" s="27">
        <v>208439</v>
      </c>
      <c r="C8" s="195">
        <v>250.69</v>
      </c>
      <c r="D8" s="178">
        <f t="shared" si="0"/>
        <v>1.092830066940877</v>
      </c>
      <c r="E8" s="27" t="s">
        <v>11</v>
      </c>
      <c r="F8" s="104">
        <f t="shared" si="1"/>
        <v>1202.7019895508997</v>
      </c>
      <c r="G8" s="84"/>
      <c r="H8" s="84"/>
      <c r="I8" s="84"/>
      <c r="J8" s="27"/>
      <c r="K8" s="84"/>
    </row>
    <row r="9" spans="1:11" s="80" customFormat="1" hidden="1" outlineLevel="1" x14ac:dyDescent="0.3">
      <c r="A9" s="25">
        <v>1988</v>
      </c>
      <c r="B9" s="27">
        <v>210425</v>
      </c>
      <c r="C9" s="195">
        <v>287.20999999999998</v>
      </c>
      <c r="D9" s="178">
        <f t="shared" si="0"/>
        <v>14.567792891619121</v>
      </c>
      <c r="E9" s="27" t="s">
        <v>11</v>
      </c>
      <c r="F9" s="104">
        <f t="shared" si="1"/>
        <v>1364.9043602233573</v>
      </c>
      <c r="G9" s="84"/>
      <c r="H9" s="84"/>
      <c r="I9" s="84"/>
      <c r="J9" s="27"/>
      <c r="K9" s="84"/>
    </row>
    <row r="10" spans="1:11" s="80" customFormat="1" hidden="1" outlineLevel="1" x14ac:dyDescent="0.3">
      <c r="A10" s="25">
        <v>1989</v>
      </c>
      <c r="B10" s="27">
        <v>211044</v>
      </c>
      <c r="C10" s="195">
        <v>299.19</v>
      </c>
      <c r="D10" s="178">
        <f t="shared" si="0"/>
        <v>4.1711639566867547</v>
      </c>
      <c r="E10" s="27" t="s">
        <v>11</v>
      </c>
      <c r="F10" s="104">
        <f t="shared" si="1"/>
        <v>1417.666458179337</v>
      </c>
      <c r="G10" s="84"/>
      <c r="H10" s="84"/>
      <c r="I10" s="84"/>
      <c r="J10" s="27"/>
      <c r="K10" s="84"/>
    </row>
    <row r="11" spans="1:11" s="80" customFormat="1" ht="18" customHeight="1" collapsed="1" x14ac:dyDescent="0.3">
      <c r="A11" s="25">
        <v>1990</v>
      </c>
      <c r="B11" s="27">
        <v>214394</v>
      </c>
      <c r="C11" s="195">
        <v>313.89</v>
      </c>
      <c r="D11" s="178">
        <f t="shared" si="0"/>
        <v>4.9132658177078099</v>
      </c>
      <c r="E11" s="27" t="s">
        <v>11</v>
      </c>
      <c r="F11" s="104">
        <f t="shared" si="1"/>
        <v>1464.0801514967768</v>
      </c>
      <c r="G11" s="84"/>
      <c r="H11" s="84"/>
      <c r="I11" s="84"/>
      <c r="J11" s="27"/>
      <c r="K11" s="84"/>
    </row>
    <row r="12" spans="1:11" s="80" customFormat="1" hidden="1" outlineLevel="1" x14ac:dyDescent="0.3">
      <c r="A12" s="25">
        <v>1991</v>
      </c>
      <c r="B12" s="27">
        <v>215227</v>
      </c>
      <c r="C12" s="195">
        <v>330.98</v>
      </c>
      <c r="D12" s="178">
        <f t="shared" si="0"/>
        <v>5.4445824970531049</v>
      </c>
      <c r="E12" s="27" t="s">
        <v>11</v>
      </c>
      <c r="F12" s="104">
        <f t="shared" si="1"/>
        <v>1537.8182105404992</v>
      </c>
      <c r="G12" s="84"/>
      <c r="H12" s="84"/>
      <c r="I12" s="84"/>
      <c r="J12" s="27"/>
      <c r="K12" s="84"/>
    </row>
    <row r="13" spans="1:11" s="80" customFormat="1" hidden="1" outlineLevel="1" x14ac:dyDescent="0.3">
      <c r="A13" s="25">
        <v>1992</v>
      </c>
      <c r="B13" s="27">
        <v>216502</v>
      </c>
      <c r="C13" s="195">
        <v>347.81</v>
      </c>
      <c r="D13" s="178">
        <f t="shared" si="0"/>
        <v>5.0848993896912162</v>
      </c>
      <c r="E13" s="27" t="s">
        <v>11</v>
      </c>
      <c r="F13" s="104">
        <f t="shared" si="1"/>
        <v>1606.4978614516262</v>
      </c>
      <c r="G13" s="84"/>
      <c r="H13" s="84"/>
      <c r="I13" s="84"/>
      <c r="J13" s="27"/>
      <c r="K13" s="84"/>
    </row>
    <row r="14" spans="1:11" s="80" customFormat="1" hidden="1" outlineLevel="1" x14ac:dyDescent="0.3">
      <c r="A14" s="25">
        <v>1993</v>
      </c>
      <c r="B14" s="27">
        <v>217179</v>
      </c>
      <c r="C14" s="195">
        <v>383.32</v>
      </c>
      <c r="D14" s="178">
        <f t="shared" si="0"/>
        <v>10.209597193870223</v>
      </c>
      <c r="E14" s="27" t="s">
        <v>11</v>
      </c>
      <c r="F14" s="104">
        <f t="shared" si="1"/>
        <v>1764.9956947955375</v>
      </c>
      <c r="G14" s="84"/>
      <c r="H14" s="84"/>
      <c r="I14" s="84"/>
      <c r="J14" s="27"/>
      <c r="K14" s="84"/>
    </row>
    <row r="15" spans="1:11" s="80" customFormat="1" hidden="1" outlineLevel="1" x14ac:dyDescent="0.3">
      <c r="A15" s="25">
        <v>1994</v>
      </c>
      <c r="B15" s="27">
        <v>217258</v>
      </c>
      <c r="C15" s="195">
        <v>389.79</v>
      </c>
      <c r="D15" s="178">
        <f t="shared" si="0"/>
        <v>1.6878847959929146</v>
      </c>
      <c r="E15" s="27" t="s">
        <v>11</v>
      </c>
      <c r="F15" s="104">
        <f t="shared" si="1"/>
        <v>1794.1341630687939</v>
      </c>
      <c r="G15" s="84"/>
      <c r="H15" s="84"/>
      <c r="I15" s="84"/>
      <c r="J15" s="27"/>
      <c r="K15" s="84"/>
    </row>
    <row r="16" spans="1:11" s="80" customFormat="1" ht="18" customHeight="1" collapsed="1" x14ac:dyDescent="0.3">
      <c r="A16" s="25">
        <v>1995</v>
      </c>
      <c r="B16" s="27">
        <v>216865</v>
      </c>
      <c r="C16" s="195">
        <v>418.68400000000003</v>
      </c>
      <c r="D16" s="178">
        <f t="shared" si="0"/>
        <v>7.4127094076297482</v>
      </c>
      <c r="E16" s="27" t="s">
        <v>11</v>
      </c>
      <c r="F16" s="104">
        <f t="shared" si="1"/>
        <v>1930.620432066032</v>
      </c>
      <c r="G16" s="84"/>
      <c r="H16" s="84"/>
      <c r="I16" s="84"/>
      <c r="J16" s="27"/>
      <c r="K16" s="84"/>
    </row>
    <row r="17" spans="1:11" s="80" customFormat="1" hidden="1" outlineLevel="1" x14ac:dyDescent="0.3">
      <c r="A17" s="25">
        <v>1996</v>
      </c>
      <c r="B17" s="27">
        <v>216135</v>
      </c>
      <c r="C17" s="195">
        <v>432.36500000000001</v>
      </c>
      <c r="D17" s="178">
        <f t="shared" si="0"/>
        <v>3.2676194934604581</v>
      </c>
      <c r="E17" s="27" t="s">
        <v>11</v>
      </c>
      <c r="F17" s="104">
        <f t="shared" si="1"/>
        <v>2000.4395401022507</v>
      </c>
      <c r="G17" s="84"/>
      <c r="H17" s="84"/>
      <c r="I17" s="84"/>
      <c r="J17" s="27"/>
      <c r="K17" s="84"/>
    </row>
    <row r="18" spans="1:11" s="80" customFormat="1" hidden="1" outlineLevel="1" x14ac:dyDescent="0.3">
      <c r="A18" s="25">
        <v>1997</v>
      </c>
      <c r="B18" s="27">
        <v>215384</v>
      </c>
      <c r="C18" s="195">
        <v>436.02699999999999</v>
      </c>
      <c r="D18" s="178">
        <f t="shared" si="0"/>
        <v>0.84696957431798126</v>
      </c>
      <c r="E18" s="27" t="s">
        <v>11</v>
      </c>
      <c r="F18" s="104">
        <f t="shared" si="1"/>
        <v>2024.41685547673</v>
      </c>
      <c r="G18" s="84"/>
      <c r="H18" s="84"/>
      <c r="I18" s="84"/>
      <c r="J18" s="27"/>
      <c r="K18" s="84"/>
    </row>
    <row r="19" spans="1:11" s="80" customFormat="1" hidden="1" outlineLevel="1" x14ac:dyDescent="0.3">
      <c r="A19" s="25">
        <v>1998</v>
      </c>
      <c r="B19" s="27">
        <v>214783</v>
      </c>
      <c r="C19" s="195">
        <v>452.16</v>
      </c>
      <c r="D19" s="178">
        <f t="shared" si="0"/>
        <v>3.7000002293436012</v>
      </c>
      <c r="E19" s="27" t="s">
        <v>11</v>
      </c>
      <c r="F19" s="104">
        <f t="shared" si="1"/>
        <v>2105.1945451921242</v>
      </c>
      <c r="G19" s="84"/>
      <c r="H19" s="84"/>
      <c r="I19" s="84"/>
      <c r="J19" s="27"/>
      <c r="K19" s="84"/>
    </row>
    <row r="20" spans="1:11" s="80" customFormat="1" hidden="1" outlineLevel="1" x14ac:dyDescent="0.3">
      <c r="A20" s="25">
        <v>1999</v>
      </c>
      <c r="B20" s="27">
        <v>213831</v>
      </c>
      <c r="C20" s="195">
        <v>456.36599999999999</v>
      </c>
      <c r="D20" s="178">
        <f t="shared" si="0"/>
        <v>0.93020169851378398</v>
      </c>
      <c r="E20" s="27" t="s">
        <v>11</v>
      </c>
      <c r="F20" s="104">
        <f t="shared" si="1"/>
        <v>2134.2368505969666</v>
      </c>
      <c r="G20" s="84"/>
      <c r="H20" s="84"/>
      <c r="I20" s="84"/>
      <c r="J20" s="27"/>
      <c r="K20" s="84"/>
    </row>
    <row r="21" spans="1:11" s="80" customFormat="1" ht="18" customHeight="1" collapsed="1" x14ac:dyDescent="0.3">
      <c r="A21" s="25">
        <v>2000</v>
      </c>
      <c r="B21" s="27">
        <v>213260</v>
      </c>
      <c r="C21" s="195">
        <v>472.41</v>
      </c>
      <c r="D21" s="178">
        <f t="shared" si="0"/>
        <v>3.5155993215971506</v>
      </c>
      <c r="E21" s="27" t="s">
        <v>11</v>
      </c>
      <c r="F21" s="104">
        <f t="shared" si="1"/>
        <v>2215.1833442745942</v>
      </c>
      <c r="G21" s="84"/>
      <c r="H21" s="84"/>
      <c r="I21" s="84"/>
      <c r="J21" s="27"/>
      <c r="K21" s="84"/>
    </row>
    <row r="22" spans="1:11" s="80" customFormat="1" hidden="1" outlineLevel="1" x14ac:dyDescent="0.3">
      <c r="A22" s="25">
        <v>2001</v>
      </c>
      <c r="B22" s="27">
        <v>213352</v>
      </c>
      <c r="C22" s="195">
        <v>483.48200000000003</v>
      </c>
      <c r="D22" s="178">
        <f t="shared" si="0"/>
        <v>2.3437268474418431</v>
      </c>
      <c r="E22" s="27" t="s">
        <v>11</v>
      </c>
      <c r="F22" s="104">
        <f t="shared" si="1"/>
        <v>2266.123589185946</v>
      </c>
      <c r="G22" s="84"/>
      <c r="H22" s="84"/>
      <c r="I22" s="84"/>
      <c r="J22" s="27"/>
      <c r="K22" s="84"/>
    </row>
    <row r="23" spans="1:11" s="80" customFormat="1" hidden="1" outlineLevel="1" x14ac:dyDescent="0.3">
      <c r="A23" s="25">
        <v>2002</v>
      </c>
      <c r="B23" s="27">
        <v>213149</v>
      </c>
      <c r="C23" s="195">
        <v>457.88</v>
      </c>
      <c r="D23" s="178">
        <f t="shared" si="0"/>
        <v>-5.295336744697849</v>
      </c>
      <c r="E23" s="27" t="s">
        <v>11</v>
      </c>
      <c r="F23" s="104">
        <f t="shared" si="1"/>
        <v>2148.1686519758478</v>
      </c>
      <c r="G23" s="84"/>
      <c r="H23" s="84"/>
      <c r="I23" s="84"/>
      <c r="J23" s="27"/>
      <c r="K23" s="84"/>
    </row>
    <row r="24" spans="1:11" s="80" customFormat="1" hidden="1" outlineLevel="1" x14ac:dyDescent="0.3">
      <c r="A24" s="25">
        <v>2003</v>
      </c>
      <c r="B24" s="27">
        <v>212198</v>
      </c>
      <c r="C24" s="195">
        <v>465.16</v>
      </c>
      <c r="D24" s="178">
        <f t="shared" si="0"/>
        <v>1.5899362278326379</v>
      </c>
      <c r="E24" s="27" t="s">
        <v>11</v>
      </c>
      <c r="F24" s="104">
        <f t="shared" si="1"/>
        <v>2192.1036013534531</v>
      </c>
      <c r="G24" s="84"/>
      <c r="H24" s="84"/>
      <c r="I24" s="84"/>
      <c r="J24" s="27"/>
      <c r="K24" s="84"/>
    </row>
    <row r="25" spans="1:11" s="80" customFormat="1" hidden="1" outlineLevel="1" x14ac:dyDescent="0.3">
      <c r="A25" s="25">
        <v>2004</v>
      </c>
      <c r="B25" s="27">
        <v>212245</v>
      </c>
      <c r="C25" s="195">
        <v>478.53899999999999</v>
      </c>
      <c r="D25" s="178">
        <f t="shared" si="0"/>
        <v>2.876214635824212</v>
      </c>
      <c r="E25" s="27" t="s">
        <v>11</v>
      </c>
      <c r="F25" s="104">
        <f t="shared" si="1"/>
        <v>2254.6538198779713</v>
      </c>
      <c r="G25" s="84"/>
      <c r="H25" s="84"/>
      <c r="I25" s="84"/>
      <c r="J25" s="27"/>
      <c r="K25" s="84"/>
    </row>
    <row r="26" spans="1:11" s="80" customFormat="1" ht="18" customHeight="1" collapsed="1" x14ac:dyDescent="0.3">
      <c r="A26" s="25">
        <v>2005</v>
      </c>
      <c r="B26" s="27">
        <v>211961</v>
      </c>
      <c r="C26" s="195">
        <v>478.78500000000003</v>
      </c>
      <c r="D26" s="178">
        <f t="shared" si="0"/>
        <v>5.1406468438301545E-2</v>
      </c>
      <c r="E26" s="27" t="s">
        <v>11</v>
      </c>
      <c r="F26" s="104">
        <f t="shared" si="1"/>
        <v>2258.8353517864134</v>
      </c>
      <c r="G26" s="84"/>
      <c r="H26" s="84"/>
      <c r="I26" s="84"/>
      <c r="J26" s="27"/>
      <c r="K26" s="84"/>
    </row>
    <row r="27" spans="1:11" s="80" customFormat="1" hidden="1" outlineLevel="1" x14ac:dyDescent="0.3">
      <c r="A27" s="25">
        <v>2006</v>
      </c>
      <c r="B27" s="27">
        <v>210930</v>
      </c>
      <c r="C27" s="195">
        <v>484.61599999999999</v>
      </c>
      <c r="D27" s="178">
        <f t="shared" si="0"/>
        <v>1.2178744112701878</v>
      </c>
      <c r="E27" s="27" t="s">
        <v>11</v>
      </c>
      <c r="F27" s="104">
        <f t="shared" si="1"/>
        <v>2297.5205044327504</v>
      </c>
      <c r="G27" s="84"/>
      <c r="H27" s="84"/>
      <c r="I27" s="84"/>
      <c r="J27" s="27"/>
      <c r="K27" s="84"/>
    </row>
    <row r="28" spans="1:11" s="80" customFormat="1" hidden="1" outlineLevel="1" x14ac:dyDescent="0.3">
      <c r="A28" s="25">
        <v>2007</v>
      </c>
      <c r="B28" s="27">
        <v>210906</v>
      </c>
      <c r="C28" s="195">
        <v>468.03399999999999</v>
      </c>
      <c r="D28" s="178">
        <f t="shared" si="0"/>
        <v>-3.4216781946943513</v>
      </c>
      <c r="E28" s="27" t="s">
        <v>11</v>
      </c>
      <c r="F28" s="104">
        <f t="shared" si="1"/>
        <v>2219.159246299299</v>
      </c>
      <c r="G28" s="84"/>
      <c r="H28" s="84"/>
      <c r="I28" s="84"/>
      <c r="J28" s="27"/>
      <c r="K28" s="84"/>
    </row>
    <row r="29" spans="1:11" s="80" customFormat="1" hidden="1" outlineLevel="1" x14ac:dyDescent="0.3">
      <c r="A29" s="25">
        <v>2008</v>
      </c>
      <c r="B29" s="27">
        <v>211276</v>
      </c>
      <c r="C29" s="195">
        <v>450.767</v>
      </c>
      <c r="D29" s="178">
        <f t="shared" si="0"/>
        <v>-3.6892618912301174</v>
      </c>
      <c r="E29" s="27" t="s">
        <v>11</v>
      </c>
      <c r="F29" s="104">
        <f t="shared" si="1"/>
        <v>2133.5456937844338</v>
      </c>
      <c r="G29" s="84"/>
      <c r="H29" s="84"/>
      <c r="I29" s="84"/>
      <c r="J29" s="27"/>
      <c r="K29" s="84"/>
    </row>
    <row r="30" spans="1:11" ht="18" customHeight="1" collapsed="1" x14ac:dyDescent="0.3">
      <c r="A30" s="26">
        <v>2009</v>
      </c>
      <c r="B30" s="27">
        <v>209661</v>
      </c>
      <c r="C30" s="195">
        <v>676.40700000000004</v>
      </c>
      <c r="D30" s="178" t="s">
        <v>113</v>
      </c>
      <c r="E30" s="27" t="s">
        <v>11</v>
      </c>
      <c r="F30" s="104">
        <f t="shared" si="1"/>
        <v>3226.1937127076567</v>
      </c>
      <c r="J30" s="27"/>
    </row>
    <row r="31" spans="1:11" ht="18" customHeight="1" x14ac:dyDescent="0.3">
      <c r="A31" s="26">
        <v>2010</v>
      </c>
      <c r="B31" s="27">
        <v>210092</v>
      </c>
      <c r="C31" s="195">
        <v>708.36199999999997</v>
      </c>
      <c r="D31" s="178">
        <f t="shared" ref="D31:D36" si="2">(C31/C30*100)-100</f>
        <v>4.7242266860041155</v>
      </c>
      <c r="E31" s="195">
        <v>261.053</v>
      </c>
      <c r="F31" s="104">
        <f t="shared" si="1"/>
        <v>3371.6752660739103</v>
      </c>
      <c r="J31" s="27"/>
    </row>
    <row r="32" spans="1:11" hidden="1" outlineLevel="1" x14ac:dyDescent="0.3">
      <c r="A32" s="26">
        <v>2011</v>
      </c>
      <c r="B32" s="27">
        <v>210443</v>
      </c>
      <c r="C32" s="195">
        <v>732.62900000000002</v>
      </c>
      <c r="D32" s="178">
        <f t="shared" si="2"/>
        <v>3.4257907679971566</v>
      </c>
      <c r="E32" s="195">
        <v>295</v>
      </c>
      <c r="F32" s="104">
        <f t="shared" si="1"/>
        <v>3481.3655003967824</v>
      </c>
      <c r="J32" s="27"/>
    </row>
    <row r="33" spans="1:10" hidden="1" outlineLevel="1" x14ac:dyDescent="0.3">
      <c r="A33" s="26">
        <v>2012</v>
      </c>
      <c r="B33" s="27">
        <v>211089</v>
      </c>
      <c r="C33" s="195">
        <v>759.80799999999999</v>
      </c>
      <c r="D33" s="178">
        <f t="shared" si="2"/>
        <v>3.7097903577390383</v>
      </c>
      <c r="E33" s="195">
        <v>345</v>
      </c>
      <c r="F33" s="104">
        <f t="shared" si="1"/>
        <v>3599.4675231774277</v>
      </c>
      <c r="J33" s="27"/>
    </row>
    <row r="34" spans="1:10" hidden="1" outlineLevel="1" x14ac:dyDescent="0.3">
      <c r="A34" s="26">
        <v>2013</v>
      </c>
      <c r="B34" s="27">
        <v>212084</v>
      </c>
      <c r="C34" s="195">
        <v>777.99300000000005</v>
      </c>
      <c r="D34" s="178">
        <f t="shared" si="2"/>
        <v>2.3933677981806056</v>
      </c>
      <c r="E34" s="195">
        <v>240</v>
      </c>
      <c r="F34" s="104">
        <f t="shared" si="1"/>
        <v>3668.3248146960641</v>
      </c>
      <c r="J34" s="27"/>
    </row>
    <row r="35" spans="1:10" hidden="1" outlineLevel="1" x14ac:dyDescent="0.3">
      <c r="A35" s="26">
        <v>2014</v>
      </c>
      <c r="B35" s="27">
        <v>213007</v>
      </c>
      <c r="C35" s="195">
        <v>792.40899999999999</v>
      </c>
      <c r="D35" s="178">
        <f t="shared" si="2"/>
        <v>1.852972970193818</v>
      </c>
      <c r="E35" s="195">
        <v>241.614</v>
      </c>
      <c r="F35" s="104">
        <f t="shared" si="1"/>
        <v>3720.1077898848393</v>
      </c>
      <c r="J35" s="27"/>
    </row>
    <row r="36" spans="1:10" ht="18" customHeight="1" collapsed="1" x14ac:dyDescent="0.3">
      <c r="A36" s="26">
        <v>2015</v>
      </c>
      <c r="B36" s="27">
        <v>215006</v>
      </c>
      <c r="C36" s="195">
        <v>787.98299999999995</v>
      </c>
      <c r="D36" s="178">
        <f t="shared" si="2"/>
        <v>-0.55854994075029651</v>
      </c>
      <c r="E36" s="195">
        <v>210.15899999999999</v>
      </c>
      <c r="F36" s="104">
        <f t="shared" si="1"/>
        <v>3664.9349320484075</v>
      </c>
      <c r="J36" s="27"/>
    </row>
    <row r="37" spans="1:10" hidden="1" outlineLevel="1" x14ac:dyDescent="0.3">
      <c r="A37" s="26">
        <v>2016</v>
      </c>
      <c r="B37" s="27">
        <v>216253</v>
      </c>
      <c r="C37" s="195">
        <v>741.51700000000005</v>
      </c>
      <c r="D37" s="178">
        <f>(C37/C36*100)-100</f>
        <v>-5.8968277234407225</v>
      </c>
      <c r="E37" s="195">
        <v>190.452</v>
      </c>
      <c r="F37" s="104">
        <f t="shared" si="1"/>
        <v>3428.9327778111751</v>
      </c>
      <c r="J37" s="27"/>
    </row>
    <row r="38" spans="1:10" hidden="1" outlineLevel="1" x14ac:dyDescent="0.3">
      <c r="A38" s="26">
        <v>2017</v>
      </c>
      <c r="B38" s="27">
        <v>216739</v>
      </c>
      <c r="C38" s="195">
        <v>657.56</v>
      </c>
      <c r="D38" s="178">
        <f>(C38/C37*100)-100</f>
        <v>-11.322329764523289</v>
      </c>
      <c r="E38" s="195">
        <v>163.08500000000001</v>
      </c>
      <c r="F38" s="104">
        <f t="shared" si="1"/>
        <v>3033.8794587037864</v>
      </c>
      <c r="J38" s="27"/>
    </row>
    <row r="39" spans="1:10" hidden="1" outlineLevel="1" x14ac:dyDescent="0.3">
      <c r="A39" s="26">
        <v>2018</v>
      </c>
      <c r="B39" s="27">
        <v>216709</v>
      </c>
      <c r="C39" s="195">
        <v>616.74199999999996</v>
      </c>
      <c r="D39" s="178">
        <v>-6.2</v>
      </c>
      <c r="E39" s="195">
        <v>141.79499999999999</v>
      </c>
      <c r="F39" s="104">
        <f t="shared" si="1"/>
        <v>2845.945484497644</v>
      </c>
      <c r="J39" s="27"/>
    </row>
    <row r="40" spans="1:10" hidden="1" outlineLevel="1" x14ac:dyDescent="0.3">
      <c r="A40" s="26">
        <v>2019</v>
      </c>
      <c r="B40" s="27">
        <v>216694</v>
      </c>
      <c r="C40" s="195">
        <v>543.25300000000004</v>
      </c>
      <c r="D40" s="178">
        <v>-11.9</v>
      </c>
      <c r="E40" s="195">
        <v>51.738999999999997</v>
      </c>
      <c r="F40" s="104">
        <f t="shared" si="1"/>
        <v>2507.0052701043869</v>
      </c>
      <c r="J40" s="27"/>
    </row>
    <row r="41" spans="1:10" ht="18" customHeight="1" collapsed="1" x14ac:dyDescent="0.3">
      <c r="A41" s="26">
        <v>2020</v>
      </c>
      <c r="B41" s="27">
        <v>215697</v>
      </c>
      <c r="C41" s="195">
        <v>512.67700000000002</v>
      </c>
      <c r="D41" s="178">
        <v>-5.6</v>
      </c>
      <c r="E41" s="195">
        <v>60.6</v>
      </c>
      <c r="F41" s="104">
        <f t="shared" si="1"/>
        <v>2376.838806288451</v>
      </c>
      <c r="J41" s="27"/>
    </row>
    <row r="42" spans="1:10" hidden="1" outlineLevel="1" x14ac:dyDescent="0.3">
      <c r="A42" s="26">
        <v>2021</v>
      </c>
      <c r="B42" s="104">
        <v>218619</v>
      </c>
      <c r="C42" s="195">
        <v>482.50400000000002</v>
      </c>
      <c r="D42" s="178">
        <f>C42/C41*100-100</f>
        <v>-5.8853820241594548</v>
      </c>
      <c r="E42" s="195">
        <v>135</v>
      </c>
      <c r="F42" s="104">
        <f t="shared" si="1"/>
        <v>2207.0542816498109</v>
      </c>
      <c r="J42" s="104"/>
    </row>
    <row r="43" spans="1:10" ht="18" customHeight="1" collapsed="1" x14ac:dyDescent="0.3">
      <c r="A43" s="26">
        <v>2022</v>
      </c>
      <c r="B43" s="27">
        <v>217799</v>
      </c>
      <c r="C43" s="195">
        <v>410.923</v>
      </c>
      <c r="D43" s="178">
        <f>C43/C42*100-100</f>
        <v>-14.835317427420293</v>
      </c>
      <c r="E43" s="195">
        <v>58.645000000000003</v>
      </c>
      <c r="F43" s="104">
        <f t="shared" si="1"/>
        <v>1886.7074688129881</v>
      </c>
      <c r="J43" s="27"/>
    </row>
    <row r="44" spans="1:10" x14ac:dyDescent="0.3">
      <c r="A44" s="26">
        <v>2023</v>
      </c>
      <c r="B44" s="104">
        <v>218062</v>
      </c>
      <c r="C44" s="195">
        <v>443.71</v>
      </c>
      <c r="D44" s="178">
        <f>C44/C43*100-100</f>
        <v>7.9788670870211575</v>
      </c>
      <c r="E44" s="195">
        <v>63.5</v>
      </c>
      <c r="F44" s="104">
        <f t="shared" si="1"/>
        <v>2034.7882712256146</v>
      </c>
      <c r="J44" s="104"/>
    </row>
    <row r="45" spans="1:10" x14ac:dyDescent="0.3">
      <c r="A45" s="26">
        <v>2024</v>
      </c>
      <c r="B45" s="104">
        <v>217067</v>
      </c>
      <c r="C45" s="195">
        <v>574.71299999999997</v>
      </c>
      <c r="D45" s="178">
        <f>C45/C44*100-100</f>
        <v>29.524464177052579</v>
      </c>
      <c r="E45" s="195">
        <v>158.80000000000001</v>
      </c>
      <c r="F45" s="104">
        <f t="shared" si="1"/>
        <v>2647.6295337384308</v>
      </c>
      <c r="J45" s="104"/>
    </row>
    <row r="46" spans="1:10" x14ac:dyDescent="0.3">
      <c r="A46" s="24"/>
      <c r="B46" s="24"/>
      <c r="C46" s="24"/>
      <c r="D46" s="24"/>
      <c r="E46" s="24"/>
      <c r="F46" s="24"/>
    </row>
    <row r="47" spans="1:10" x14ac:dyDescent="0.3">
      <c r="A47" s="28" t="s">
        <v>12</v>
      </c>
      <c r="B47" s="24"/>
      <c r="C47" s="24"/>
      <c r="D47" s="6"/>
      <c r="E47" s="24"/>
      <c r="F47" s="24"/>
    </row>
    <row r="48" spans="1:10" ht="87.75" customHeight="1" x14ac:dyDescent="0.3">
      <c r="A48" s="215" t="s">
        <v>173</v>
      </c>
      <c r="B48" s="216"/>
      <c r="C48" s="216"/>
      <c r="D48" s="216"/>
      <c r="E48" s="216"/>
      <c r="F48" s="216"/>
    </row>
    <row r="49" spans="1:7" x14ac:dyDescent="0.3">
      <c r="A49" s="24" t="s">
        <v>156</v>
      </c>
      <c r="B49" s="24"/>
      <c r="C49" s="24"/>
      <c r="D49" s="24"/>
      <c r="E49" s="24"/>
      <c r="F49" s="24"/>
    </row>
    <row r="50" spans="1:7" x14ac:dyDescent="0.3">
      <c r="G50" s="23" t="s">
        <v>131</v>
      </c>
    </row>
    <row r="51" spans="1:7" x14ac:dyDescent="0.3">
      <c r="G51" s="179">
        <f>A6</f>
        <v>1985</v>
      </c>
    </row>
    <row r="52" spans="1:7" x14ac:dyDescent="0.3">
      <c r="G52" s="179"/>
    </row>
    <row r="53" spans="1:7" x14ac:dyDescent="0.3">
      <c r="G53" s="179"/>
    </row>
    <row r="54" spans="1:7" x14ac:dyDescent="0.3">
      <c r="G54" s="179"/>
    </row>
    <row r="55" spans="1:7" x14ac:dyDescent="0.3">
      <c r="G55" s="179"/>
    </row>
    <row r="56" spans="1:7" ht="12" customHeight="1" x14ac:dyDescent="0.3">
      <c r="G56" s="179">
        <f t="shared" ref="G56:G90" si="3">A11</f>
        <v>1990</v>
      </c>
    </row>
    <row r="57" spans="1:7" ht="12" customHeight="1" x14ac:dyDescent="0.3">
      <c r="G57" s="179"/>
    </row>
    <row r="58" spans="1:7" ht="12" customHeight="1" x14ac:dyDescent="0.3">
      <c r="G58" s="179"/>
    </row>
    <row r="59" spans="1:7" ht="12" customHeight="1" x14ac:dyDescent="0.3">
      <c r="G59" s="179"/>
    </row>
    <row r="60" spans="1:7" ht="12" customHeight="1" x14ac:dyDescent="0.3">
      <c r="G60" s="179"/>
    </row>
    <row r="61" spans="1:7" ht="12" customHeight="1" x14ac:dyDescent="0.3">
      <c r="G61" s="179">
        <f t="shared" si="3"/>
        <v>1995</v>
      </c>
    </row>
    <row r="62" spans="1:7" ht="12" customHeight="1" x14ac:dyDescent="0.3">
      <c r="G62" s="179"/>
    </row>
    <row r="63" spans="1:7" ht="12" customHeight="1" x14ac:dyDescent="0.3">
      <c r="G63" s="179"/>
    </row>
    <row r="64" spans="1:7" ht="12" customHeight="1" x14ac:dyDescent="0.3">
      <c r="G64" s="179"/>
    </row>
    <row r="65" spans="7:7" ht="12" customHeight="1" x14ac:dyDescent="0.3">
      <c r="G65" s="179"/>
    </row>
    <row r="66" spans="7:7" ht="12" customHeight="1" x14ac:dyDescent="0.3">
      <c r="G66" s="179">
        <f t="shared" si="3"/>
        <v>2000</v>
      </c>
    </row>
    <row r="67" spans="7:7" ht="12" customHeight="1" x14ac:dyDescent="0.3">
      <c r="G67" s="179"/>
    </row>
    <row r="68" spans="7:7" ht="8.25" customHeight="1" x14ac:dyDescent="0.3">
      <c r="G68" s="179"/>
    </row>
    <row r="69" spans="7:7" x14ac:dyDescent="0.3">
      <c r="G69" s="179"/>
    </row>
    <row r="70" spans="7:7" x14ac:dyDescent="0.3">
      <c r="G70" s="179"/>
    </row>
    <row r="71" spans="7:7" x14ac:dyDescent="0.3">
      <c r="G71" s="179">
        <f t="shared" si="3"/>
        <v>2005</v>
      </c>
    </row>
    <row r="72" spans="7:7" x14ac:dyDescent="0.3">
      <c r="G72" s="179"/>
    </row>
    <row r="73" spans="7:7" x14ac:dyDescent="0.3">
      <c r="G73" s="179"/>
    </row>
    <row r="74" spans="7:7" x14ac:dyDescent="0.3">
      <c r="G74" s="179"/>
    </row>
    <row r="75" spans="7:7" x14ac:dyDescent="0.3">
      <c r="G75" s="179"/>
    </row>
    <row r="76" spans="7:7" x14ac:dyDescent="0.3">
      <c r="G76" s="179">
        <f t="shared" si="3"/>
        <v>2010</v>
      </c>
    </row>
    <row r="77" spans="7:7" x14ac:dyDescent="0.3">
      <c r="G77" s="179"/>
    </row>
    <row r="78" spans="7:7" x14ac:dyDescent="0.3">
      <c r="G78" s="179"/>
    </row>
    <row r="79" spans="7:7" x14ac:dyDescent="0.3">
      <c r="G79" s="179"/>
    </row>
    <row r="80" spans="7:7" x14ac:dyDescent="0.3">
      <c r="G80" s="179"/>
    </row>
    <row r="81" spans="7:7" x14ac:dyDescent="0.3">
      <c r="G81" s="179">
        <f t="shared" si="3"/>
        <v>2015</v>
      </c>
    </row>
    <row r="82" spans="7:7" x14ac:dyDescent="0.3">
      <c r="G82" s="179"/>
    </row>
    <row r="83" spans="7:7" x14ac:dyDescent="0.3">
      <c r="G83" s="179"/>
    </row>
    <row r="84" spans="7:7" x14ac:dyDescent="0.3">
      <c r="G84" s="179"/>
    </row>
    <row r="85" spans="7:7" x14ac:dyDescent="0.3">
      <c r="G85" s="179"/>
    </row>
    <row r="86" spans="7:7" x14ac:dyDescent="0.3">
      <c r="G86" s="179">
        <f t="shared" si="3"/>
        <v>2020</v>
      </c>
    </row>
    <row r="87" spans="7:7" x14ac:dyDescent="0.3">
      <c r="G87" s="179"/>
    </row>
    <row r="88" spans="7:7" x14ac:dyDescent="0.3">
      <c r="G88" s="179"/>
    </row>
    <row r="89" spans="7:7" x14ac:dyDescent="0.3">
      <c r="G89" s="179"/>
    </row>
    <row r="90" spans="7:7" x14ac:dyDescent="0.3">
      <c r="G90" s="179">
        <f t="shared" si="3"/>
        <v>2024</v>
      </c>
    </row>
    <row r="91" spans="7:7" x14ac:dyDescent="0.3">
      <c r="G91" s="179"/>
    </row>
    <row r="92" spans="7:7" x14ac:dyDescent="0.3">
      <c r="G92" s="179"/>
    </row>
    <row r="93" spans="7:7" x14ac:dyDescent="0.3">
      <c r="G93" s="179"/>
    </row>
    <row r="94" spans="7:7" x14ac:dyDescent="0.3">
      <c r="G94" s="179"/>
    </row>
    <row r="95" spans="7:7" x14ac:dyDescent="0.3">
      <c r="G95" s="179"/>
    </row>
    <row r="96" spans="7:7" x14ac:dyDescent="0.3">
      <c r="G96" s="179"/>
    </row>
    <row r="97" spans="7:7" x14ac:dyDescent="0.3">
      <c r="G97" s="179"/>
    </row>
    <row r="98" spans="7:7" x14ac:dyDescent="0.3">
      <c r="G98" s="179"/>
    </row>
    <row r="99" spans="7:7" x14ac:dyDescent="0.3">
      <c r="G99" s="179"/>
    </row>
    <row r="100" spans="7:7" x14ac:dyDescent="0.3">
      <c r="G100" s="179"/>
    </row>
    <row r="101" spans="7:7" x14ac:dyDescent="0.3">
      <c r="G101" s="179"/>
    </row>
    <row r="102" spans="7:7" x14ac:dyDescent="0.3">
      <c r="G102" s="179"/>
    </row>
    <row r="103" spans="7:7" x14ac:dyDescent="0.3">
      <c r="G103" s="179"/>
    </row>
    <row r="104" spans="7:7" x14ac:dyDescent="0.3">
      <c r="G104" s="179"/>
    </row>
    <row r="105" spans="7:7" x14ac:dyDescent="0.3">
      <c r="G105" s="179"/>
    </row>
    <row r="106" spans="7:7" x14ac:dyDescent="0.3">
      <c r="G106" s="179"/>
    </row>
    <row r="107" spans="7:7" x14ac:dyDescent="0.3">
      <c r="G107" s="179"/>
    </row>
    <row r="108" spans="7:7" x14ac:dyDescent="0.3">
      <c r="G108" s="179"/>
    </row>
    <row r="109" spans="7:7" x14ac:dyDescent="0.3">
      <c r="G109" s="179"/>
    </row>
    <row r="110" spans="7:7" x14ac:dyDescent="0.3">
      <c r="G110" s="179"/>
    </row>
    <row r="111" spans="7:7" x14ac:dyDescent="0.3">
      <c r="G111" s="179"/>
    </row>
    <row r="112" spans="7:7" x14ac:dyDescent="0.3">
      <c r="G112" s="179"/>
    </row>
    <row r="113" spans="7:7" x14ac:dyDescent="0.3">
      <c r="G113" s="179"/>
    </row>
    <row r="114" spans="7:7" x14ac:dyDescent="0.3">
      <c r="G114" s="179"/>
    </row>
    <row r="115" spans="7:7" x14ac:dyDescent="0.3">
      <c r="G115" s="179"/>
    </row>
    <row r="116" spans="7:7" x14ac:dyDescent="0.3">
      <c r="G116" s="179"/>
    </row>
    <row r="117" spans="7:7" x14ac:dyDescent="0.3">
      <c r="G117" s="179"/>
    </row>
    <row r="118" spans="7:7" x14ac:dyDescent="0.3">
      <c r="G118" s="179"/>
    </row>
    <row r="119" spans="7:7" x14ac:dyDescent="0.3">
      <c r="G119" s="179"/>
    </row>
    <row r="120" spans="7:7" x14ac:dyDescent="0.3">
      <c r="G120" s="179"/>
    </row>
    <row r="121" spans="7:7" x14ac:dyDescent="0.3">
      <c r="G121" s="179"/>
    </row>
    <row r="122" spans="7:7" x14ac:dyDescent="0.3">
      <c r="G122" s="179"/>
    </row>
    <row r="123" spans="7:7" x14ac:dyDescent="0.3">
      <c r="G123" s="179"/>
    </row>
    <row r="124" spans="7:7" x14ac:dyDescent="0.3">
      <c r="G124" s="179"/>
    </row>
    <row r="125" spans="7:7" x14ac:dyDescent="0.3">
      <c r="G125" s="179"/>
    </row>
    <row r="126" spans="7:7" x14ac:dyDescent="0.3">
      <c r="G126" s="179"/>
    </row>
    <row r="127" spans="7:7" x14ac:dyDescent="0.3">
      <c r="G127" s="179"/>
    </row>
    <row r="128" spans="7:7" x14ac:dyDescent="0.3">
      <c r="G128" s="179"/>
    </row>
    <row r="129" spans="7:7" x14ac:dyDescent="0.3">
      <c r="G129" s="179"/>
    </row>
    <row r="130" spans="7:7" x14ac:dyDescent="0.3">
      <c r="G130" s="179"/>
    </row>
    <row r="131" spans="7:7" x14ac:dyDescent="0.3">
      <c r="G131" s="179"/>
    </row>
    <row r="132" spans="7:7" x14ac:dyDescent="0.3">
      <c r="G132" s="179"/>
    </row>
    <row r="133" spans="7:7" x14ac:dyDescent="0.3">
      <c r="G133" s="179"/>
    </row>
    <row r="134" spans="7:7" x14ac:dyDescent="0.3">
      <c r="G134" s="179"/>
    </row>
    <row r="135" spans="7:7" x14ac:dyDescent="0.3">
      <c r="G135" s="179"/>
    </row>
    <row r="136" spans="7:7" x14ac:dyDescent="0.3">
      <c r="G136" s="179"/>
    </row>
    <row r="137" spans="7:7" x14ac:dyDescent="0.3">
      <c r="G137" s="179"/>
    </row>
    <row r="138" spans="7:7" x14ac:dyDescent="0.3">
      <c r="G138" s="179"/>
    </row>
    <row r="139" spans="7:7" x14ac:dyDescent="0.3">
      <c r="G139" s="179"/>
    </row>
    <row r="140" spans="7:7" x14ac:dyDescent="0.3">
      <c r="G140" s="179"/>
    </row>
    <row r="141" spans="7:7" x14ac:dyDescent="0.3">
      <c r="G141" s="179"/>
    </row>
    <row r="142" spans="7:7" x14ac:dyDescent="0.3">
      <c r="G142" s="179"/>
    </row>
    <row r="143" spans="7:7" x14ac:dyDescent="0.3">
      <c r="G143" s="179"/>
    </row>
    <row r="144" spans="7:7" x14ac:dyDescent="0.3">
      <c r="G144" s="179"/>
    </row>
    <row r="145" spans="7:7" x14ac:dyDescent="0.3">
      <c r="G145" s="179"/>
    </row>
    <row r="146" spans="7:7" x14ac:dyDescent="0.3">
      <c r="G146" s="179"/>
    </row>
    <row r="147" spans="7:7" x14ac:dyDescent="0.3">
      <c r="G147" s="179"/>
    </row>
    <row r="148" spans="7:7" x14ac:dyDescent="0.3">
      <c r="G148" s="179"/>
    </row>
    <row r="149" spans="7:7" x14ac:dyDescent="0.3">
      <c r="G149" s="179"/>
    </row>
    <row r="150" spans="7:7" x14ac:dyDescent="0.3">
      <c r="G150" s="179"/>
    </row>
    <row r="151" spans="7:7" x14ac:dyDescent="0.3">
      <c r="G151" s="179"/>
    </row>
    <row r="152" spans="7:7" x14ac:dyDescent="0.3">
      <c r="G152" s="179"/>
    </row>
    <row r="153" spans="7:7" x14ac:dyDescent="0.3">
      <c r="G153" s="179"/>
    </row>
    <row r="154" spans="7:7" x14ac:dyDescent="0.3">
      <c r="G154" s="179"/>
    </row>
    <row r="155" spans="7:7" x14ac:dyDescent="0.3">
      <c r="G155" s="179"/>
    </row>
    <row r="156" spans="7:7" x14ac:dyDescent="0.3">
      <c r="G156" s="179"/>
    </row>
    <row r="157" spans="7:7" x14ac:dyDescent="0.3">
      <c r="G157" s="179"/>
    </row>
    <row r="158" spans="7:7" x14ac:dyDescent="0.3">
      <c r="G158" s="179"/>
    </row>
    <row r="159" spans="7:7" x14ac:dyDescent="0.3">
      <c r="G159" s="179"/>
    </row>
    <row r="160" spans="7:7" x14ac:dyDescent="0.3">
      <c r="G160" s="179"/>
    </row>
    <row r="161" spans="7:7" x14ac:dyDescent="0.3">
      <c r="G161" s="179"/>
    </row>
    <row r="162" spans="7:7" x14ac:dyDescent="0.3">
      <c r="G162" s="179"/>
    </row>
    <row r="163" spans="7:7" x14ac:dyDescent="0.3">
      <c r="G163" s="179"/>
    </row>
    <row r="164" spans="7:7" x14ac:dyDescent="0.3">
      <c r="G164" s="179"/>
    </row>
    <row r="165" spans="7:7" x14ac:dyDescent="0.3">
      <c r="G165" s="179"/>
    </row>
    <row r="166" spans="7:7" x14ac:dyDescent="0.3">
      <c r="G166" s="179"/>
    </row>
    <row r="167" spans="7:7" x14ac:dyDescent="0.3">
      <c r="G167" s="179"/>
    </row>
    <row r="168" spans="7:7" x14ac:dyDescent="0.3">
      <c r="G168" s="179"/>
    </row>
    <row r="169" spans="7:7" x14ac:dyDescent="0.3">
      <c r="G169" s="179"/>
    </row>
    <row r="170" spans="7:7" x14ac:dyDescent="0.3">
      <c r="G170" s="179"/>
    </row>
    <row r="171" spans="7:7" x14ac:dyDescent="0.3">
      <c r="G171" s="179"/>
    </row>
    <row r="172" spans="7:7" x14ac:dyDescent="0.3">
      <c r="G172" s="179"/>
    </row>
    <row r="173" spans="7:7" x14ac:dyDescent="0.3">
      <c r="G173" s="179"/>
    </row>
    <row r="174" spans="7:7" x14ac:dyDescent="0.3">
      <c r="G174" s="179"/>
    </row>
  </sheetData>
  <mergeCells count="5">
    <mergeCell ref="A3:A5"/>
    <mergeCell ref="B3:B5"/>
    <mergeCell ref="C3:F3"/>
    <mergeCell ref="C4:D4"/>
    <mergeCell ref="A48:F48"/>
  </mergeCells>
  <pageMargins left="0.78740157480314965" right="0.78740157480314965" top="0.74803149606299213" bottom="0.51181102362204722" header="0" footer="0"/>
  <pageSetup paperSize="9"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rgb="FF92D050"/>
  </sheetPr>
  <dimension ref="A1:AB38"/>
  <sheetViews>
    <sheetView showGridLines="0" view="pageLayout" topLeftCell="A19" zoomScaleNormal="100" workbookViewId="0">
      <selection activeCell="AB29" sqref="AB29"/>
    </sheetView>
  </sheetViews>
  <sheetFormatPr baseColWidth="10" defaultColWidth="11.42578125" defaultRowHeight="13.5" outlineLevelRow="1" outlineLevelCol="1" x14ac:dyDescent="0.25"/>
  <cols>
    <col min="1" max="1" width="2.85546875" style="29" customWidth="1"/>
    <col min="2" max="2" width="19.7109375" style="7" customWidth="1"/>
    <col min="3" max="3" width="7.85546875" style="7" customWidth="1"/>
    <col min="4" max="4" width="7.85546875" style="7" hidden="1" customWidth="1" outlineLevel="1"/>
    <col min="5" max="5" width="7.85546875" style="7" customWidth="1" collapsed="1"/>
    <col min="6" max="6" width="7.85546875" style="7" hidden="1" customWidth="1" outlineLevel="1"/>
    <col min="7" max="8" width="7.85546875" style="7" hidden="1" customWidth="1" outlineLevel="1" collapsed="1"/>
    <col min="9" max="9" width="7.85546875" style="7" customWidth="1" collapsed="1"/>
    <col min="10" max="13" width="7.85546875" style="7" customWidth="1"/>
    <col min="14" max="14" width="7.28515625" style="7" customWidth="1"/>
    <col min="15" max="15" width="9.85546875" style="7" hidden="1" customWidth="1" outlineLevel="1"/>
    <col min="16" max="16" width="12.42578125" style="7" hidden="1" customWidth="1" outlineLevel="1"/>
    <col min="17" max="26" width="11.42578125" style="7" hidden="1" customWidth="1" outlineLevel="1"/>
    <col min="27" max="27" width="11.42578125" style="7" hidden="1" customWidth="1" outlineLevel="1" collapsed="1"/>
    <col min="28" max="28" width="11.42578125" style="7" collapsed="1"/>
    <col min="29" max="16384" width="11.42578125" style="7"/>
  </cols>
  <sheetData>
    <row r="1" spans="1:27" s="4" customFormat="1" ht="22.15" customHeight="1" x14ac:dyDescent="0.3">
      <c r="A1" s="82" t="str">
        <f>CONCATENATE(Inhalt_K11!B27,"   ",Inhalt_K11!C27)</f>
        <v>1102   Haushaltsübersicht d. Hansestadt Lübeck 2018 - 2029 in Millionen €</v>
      </c>
      <c r="B1" s="3"/>
      <c r="C1" s="3"/>
      <c r="D1" s="3"/>
      <c r="E1" s="3"/>
      <c r="F1" s="3"/>
      <c r="G1" s="3"/>
      <c r="H1" s="3"/>
      <c r="I1" s="3"/>
      <c r="J1" s="3"/>
      <c r="K1" s="3"/>
      <c r="L1" s="3"/>
      <c r="M1" s="3"/>
      <c r="N1" s="3"/>
      <c r="O1" s="31" t="s">
        <v>133</v>
      </c>
    </row>
    <row r="2" spans="1:27" s="23" customFormat="1" ht="6.75" customHeight="1" collapsed="1" x14ac:dyDescent="0.25">
      <c r="A2" s="29"/>
    </row>
    <row r="3" spans="1:27" s="30" customFormat="1" ht="16.899999999999999" customHeight="1" x14ac:dyDescent="0.25">
      <c r="A3" s="217" t="s">
        <v>162</v>
      </c>
      <c r="B3" s="219" t="s">
        <v>13</v>
      </c>
      <c r="C3" s="222" t="s">
        <v>125</v>
      </c>
      <c r="D3" s="223"/>
      <c r="E3" s="223"/>
      <c r="F3" s="223"/>
      <c r="G3" s="223"/>
      <c r="H3" s="223"/>
      <c r="I3" s="224"/>
      <c r="J3" s="223" t="s">
        <v>14</v>
      </c>
      <c r="K3" s="223"/>
      <c r="L3" s="223"/>
      <c r="M3" s="223"/>
      <c r="N3" s="223"/>
      <c r="P3" s="164" t="s">
        <v>84</v>
      </c>
      <c r="Q3" s="164" t="s">
        <v>84</v>
      </c>
      <c r="R3" s="164" t="s">
        <v>84</v>
      </c>
      <c r="S3" s="164" t="s">
        <v>84</v>
      </c>
      <c r="T3" s="164" t="s">
        <v>84</v>
      </c>
      <c r="U3" s="164" t="s">
        <v>84</v>
      </c>
      <c r="V3" s="164" t="s">
        <v>84</v>
      </c>
      <c r="W3" s="164" t="s">
        <v>14</v>
      </c>
      <c r="X3" s="164" t="s">
        <v>14</v>
      </c>
      <c r="Y3" s="164" t="s">
        <v>14</v>
      </c>
      <c r="Z3" s="164" t="s">
        <v>14</v>
      </c>
      <c r="AA3" s="164" t="s">
        <v>14</v>
      </c>
    </row>
    <row r="4" spans="1:27" s="31" customFormat="1" ht="16.899999999999999" customHeight="1" x14ac:dyDescent="0.25">
      <c r="A4" s="218"/>
      <c r="B4" s="220"/>
      <c r="C4" s="94">
        <v>2018</v>
      </c>
      <c r="D4" s="94">
        <v>2019</v>
      </c>
      <c r="E4" s="94">
        <v>2020</v>
      </c>
      <c r="F4" s="95">
        <v>2021</v>
      </c>
      <c r="G4" s="95">
        <v>2022</v>
      </c>
      <c r="H4" s="95">
        <v>2023</v>
      </c>
      <c r="I4" s="95">
        <v>2024</v>
      </c>
      <c r="J4" s="95">
        <v>2025</v>
      </c>
      <c r="K4" s="95">
        <v>2026</v>
      </c>
      <c r="L4" s="95">
        <v>2027</v>
      </c>
      <c r="M4" s="95">
        <v>2028</v>
      </c>
      <c r="N4" s="95">
        <v>2029</v>
      </c>
      <c r="P4" s="155">
        <v>2018</v>
      </c>
      <c r="Q4" s="155">
        <v>2019</v>
      </c>
      <c r="R4" s="155">
        <v>2020</v>
      </c>
      <c r="S4" s="155">
        <v>2021</v>
      </c>
      <c r="T4" s="155">
        <v>2022</v>
      </c>
      <c r="U4" s="155">
        <v>2023</v>
      </c>
      <c r="V4" s="155">
        <v>2024</v>
      </c>
      <c r="W4" s="155">
        <v>2025</v>
      </c>
      <c r="X4" s="155">
        <v>2026</v>
      </c>
      <c r="Y4" s="155">
        <v>2027</v>
      </c>
      <c r="Z4" s="155">
        <v>2028</v>
      </c>
      <c r="AA4" s="31">
        <v>2029</v>
      </c>
    </row>
    <row r="5" spans="1:27" s="30" customFormat="1" ht="24" customHeight="1" x14ac:dyDescent="0.25">
      <c r="B5" s="32" t="s">
        <v>15</v>
      </c>
      <c r="C5" s="33"/>
      <c r="D5" s="33"/>
      <c r="E5" s="33"/>
      <c r="F5" s="33"/>
      <c r="G5" s="33"/>
      <c r="K5" s="33"/>
      <c r="L5" s="33"/>
      <c r="M5" s="33"/>
      <c r="N5" s="33"/>
      <c r="P5" s="156"/>
      <c r="Q5" s="156"/>
      <c r="R5" s="156"/>
      <c r="S5" s="156"/>
      <c r="T5" s="156"/>
      <c r="U5" s="156"/>
      <c r="V5" s="156"/>
      <c r="W5" s="156"/>
      <c r="X5" s="156"/>
      <c r="Y5" s="156"/>
      <c r="Z5" s="156"/>
    </row>
    <row r="6" spans="1:27" s="30" customFormat="1" ht="12.75" customHeight="1" x14ac:dyDescent="0.25">
      <c r="A6" s="34">
        <v>10</v>
      </c>
      <c r="B6" s="35" t="s">
        <v>16</v>
      </c>
      <c r="C6" s="183">
        <f t="shared" ref="C6:N6" si="0">P6/1000000</f>
        <v>803.75670000000002</v>
      </c>
      <c r="D6" s="183">
        <f t="shared" si="0"/>
        <v>843.24040000000002</v>
      </c>
      <c r="E6" s="183">
        <f t="shared" si="0"/>
        <v>856.11720000000003</v>
      </c>
      <c r="F6" s="183">
        <f t="shared" si="0"/>
        <v>902.37300000000005</v>
      </c>
      <c r="G6" s="183">
        <f t="shared" si="0"/>
        <v>954.28719999999998</v>
      </c>
      <c r="H6" s="183">
        <f t="shared" si="0"/>
        <v>1034.6058</v>
      </c>
      <c r="I6" s="183">
        <f t="shared" si="0"/>
        <v>1160.7208230000001</v>
      </c>
      <c r="J6" s="183">
        <f t="shared" si="0"/>
        <v>1129.1822999999999</v>
      </c>
      <c r="K6" s="183">
        <f t="shared" si="0"/>
        <v>1191.2744</v>
      </c>
      <c r="L6" s="183">
        <f t="shared" si="0"/>
        <v>1211.0181</v>
      </c>
      <c r="M6" s="183">
        <f t="shared" si="0"/>
        <v>1236.1022</v>
      </c>
      <c r="N6" s="183">
        <f t="shared" si="0"/>
        <v>1259.9494</v>
      </c>
      <c r="O6" s="184"/>
      <c r="P6" s="185">
        <v>803756700</v>
      </c>
      <c r="Q6" s="185">
        <v>843240400</v>
      </c>
      <c r="R6" s="185">
        <v>856117200</v>
      </c>
      <c r="S6" s="185">
        <v>902373000</v>
      </c>
      <c r="T6" s="185">
        <v>954287200</v>
      </c>
      <c r="U6" s="185">
        <v>1034605800</v>
      </c>
      <c r="V6" s="185">
        <v>1160720823</v>
      </c>
      <c r="W6" s="185">
        <v>1129182300</v>
      </c>
      <c r="X6" s="186">
        <v>1191274400</v>
      </c>
      <c r="Y6" s="186">
        <v>1211018100</v>
      </c>
      <c r="Z6" s="186">
        <v>1236102200</v>
      </c>
      <c r="AA6" s="184">
        <v>1259949400</v>
      </c>
    </row>
    <row r="7" spans="1:27" s="30" customFormat="1" ht="12.75" customHeight="1" x14ac:dyDescent="0.25">
      <c r="A7" s="34">
        <v>17</v>
      </c>
      <c r="B7" s="35" t="s">
        <v>17</v>
      </c>
      <c r="C7" s="187">
        <v>-840.46100000000001</v>
      </c>
      <c r="D7" s="187">
        <v>-852.1</v>
      </c>
      <c r="E7" s="183">
        <f t="shared" ref="E7:N8" si="1">R7/1000000</f>
        <v>-875.61270000000002</v>
      </c>
      <c r="F7" s="183">
        <f t="shared" si="1"/>
        <v>-930.7835</v>
      </c>
      <c r="G7" s="183">
        <f t="shared" si="1"/>
        <v>-963.09119999999996</v>
      </c>
      <c r="H7" s="183">
        <f t="shared" si="1"/>
        <v>-1034.3568</v>
      </c>
      <c r="I7" s="183">
        <f t="shared" si="1"/>
        <v>-1242.067168</v>
      </c>
      <c r="J7" s="183">
        <f t="shared" si="1"/>
        <v>-1202.9946</v>
      </c>
      <c r="K7" s="183">
        <f t="shared" si="1"/>
        <v>-1336.6536000000001</v>
      </c>
      <c r="L7" s="183">
        <f t="shared" si="1"/>
        <v>-1363.7845</v>
      </c>
      <c r="M7" s="183">
        <f t="shared" si="1"/>
        <v>-1396.9255000000001</v>
      </c>
      <c r="N7" s="183">
        <f t="shared" si="1"/>
        <v>-1427.0959</v>
      </c>
      <c r="O7" s="184"/>
      <c r="P7" s="185">
        <v>-840461200</v>
      </c>
      <c r="Q7" s="185">
        <v>-852100400</v>
      </c>
      <c r="R7" s="185">
        <v>-875612700</v>
      </c>
      <c r="S7" s="185">
        <v>-930783500</v>
      </c>
      <c r="T7" s="185">
        <v>-963091200</v>
      </c>
      <c r="U7" s="185">
        <v>-1034356800</v>
      </c>
      <c r="V7" s="185">
        <v>-1242067168</v>
      </c>
      <c r="W7" s="185">
        <v>-1202994600</v>
      </c>
      <c r="X7" s="186">
        <v>-1336653600</v>
      </c>
      <c r="Y7" s="186">
        <v>-1363784500</v>
      </c>
      <c r="Z7" s="186">
        <v>-1396925500</v>
      </c>
      <c r="AA7" s="184">
        <v>-1427095900</v>
      </c>
    </row>
    <row r="8" spans="1:27" s="30" customFormat="1" ht="12.75" customHeight="1" x14ac:dyDescent="0.25">
      <c r="A8" s="34">
        <v>18</v>
      </c>
      <c r="B8" s="35" t="s">
        <v>163</v>
      </c>
      <c r="C8" s="183">
        <f>P8/1000000</f>
        <v>-36.704500000000003</v>
      </c>
      <c r="D8" s="183">
        <f>Q8/1000000</f>
        <v>-8.86</v>
      </c>
      <c r="E8" s="183">
        <f t="shared" si="1"/>
        <v>-19.494499999999999</v>
      </c>
      <c r="F8" s="183">
        <f t="shared" si="1"/>
        <v>-28.410499999999999</v>
      </c>
      <c r="G8" s="183">
        <f t="shared" si="1"/>
        <v>-8.8040000000000003</v>
      </c>
      <c r="H8" s="183">
        <f t="shared" si="1"/>
        <v>0.249</v>
      </c>
      <c r="I8" s="183">
        <f t="shared" si="1"/>
        <v>-81.346344999999999</v>
      </c>
      <c r="J8" s="183">
        <f t="shared" si="1"/>
        <v>-73.812299999999993</v>
      </c>
      <c r="K8" s="183">
        <f t="shared" si="1"/>
        <v>-145.3792</v>
      </c>
      <c r="L8" s="183">
        <f t="shared" si="1"/>
        <v>-152.7664</v>
      </c>
      <c r="M8" s="183">
        <f t="shared" si="1"/>
        <v>-160.82329999999999</v>
      </c>
      <c r="N8" s="183">
        <f t="shared" si="1"/>
        <v>-167.1465</v>
      </c>
      <c r="O8" s="184"/>
      <c r="P8" s="185">
        <v>-36704500</v>
      </c>
      <c r="Q8" s="185">
        <v>-8860000</v>
      </c>
      <c r="R8" s="185">
        <v>-19494500</v>
      </c>
      <c r="S8" s="185">
        <v>-28410500</v>
      </c>
      <c r="T8" s="185">
        <v>-8804000</v>
      </c>
      <c r="U8" s="185">
        <v>249000</v>
      </c>
      <c r="V8" s="185">
        <v>-81346345</v>
      </c>
      <c r="W8" s="185">
        <v>-73812300</v>
      </c>
      <c r="X8" s="186">
        <v>-145379200</v>
      </c>
      <c r="Y8" s="186">
        <v>-152766400</v>
      </c>
      <c r="Z8" s="186">
        <v>-160823300</v>
      </c>
      <c r="AA8" s="184">
        <v>-167146500</v>
      </c>
    </row>
    <row r="9" spans="1:27" s="30" customFormat="1" ht="24" customHeight="1" x14ac:dyDescent="0.25">
      <c r="A9" s="34"/>
      <c r="B9" s="182" t="s">
        <v>160</v>
      </c>
      <c r="C9" s="183"/>
      <c r="D9" s="183"/>
      <c r="E9" s="183"/>
      <c r="F9" s="183"/>
      <c r="G9" s="183"/>
      <c r="H9" s="183"/>
      <c r="I9" s="183"/>
      <c r="J9" s="183"/>
      <c r="K9" s="183"/>
      <c r="L9" s="183"/>
      <c r="M9" s="183"/>
      <c r="N9" s="183"/>
      <c r="O9" s="184"/>
      <c r="P9" s="185"/>
      <c r="Q9" s="185"/>
      <c r="R9" s="185"/>
      <c r="S9" s="185"/>
      <c r="T9" s="185"/>
      <c r="U9" s="185"/>
      <c r="V9" s="185"/>
      <c r="W9" s="185"/>
      <c r="X9" s="186"/>
      <c r="Y9" s="186"/>
      <c r="Z9" s="186"/>
      <c r="AA9" s="184"/>
    </row>
    <row r="10" spans="1:27" s="30" customFormat="1" ht="27.75" customHeight="1" x14ac:dyDescent="0.25">
      <c r="A10" s="188">
        <v>9</v>
      </c>
      <c r="B10" s="189" t="s">
        <v>18</v>
      </c>
      <c r="C10" s="183">
        <f t="shared" ref="C10:N11" si="2">P10/1000000</f>
        <v>782.19830000000002</v>
      </c>
      <c r="D10" s="183">
        <f t="shared" si="2"/>
        <v>818.23389999999995</v>
      </c>
      <c r="E10" s="183">
        <f t="shared" si="2"/>
        <v>827.69010000000003</v>
      </c>
      <c r="F10" s="183">
        <f t="shared" si="2"/>
        <v>867.11019999999996</v>
      </c>
      <c r="G10" s="183">
        <f t="shared" si="2"/>
        <v>909.94129999999996</v>
      </c>
      <c r="H10" s="183">
        <f t="shared" si="2"/>
        <v>995.44079999999997</v>
      </c>
      <c r="I10" s="183">
        <f t="shared" si="2"/>
        <v>1083.048057</v>
      </c>
      <c r="J10" s="183">
        <f t="shared" si="2"/>
        <v>1099.4848</v>
      </c>
      <c r="K10" s="183">
        <f t="shared" si="2"/>
        <v>1162.4324999999999</v>
      </c>
      <c r="L10" s="183">
        <f t="shared" si="2"/>
        <v>1190.0431000000001</v>
      </c>
      <c r="M10" s="183">
        <f t="shared" si="2"/>
        <v>1215.3369</v>
      </c>
      <c r="N10" s="183">
        <f t="shared" si="2"/>
        <v>1238.3695</v>
      </c>
      <c r="O10" s="184"/>
      <c r="P10" s="185">
        <v>782198300</v>
      </c>
      <c r="Q10" s="185">
        <v>818233900</v>
      </c>
      <c r="R10" s="185">
        <v>827690100</v>
      </c>
      <c r="S10" s="185">
        <v>867110200</v>
      </c>
      <c r="T10" s="185">
        <v>909941300</v>
      </c>
      <c r="U10" s="185">
        <v>995440800</v>
      </c>
      <c r="V10" s="185">
        <v>1083048057</v>
      </c>
      <c r="W10" s="185">
        <v>1099484800</v>
      </c>
      <c r="X10" s="186">
        <v>1162432500</v>
      </c>
      <c r="Y10" s="186">
        <v>1190043100</v>
      </c>
      <c r="Z10" s="186">
        <v>1215336900</v>
      </c>
      <c r="AA10" s="184">
        <v>1238369500</v>
      </c>
    </row>
    <row r="11" spans="1:27" s="30" customFormat="1" ht="27.75" customHeight="1" x14ac:dyDescent="0.25">
      <c r="A11" s="188">
        <v>16</v>
      </c>
      <c r="B11" s="189" t="s">
        <v>19</v>
      </c>
      <c r="C11" s="183">
        <f t="shared" si="2"/>
        <v>-791.95309999999995</v>
      </c>
      <c r="D11" s="183">
        <f t="shared" si="2"/>
        <v>-820.53139999999996</v>
      </c>
      <c r="E11" s="183">
        <f t="shared" si="2"/>
        <v>-819.15790000000004</v>
      </c>
      <c r="F11" s="183">
        <f t="shared" si="2"/>
        <v>-883.82539999999995</v>
      </c>
      <c r="G11" s="183">
        <f t="shared" si="2"/>
        <v>-888.10659999999996</v>
      </c>
      <c r="H11" s="183">
        <f t="shared" si="2"/>
        <v>-965.36360000000002</v>
      </c>
      <c r="I11" s="183">
        <f t="shared" si="2"/>
        <v>-1132.9116529999999</v>
      </c>
      <c r="J11" s="183">
        <f t="shared" si="2"/>
        <v>-1157.845</v>
      </c>
      <c r="K11" s="183">
        <f t="shared" si="2"/>
        <v>-1292.7239</v>
      </c>
      <c r="L11" s="183">
        <f t="shared" si="2"/>
        <v>-1320.0717999999999</v>
      </c>
      <c r="M11" s="183">
        <f t="shared" si="2"/>
        <v>-1353.5469000000001</v>
      </c>
      <c r="N11" s="183">
        <f t="shared" si="2"/>
        <v>-1383.9709</v>
      </c>
      <c r="O11" s="184"/>
      <c r="P11" s="185">
        <v>-791953100</v>
      </c>
      <c r="Q11" s="185">
        <v>-820531400</v>
      </c>
      <c r="R11" s="185">
        <v>-819157900</v>
      </c>
      <c r="S11" s="185">
        <v>-883825400</v>
      </c>
      <c r="T11" s="185">
        <v>-888106600</v>
      </c>
      <c r="U11" s="185">
        <v>-965363600</v>
      </c>
      <c r="V11" s="185">
        <v>-1132911653</v>
      </c>
      <c r="W11" s="185">
        <v>-1157845000</v>
      </c>
      <c r="X11" s="186">
        <v>-1292723900</v>
      </c>
      <c r="Y11" s="186">
        <v>-1320071800</v>
      </c>
      <c r="Z11" s="186">
        <v>-1353546900</v>
      </c>
      <c r="AA11" s="184">
        <v>-1383970900</v>
      </c>
    </row>
    <row r="12" spans="1:27" s="30" customFormat="1" ht="12.75" hidden="1" customHeight="1" outlineLevel="1" x14ac:dyDescent="0.25">
      <c r="A12" s="188">
        <v>16</v>
      </c>
      <c r="B12" s="189" t="s">
        <v>126</v>
      </c>
      <c r="C12" s="183">
        <f t="shared" ref="C12:N12" si="3">P11/1000000*(-1)</f>
        <v>791.95309999999995</v>
      </c>
      <c r="D12" s="183">
        <f t="shared" si="3"/>
        <v>820.53139999999996</v>
      </c>
      <c r="E12" s="183">
        <f t="shared" si="3"/>
        <v>819.15790000000004</v>
      </c>
      <c r="F12" s="183">
        <f t="shared" si="3"/>
        <v>883.82539999999995</v>
      </c>
      <c r="G12" s="183">
        <f t="shared" si="3"/>
        <v>888.10659999999996</v>
      </c>
      <c r="H12" s="183">
        <f t="shared" si="3"/>
        <v>965.36360000000002</v>
      </c>
      <c r="I12" s="183">
        <f t="shared" si="3"/>
        <v>1132.9116529999999</v>
      </c>
      <c r="J12" s="183">
        <f t="shared" si="3"/>
        <v>1157.845</v>
      </c>
      <c r="K12" s="183">
        <f t="shared" si="3"/>
        <v>1292.7239</v>
      </c>
      <c r="L12" s="183">
        <f t="shared" si="3"/>
        <v>1320.0717999999999</v>
      </c>
      <c r="M12" s="183">
        <f t="shared" si="3"/>
        <v>1353.5469000000001</v>
      </c>
      <c r="N12" s="183">
        <f t="shared" si="3"/>
        <v>1383.9709</v>
      </c>
      <c r="O12" s="184"/>
      <c r="P12" s="185">
        <v>-791953100</v>
      </c>
      <c r="Q12" s="185">
        <v>-820531400</v>
      </c>
      <c r="R12" s="185">
        <v>-819157900</v>
      </c>
      <c r="S12" s="185">
        <v>-883825400</v>
      </c>
      <c r="T12" s="185">
        <v>-888106600</v>
      </c>
      <c r="U12" s="185">
        <v>-965363600</v>
      </c>
      <c r="V12" s="185"/>
      <c r="W12" s="185"/>
      <c r="X12" s="186"/>
      <c r="Y12" s="186"/>
      <c r="Z12" s="186"/>
      <c r="AA12" s="184"/>
    </row>
    <row r="13" spans="1:27" s="30" customFormat="1" ht="25.5" customHeight="1" collapsed="1" x14ac:dyDescent="0.25">
      <c r="A13" s="188">
        <v>17</v>
      </c>
      <c r="B13" s="189" t="s">
        <v>20</v>
      </c>
      <c r="C13" s="183">
        <f t="shared" ref="C13:N17" si="4">P13/1000000</f>
        <v>-9.7547999999999995</v>
      </c>
      <c r="D13" s="183">
        <f t="shared" si="4"/>
        <v>-2.2974999999999999</v>
      </c>
      <c r="E13" s="183">
        <f t="shared" si="4"/>
        <v>8.5321999999999996</v>
      </c>
      <c r="F13" s="183">
        <f t="shared" si="4"/>
        <v>-16.715199999999999</v>
      </c>
      <c r="G13" s="183">
        <f t="shared" si="4"/>
        <v>21.834700000000002</v>
      </c>
      <c r="H13" s="183">
        <f t="shared" si="4"/>
        <v>30.077200000000001</v>
      </c>
      <c r="I13" s="183">
        <f t="shared" si="4"/>
        <v>-49.863596000000001</v>
      </c>
      <c r="J13" s="183">
        <f t="shared" si="4"/>
        <v>-58.360199999999999</v>
      </c>
      <c r="K13" s="183">
        <f t="shared" si="4"/>
        <v>-130.29140000000001</v>
      </c>
      <c r="L13" s="183">
        <f t="shared" si="4"/>
        <v>-130.02869999999999</v>
      </c>
      <c r="M13" s="183">
        <f t="shared" si="4"/>
        <v>-138.21</v>
      </c>
      <c r="N13" s="183">
        <f t="shared" si="4"/>
        <v>-145.60140000000001</v>
      </c>
      <c r="O13" s="184"/>
      <c r="P13" s="185">
        <v>-9754800</v>
      </c>
      <c r="Q13" s="185">
        <v>-2297500</v>
      </c>
      <c r="R13" s="185">
        <v>8532200</v>
      </c>
      <c r="S13" s="185">
        <v>-16715200</v>
      </c>
      <c r="T13" s="185">
        <v>21834700</v>
      </c>
      <c r="U13" s="185">
        <f>SUM(U10+U11)</f>
        <v>30077200</v>
      </c>
      <c r="V13" s="185">
        <v>-49863596</v>
      </c>
      <c r="W13" s="185">
        <v>-58360200</v>
      </c>
      <c r="X13" s="186">
        <v>-130291400</v>
      </c>
      <c r="Y13" s="186">
        <v>-130028700</v>
      </c>
      <c r="Z13" s="186">
        <v>-138210000</v>
      </c>
      <c r="AA13" s="184">
        <v>-145601400</v>
      </c>
    </row>
    <row r="14" spans="1:27" s="30" customFormat="1" ht="12.75" customHeight="1" x14ac:dyDescent="0.25">
      <c r="A14" s="188">
        <v>26</v>
      </c>
      <c r="B14" s="189" t="s">
        <v>21</v>
      </c>
      <c r="C14" s="183">
        <f t="shared" si="4"/>
        <v>91.039599999999993</v>
      </c>
      <c r="D14" s="183">
        <f t="shared" si="4"/>
        <v>120.935</v>
      </c>
      <c r="E14" s="183">
        <f t="shared" si="4"/>
        <v>114.5444</v>
      </c>
      <c r="F14" s="183">
        <f t="shared" si="4"/>
        <v>121.1396</v>
      </c>
      <c r="G14" s="183">
        <f t="shared" si="4"/>
        <v>142.9016</v>
      </c>
      <c r="H14" s="183">
        <f t="shared" si="4"/>
        <v>157.10560000000001</v>
      </c>
      <c r="I14" s="183">
        <f t="shared" si="4"/>
        <v>31.464645000000001</v>
      </c>
      <c r="J14" s="183">
        <f t="shared" si="4"/>
        <v>33.375</v>
      </c>
      <c r="K14" s="183">
        <f t="shared" si="4"/>
        <v>36.961500000000001</v>
      </c>
      <c r="L14" s="183">
        <f t="shared" si="4"/>
        <v>55.540799999999997</v>
      </c>
      <c r="M14" s="183">
        <f t="shared" si="4"/>
        <v>49.377699999999997</v>
      </c>
      <c r="N14" s="183">
        <f t="shared" si="4"/>
        <v>25.1721</v>
      </c>
      <c r="O14" s="184"/>
      <c r="P14" s="185">
        <v>91039600</v>
      </c>
      <c r="Q14" s="185">
        <v>120935000</v>
      </c>
      <c r="R14" s="185">
        <v>114544400</v>
      </c>
      <c r="S14" s="185">
        <v>121139600</v>
      </c>
      <c r="T14" s="185">
        <v>142901600</v>
      </c>
      <c r="U14" s="185">
        <v>157105600</v>
      </c>
      <c r="V14" s="185">
        <v>31464645</v>
      </c>
      <c r="W14" s="185">
        <v>33375000</v>
      </c>
      <c r="X14" s="186">
        <v>36961500</v>
      </c>
      <c r="Y14" s="186">
        <v>55540800</v>
      </c>
      <c r="Z14" s="186">
        <v>49377700</v>
      </c>
      <c r="AA14" s="184">
        <v>25172100</v>
      </c>
    </row>
    <row r="15" spans="1:27" s="30" customFormat="1" ht="12.75" customHeight="1" x14ac:dyDescent="0.25">
      <c r="A15" s="188">
        <v>34</v>
      </c>
      <c r="B15" s="189" t="s">
        <v>22</v>
      </c>
      <c r="C15" s="183">
        <f t="shared" si="4"/>
        <v>-121.99209999999999</v>
      </c>
      <c r="D15" s="183">
        <f t="shared" si="4"/>
        <v>-170.3562</v>
      </c>
      <c r="E15" s="183">
        <f t="shared" si="4"/>
        <v>-195.15790000000001</v>
      </c>
      <c r="F15" s="183">
        <f t="shared" si="4"/>
        <v>-260.9332</v>
      </c>
      <c r="G15" s="183">
        <f t="shared" si="4"/>
        <v>-175.20599999999999</v>
      </c>
      <c r="H15" s="183">
        <f t="shared" si="4"/>
        <v>-191.52619999999999</v>
      </c>
      <c r="I15" s="183">
        <f t="shared" si="4"/>
        <v>-109.802621</v>
      </c>
      <c r="J15" s="183">
        <f t="shared" si="4"/>
        <v>-118.0005</v>
      </c>
      <c r="K15" s="183">
        <f t="shared" si="4"/>
        <v>-120.3442</v>
      </c>
      <c r="L15" s="183">
        <f t="shared" si="4"/>
        <v>-202.797</v>
      </c>
      <c r="M15" s="183">
        <f t="shared" si="4"/>
        <v>-199.6807</v>
      </c>
      <c r="N15" s="183">
        <f t="shared" si="4"/>
        <v>-114.0551</v>
      </c>
      <c r="O15" s="184"/>
      <c r="P15" s="185">
        <v>-121992100</v>
      </c>
      <c r="Q15" s="185">
        <v>-170356200</v>
      </c>
      <c r="R15" s="185">
        <v>-195157900</v>
      </c>
      <c r="S15" s="185">
        <v>-260933200</v>
      </c>
      <c r="T15" s="185">
        <v>-175206000</v>
      </c>
      <c r="U15" s="185">
        <v>-191526200</v>
      </c>
      <c r="V15" s="185">
        <v>-109802621</v>
      </c>
      <c r="W15" s="185">
        <v>-118000500</v>
      </c>
      <c r="X15" s="186">
        <v>-120344200</v>
      </c>
      <c r="Y15" s="186">
        <v>-202797000</v>
      </c>
      <c r="Z15" s="186">
        <v>-199680700</v>
      </c>
      <c r="AA15" s="184">
        <v>-114055100</v>
      </c>
    </row>
    <row r="16" spans="1:27" s="30" customFormat="1" ht="12.75" customHeight="1" x14ac:dyDescent="0.25">
      <c r="A16" s="188">
        <v>35</v>
      </c>
      <c r="B16" s="189" t="s">
        <v>23</v>
      </c>
      <c r="C16" s="183">
        <f t="shared" si="4"/>
        <v>-30.952500000000001</v>
      </c>
      <c r="D16" s="183">
        <f t="shared" si="4"/>
        <v>-49.421199999999999</v>
      </c>
      <c r="E16" s="183">
        <f t="shared" si="4"/>
        <v>-80.613500000000002</v>
      </c>
      <c r="F16" s="183">
        <f t="shared" si="4"/>
        <v>-139.7936</v>
      </c>
      <c r="G16" s="183">
        <f t="shared" si="4"/>
        <v>-32.304400000000001</v>
      </c>
      <c r="H16" s="183">
        <f t="shared" si="4"/>
        <v>-34.4206</v>
      </c>
      <c r="I16" s="183">
        <f t="shared" si="4"/>
        <v>-78.337975999999998</v>
      </c>
      <c r="J16" s="183">
        <f t="shared" si="4"/>
        <v>-84.625500000000002</v>
      </c>
      <c r="K16" s="183">
        <f t="shared" si="4"/>
        <v>-833.28269999999998</v>
      </c>
      <c r="L16" s="183">
        <f t="shared" si="4"/>
        <v>-147.25620000000001</v>
      </c>
      <c r="M16" s="183">
        <f t="shared" si="4"/>
        <v>-150.303</v>
      </c>
      <c r="N16" s="183">
        <f t="shared" si="4"/>
        <v>-121.0664</v>
      </c>
      <c r="O16" s="184"/>
      <c r="P16" s="185">
        <v>-30952500</v>
      </c>
      <c r="Q16" s="185">
        <v>-49421200</v>
      </c>
      <c r="R16" s="185">
        <v>-80613500</v>
      </c>
      <c r="S16" s="185">
        <v>-139793600</v>
      </c>
      <c r="T16" s="185">
        <v>-32304400</v>
      </c>
      <c r="U16" s="185">
        <f>SUM(U14+U15)</f>
        <v>-34420600</v>
      </c>
      <c r="V16" s="185">
        <v>-78337976</v>
      </c>
      <c r="W16" s="185">
        <v>-84625500</v>
      </c>
      <c r="X16" s="186">
        <v>-833282700</v>
      </c>
      <c r="Y16" s="186">
        <v>-147256200</v>
      </c>
      <c r="Z16" s="186">
        <v>-150303000</v>
      </c>
      <c r="AA16" s="184">
        <v>-121066400</v>
      </c>
    </row>
    <row r="17" spans="1:27" s="30" customFormat="1" ht="12.75" customHeight="1" x14ac:dyDescent="0.25">
      <c r="A17" s="188">
        <v>36</v>
      </c>
      <c r="B17" s="189" t="s">
        <v>177</v>
      </c>
      <c r="C17" s="183">
        <f t="shared" si="4"/>
        <v>-67.656999999999996</v>
      </c>
      <c r="D17" s="183">
        <f t="shared" si="4"/>
        <v>-58.281199999999998</v>
      </c>
      <c r="E17" s="183">
        <f t="shared" si="4"/>
        <v>-100.108</v>
      </c>
      <c r="F17" s="183">
        <f t="shared" si="4"/>
        <v>-168.20410000000001</v>
      </c>
      <c r="G17" s="183">
        <f t="shared" si="4"/>
        <v>-41.108400000000003</v>
      </c>
      <c r="H17" s="183">
        <f t="shared" si="4"/>
        <v>-34.171599999999998</v>
      </c>
      <c r="I17" s="183">
        <f t="shared" si="4"/>
        <v>-127.041608</v>
      </c>
      <c r="J17" s="183">
        <f t="shared" si="4"/>
        <v>-142.98570000000001</v>
      </c>
      <c r="K17" s="183">
        <f t="shared" si="4"/>
        <v>-213.67410000000001</v>
      </c>
      <c r="L17" s="183">
        <f t="shared" si="4"/>
        <v>-277.28489999999999</v>
      </c>
      <c r="M17" s="183">
        <f t="shared" si="4"/>
        <v>-288.51299999999998</v>
      </c>
      <c r="N17" s="183">
        <f t="shared" si="4"/>
        <v>-266.6678</v>
      </c>
      <c r="O17" s="184"/>
      <c r="P17" s="185">
        <f t="shared" ref="P17:U17" si="5">SUM(P8+P16)</f>
        <v>-67657000</v>
      </c>
      <c r="Q17" s="185">
        <f t="shared" si="5"/>
        <v>-58281200</v>
      </c>
      <c r="R17" s="185">
        <f t="shared" si="5"/>
        <v>-100108000</v>
      </c>
      <c r="S17" s="185">
        <f t="shared" si="5"/>
        <v>-168204100</v>
      </c>
      <c r="T17" s="185">
        <f t="shared" si="5"/>
        <v>-41108400</v>
      </c>
      <c r="U17" s="185">
        <f t="shared" si="5"/>
        <v>-34171600</v>
      </c>
      <c r="V17" s="185">
        <v>-127041608</v>
      </c>
      <c r="W17" s="185">
        <v>-142985700</v>
      </c>
      <c r="X17" s="186">
        <v>-213674100</v>
      </c>
      <c r="Y17" s="186">
        <v>-277284900</v>
      </c>
      <c r="Z17" s="186">
        <v>-288513000</v>
      </c>
      <c r="AA17" s="184">
        <v>-266667800</v>
      </c>
    </row>
    <row r="18" spans="1:27" s="30" customFormat="1" ht="20.45" customHeight="1" x14ac:dyDescent="0.25">
      <c r="A18" s="221" t="s">
        <v>161</v>
      </c>
      <c r="B18" s="221"/>
      <c r="C18" s="221"/>
      <c r="D18" s="221"/>
      <c r="E18" s="221"/>
      <c r="F18" s="221"/>
      <c r="G18" s="221"/>
      <c r="H18" s="221"/>
      <c r="I18" s="221"/>
      <c r="J18" s="221"/>
      <c r="K18" s="221"/>
      <c r="L18" s="221"/>
      <c r="M18" s="221"/>
      <c r="N18" s="180"/>
    </row>
    <row r="25" spans="1:27" x14ac:dyDescent="0.25">
      <c r="O25" s="30"/>
      <c r="P25" s="30"/>
      <c r="Q25" s="30"/>
      <c r="R25" s="30"/>
      <c r="S25" s="30"/>
      <c r="T25" s="30"/>
      <c r="U25" s="30"/>
      <c r="V25" s="30"/>
    </row>
    <row r="26" spans="1:27" x14ac:dyDescent="0.25">
      <c r="O26" s="30"/>
      <c r="P26" s="30"/>
      <c r="Q26" s="30"/>
      <c r="R26" s="30"/>
      <c r="S26" s="30"/>
      <c r="T26" s="30"/>
      <c r="U26" s="30"/>
      <c r="V26" s="30"/>
    </row>
    <row r="27" spans="1:27" x14ac:dyDescent="0.25">
      <c r="O27" s="30"/>
      <c r="P27" s="30"/>
      <c r="Q27" s="30"/>
      <c r="R27" s="30"/>
      <c r="S27" s="30"/>
      <c r="T27" s="30"/>
      <c r="U27" s="30"/>
      <c r="V27" s="30"/>
    </row>
    <row r="28" spans="1:27" x14ac:dyDescent="0.25">
      <c r="O28" s="30"/>
      <c r="P28" s="30"/>
      <c r="Q28" s="30"/>
      <c r="R28" s="30"/>
      <c r="S28" s="30"/>
      <c r="T28" s="30"/>
      <c r="U28" s="30"/>
      <c r="V28" s="30"/>
    </row>
    <row r="29" spans="1:27" x14ac:dyDescent="0.25">
      <c r="O29" s="36"/>
      <c r="P29" s="37"/>
      <c r="Q29" s="37"/>
      <c r="R29" s="37"/>
      <c r="S29" s="37"/>
      <c r="T29" s="37"/>
      <c r="U29" s="37"/>
      <c r="V29" s="37"/>
      <c r="W29" s="8"/>
      <c r="X29" s="8"/>
    </row>
    <row r="30" spans="1:27" x14ac:dyDescent="0.25">
      <c r="O30" s="36"/>
      <c r="P30" s="37"/>
      <c r="Q30" s="37"/>
      <c r="R30" s="37"/>
      <c r="S30" s="37"/>
      <c r="T30" s="37"/>
      <c r="U30" s="37"/>
      <c r="V30" s="37"/>
      <c r="W30" s="8"/>
      <c r="X30" s="8"/>
    </row>
    <row r="31" spans="1:27" x14ac:dyDescent="0.25">
      <c r="O31" s="36"/>
      <c r="P31" s="38"/>
      <c r="Q31" s="38"/>
      <c r="R31" s="38"/>
      <c r="S31" s="38"/>
      <c r="T31" s="38"/>
      <c r="U31" s="38"/>
      <c r="V31" s="38"/>
      <c r="W31" s="38"/>
      <c r="X31" s="8"/>
    </row>
    <row r="32" spans="1:27" x14ac:dyDescent="0.25">
      <c r="O32" s="36"/>
      <c r="P32" s="146"/>
      <c r="Q32" s="146"/>
      <c r="R32" s="146"/>
      <c r="S32" s="146"/>
      <c r="T32" s="146"/>
      <c r="U32" s="146"/>
      <c r="V32" s="146"/>
      <c r="W32" s="146"/>
      <c r="X32" s="146"/>
      <c r="Y32" s="146"/>
    </row>
    <row r="33" spans="15:22" x14ac:dyDescent="0.25">
      <c r="O33" s="36"/>
      <c r="P33" s="36"/>
      <c r="Q33" s="36"/>
      <c r="R33" s="36"/>
      <c r="S33" s="36"/>
      <c r="T33" s="36"/>
      <c r="U33" s="30"/>
      <c r="V33" s="30"/>
    </row>
    <row r="34" spans="15:22" x14ac:dyDescent="0.25">
      <c r="O34" s="36"/>
      <c r="P34" s="36"/>
      <c r="Q34" s="36"/>
      <c r="R34" s="36"/>
      <c r="S34" s="36"/>
      <c r="T34" s="36"/>
      <c r="U34" s="30"/>
      <c r="V34" s="30"/>
    </row>
    <row r="35" spans="15:22" x14ac:dyDescent="0.25">
      <c r="O35" s="30"/>
      <c r="P35" s="30"/>
      <c r="Q35" s="30"/>
      <c r="R35" s="30"/>
      <c r="S35" s="30"/>
      <c r="T35" s="30"/>
      <c r="U35" s="30"/>
      <c r="V35" s="30"/>
    </row>
    <row r="36" spans="15:22" x14ac:dyDescent="0.25">
      <c r="O36" s="30"/>
      <c r="P36" s="30"/>
      <c r="Q36" s="30"/>
      <c r="R36" s="30"/>
      <c r="S36" s="30"/>
      <c r="T36" s="30"/>
      <c r="U36" s="30"/>
      <c r="V36" s="30"/>
    </row>
    <row r="37" spans="15:22" x14ac:dyDescent="0.25">
      <c r="O37" s="30"/>
      <c r="P37" s="30"/>
      <c r="Q37" s="30"/>
      <c r="R37" s="30"/>
      <c r="S37" s="30"/>
      <c r="T37" s="30"/>
      <c r="U37" s="30"/>
      <c r="V37" s="30"/>
    </row>
    <row r="38" spans="15:22" x14ac:dyDescent="0.25">
      <c r="O38" s="30"/>
      <c r="P38" s="30"/>
      <c r="Q38" s="30"/>
      <c r="R38" s="30"/>
      <c r="S38" s="30"/>
      <c r="T38" s="30"/>
      <c r="U38" s="30"/>
      <c r="V38" s="30"/>
    </row>
  </sheetData>
  <mergeCells count="5">
    <mergeCell ref="A3:A4"/>
    <mergeCell ref="B3:B4"/>
    <mergeCell ref="A18:M18"/>
    <mergeCell ref="C3:I3"/>
    <mergeCell ref="J3:N3"/>
  </mergeCells>
  <pageMargins left="0.78740157480314965" right="0.78740157480314965" top="0.74803149606299213" bottom="0.51181102362204722" header="0" footer="0"/>
  <pageSetup paperSize="9"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rgb="FF92D050"/>
  </sheetPr>
  <dimension ref="A1:AK43"/>
  <sheetViews>
    <sheetView showGridLines="0" view="pageLayout" zoomScaleNormal="100" zoomScaleSheetLayoutView="100" workbookViewId="0"/>
  </sheetViews>
  <sheetFormatPr baseColWidth="10" defaultColWidth="11.42578125" defaultRowHeight="13.5" outlineLevelRow="1" outlineLevelCol="1" x14ac:dyDescent="0.25"/>
  <cols>
    <col min="1" max="1" width="24.28515625" style="29" customWidth="1"/>
    <col min="2" max="2" width="5.85546875" style="7" customWidth="1"/>
    <col min="3" max="3" width="5.85546875" style="7" hidden="1" customWidth="1" outlineLevel="1"/>
    <col min="4" max="4" width="5.85546875" style="7" hidden="1" customWidth="1" outlineLevel="1" collapsed="1"/>
    <col min="5" max="6" width="5.85546875" style="7" hidden="1" customWidth="1" outlineLevel="1"/>
    <col min="7" max="8" width="5.85546875" style="7" hidden="1" customWidth="1" outlineLevel="1" collapsed="1"/>
    <col min="9" max="9" width="5.85546875" style="7" customWidth="1" collapsed="1"/>
    <col min="10" max="10" width="5.85546875" style="7" hidden="1" customWidth="1" outlineLevel="1"/>
    <col min="11" max="11" width="5.85546875" style="7" customWidth="1" collapsed="1"/>
    <col min="12" max="18" width="5.85546875" style="7" customWidth="1"/>
    <col min="19" max="19" width="9.85546875" style="159" hidden="1" customWidth="1" outlineLevel="1"/>
    <col min="20" max="33" width="8" style="159" hidden="1" customWidth="1" outlineLevel="1"/>
    <col min="34" max="36" width="11.42578125" style="7" hidden="1" customWidth="1" outlineLevel="1"/>
    <col min="37" max="37" width="11.42578125" style="7" collapsed="1"/>
    <col min="38" max="16384" width="11.42578125" style="7"/>
  </cols>
  <sheetData>
    <row r="1" spans="1:36" s="4" customFormat="1" ht="22.15" customHeight="1" x14ac:dyDescent="0.3">
      <c r="A1" s="82" t="str">
        <f>CONCATENATE(Inhalt_K11!B28,"   ",Inhalt_K11!C28)</f>
        <v>1103   Entwicklung der Steuereinnahmen 2010 - 2029 in 10 000 €</v>
      </c>
      <c r="B1" s="3"/>
      <c r="C1" s="3"/>
      <c r="D1" s="3"/>
      <c r="E1" s="3"/>
      <c r="F1" s="3"/>
      <c r="G1" s="3"/>
      <c r="H1" s="3"/>
      <c r="I1" s="3"/>
      <c r="J1" s="3"/>
      <c r="K1" s="3"/>
      <c r="L1" s="3"/>
      <c r="M1" s="3"/>
      <c r="N1" s="3"/>
      <c r="S1" s="151"/>
      <c r="T1" s="151"/>
      <c r="U1" s="151"/>
      <c r="V1" s="151"/>
      <c r="W1" s="151"/>
      <c r="X1" s="151"/>
      <c r="Y1" s="151"/>
      <c r="Z1" s="151"/>
      <c r="AA1" s="151"/>
      <c r="AB1" s="151"/>
      <c r="AC1" s="151"/>
      <c r="AD1" s="151"/>
      <c r="AE1" s="151"/>
      <c r="AF1" s="151"/>
      <c r="AG1" s="151"/>
    </row>
    <row r="2" spans="1:36" s="23" customFormat="1" ht="6.75" customHeight="1" collapsed="1" x14ac:dyDescent="0.25">
      <c r="A2" s="29"/>
      <c r="S2" s="152"/>
      <c r="T2" s="152"/>
      <c r="U2" s="152"/>
      <c r="V2" s="152"/>
      <c r="W2" s="152"/>
      <c r="X2" s="152"/>
      <c r="Y2" s="152"/>
      <c r="Z2" s="152"/>
      <c r="AA2" s="152"/>
      <c r="AB2" s="152"/>
      <c r="AC2" s="152"/>
      <c r="AD2" s="152"/>
      <c r="AE2" s="152"/>
      <c r="AF2" s="152"/>
      <c r="AG2" s="152"/>
    </row>
    <row r="3" spans="1:36" ht="18" customHeight="1" x14ac:dyDescent="0.2">
      <c r="A3" s="225" t="s">
        <v>24</v>
      </c>
      <c r="B3" s="227" t="s">
        <v>125</v>
      </c>
      <c r="C3" s="228"/>
      <c r="D3" s="228"/>
      <c r="E3" s="228"/>
      <c r="F3" s="228"/>
      <c r="G3" s="228"/>
      <c r="H3" s="228"/>
      <c r="I3" s="228"/>
      <c r="J3" s="228"/>
      <c r="K3" s="228"/>
      <c r="L3" s="228"/>
      <c r="M3" s="225"/>
      <c r="N3" s="227" t="s">
        <v>85</v>
      </c>
      <c r="O3" s="228"/>
      <c r="P3" s="228"/>
      <c r="Q3" s="228"/>
      <c r="R3" s="228"/>
      <c r="S3" s="153"/>
      <c r="T3" s="153"/>
      <c r="U3" s="153"/>
      <c r="V3" s="153"/>
      <c r="W3" s="153"/>
      <c r="X3" s="153"/>
      <c r="Y3" s="153"/>
      <c r="Z3" s="153"/>
      <c r="AA3" s="153"/>
      <c r="AB3" s="153"/>
      <c r="AC3" s="153"/>
      <c r="AD3" s="153"/>
      <c r="AE3" s="153"/>
      <c r="AF3" s="153"/>
      <c r="AG3" s="153"/>
    </row>
    <row r="4" spans="1:36" ht="24" customHeight="1" x14ac:dyDescent="0.2">
      <c r="A4" s="226"/>
      <c r="B4" s="88">
        <v>2010</v>
      </c>
      <c r="C4" s="88">
        <v>2014</v>
      </c>
      <c r="D4" s="88">
        <v>2015</v>
      </c>
      <c r="E4" s="88">
        <v>2016</v>
      </c>
      <c r="F4" s="88">
        <v>2017</v>
      </c>
      <c r="G4" s="96">
        <v>2018</v>
      </c>
      <c r="H4" s="94">
        <v>2019</v>
      </c>
      <c r="I4" s="94">
        <v>2020</v>
      </c>
      <c r="J4" s="95">
        <v>2021</v>
      </c>
      <c r="K4" s="95">
        <v>2022</v>
      </c>
      <c r="L4" s="95">
        <v>2023</v>
      </c>
      <c r="M4" s="95">
        <v>2024</v>
      </c>
      <c r="N4" s="95">
        <v>2025</v>
      </c>
      <c r="O4" s="95">
        <v>2026</v>
      </c>
      <c r="P4" s="95">
        <v>2027</v>
      </c>
      <c r="Q4" s="95">
        <v>2028</v>
      </c>
      <c r="R4" s="95">
        <v>2029</v>
      </c>
      <c r="S4" s="154" t="s">
        <v>130</v>
      </c>
      <c r="T4" s="154">
        <v>2010</v>
      </c>
      <c r="U4" s="154">
        <v>2014</v>
      </c>
      <c r="V4" s="154">
        <v>2015</v>
      </c>
      <c r="W4" s="154">
        <v>2016</v>
      </c>
      <c r="X4" s="154">
        <v>2017</v>
      </c>
      <c r="Y4" s="155">
        <v>2018</v>
      </c>
      <c r="Z4" s="154">
        <v>2019</v>
      </c>
      <c r="AA4" s="154">
        <v>2020</v>
      </c>
      <c r="AB4" s="154">
        <v>2021</v>
      </c>
      <c r="AC4" s="155">
        <v>2022</v>
      </c>
      <c r="AD4" s="155">
        <v>2023</v>
      </c>
      <c r="AE4" s="155">
        <v>2024</v>
      </c>
      <c r="AF4" s="155">
        <v>2025</v>
      </c>
      <c r="AG4" s="155">
        <v>2026</v>
      </c>
      <c r="AH4" s="181">
        <v>2027</v>
      </c>
      <c r="AI4" s="181">
        <v>2028</v>
      </c>
      <c r="AJ4" s="181">
        <v>2029</v>
      </c>
    </row>
    <row r="5" spans="1:36" ht="18" customHeight="1" x14ac:dyDescent="0.25">
      <c r="A5" s="39" t="s">
        <v>25</v>
      </c>
      <c r="B5" s="196">
        <f>T5/10</f>
        <v>17</v>
      </c>
      <c r="C5" s="104" t="s">
        <v>11</v>
      </c>
      <c r="D5" s="27">
        <f>V5/10</f>
        <v>20</v>
      </c>
      <c r="E5" s="27">
        <f>T5/10</f>
        <v>17</v>
      </c>
      <c r="F5" s="27">
        <f>V5/10</f>
        <v>20</v>
      </c>
      <c r="G5" s="27">
        <f>Y5/10</f>
        <v>18.8</v>
      </c>
      <c r="H5" s="196">
        <v>19</v>
      </c>
      <c r="I5" s="196">
        <v>18</v>
      </c>
      <c r="J5" s="196">
        <v>19</v>
      </c>
      <c r="K5" s="196">
        <v>19</v>
      </c>
      <c r="L5" s="196">
        <v>18</v>
      </c>
      <c r="M5" s="196">
        <v>18</v>
      </c>
      <c r="N5" s="196">
        <f t="shared" ref="N5:R7" si="0">AF5/10</f>
        <v>17.600000000000001</v>
      </c>
      <c r="O5" s="196">
        <f t="shared" si="0"/>
        <v>17.600000000000001</v>
      </c>
      <c r="P5" s="196">
        <f t="shared" si="0"/>
        <v>17.600000000000001</v>
      </c>
      <c r="Q5" s="196">
        <f t="shared" si="0"/>
        <v>17.600000000000001</v>
      </c>
      <c r="R5" s="196">
        <f t="shared" si="0"/>
        <v>17.600000000000001</v>
      </c>
      <c r="S5" s="156"/>
      <c r="T5" s="157">
        <v>170</v>
      </c>
      <c r="U5" s="157">
        <v>227</v>
      </c>
      <c r="V5" s="157">
        <v>200</v>
      </c>
      <c r="W5" s="157">
        <v>180</v>
      </c>
      <c r="X5" s="157">
        <v>188</v>
      </c>
      <c r="Y5" s="157">
        <v>188</v>
      </c>
      <c r="Z5" s="157">
        <v>187</v>
      </c>
      <c r="AA5" s="157">
        <v>183</v>
      </c>
      <c r="AB5" s="157">
        <v>192</v>
      </c>
      <c r="AC5" s="157">
        <v>185</v>
      </c>
      <c r="AD5" s="156">
        <v>180</v>
      </c>
      <c r="AE5" s="156">
        <v>176</v>
      </c>
      <c r="AF5" s="156">
        <v>176</v>
      </c>
      <c r="AG5" s="156">
        <v>176</v>
      </c>
      <c r="AH5" s="156">
        <v>176</v>
      </c>
      <c r="AI5" s="156">
        <v>176</v>
      </c>
      <c r="AJ5" s="156">
        <v>176</v>
      </c>
    </row>
    <row r="6" spans="1:36" x14ac:dyDescent="0.25">
      <c r="A6" s="40" t="s">
        <v>26</v>
      </c>
      <c r="B6" s="196">
        <f t="shared" ref="B6:B13" si="1">T6/10</f>
        <v>3195</v>
      </c>
      <c r="C6" s="104" t="s">
        <v>11</v>
      </c>
      <c r="D6" s="27">
        <f t="shared" ref="D6:D13" si="2">V6/10</f>
        <v>3570.2</v>
      </c>
      <c r="E6" s="27">
        <f t="shared" ref="E6:E13" si="3">T6/10</f>
        <v>3195</v>
      </c>
      <c r="F6" s="27">
        <f t="shared" ref="F6:F13" si="4">V6/10</f>
        <v>3570.2</v>
      </c>
      <c r="G6" s="27">
        <f t="shared" ref="G6:G15" si="5">Y6/10</f>
        <v>3670</v>
      </c>
      <c r="H6" s="196">
        <v>3811</v>
      </c>
      <c r="I6" s="196">
        <v>3833</v>
      </c>
      <c r="J6" s="196">
        <v>3813</v>
      </c>
      <c r="K6" s="196">
        <v>4009</v>
      </c>
      <c r="L6" s="196">
        <v>3865</v>
      </c>
      <c r="M6" s="196">
        <v>3904</v>
      </c>
      <c r="N6" s="196">
        <f t="shared" si="0"/>
        <v>3902.1</v>
      </c>
      <c r="O6" s="196">
        <f t="shared" si="0"/>
        <v>3941.1</v>
      </c>
      <c r="P6" s="196">
        <f t="shared" si="0"/>
        <v>3980.5099999999998</v>
      </c>
      <c r="Q6" s="196">
        <f>AI6</f>
        <v>4023.2</v>
      </c>
      <c r="R6" s="196">
        <f t="shared" si="0"/>
        <v>4060.5199999999995</v>
      </c>
      <c r="S6" s="156"/>
      <c r="T6" s="157">
        <v>31950</v>
      </c>
      <c r="U6" s="157">
        <v>35852</v>
      </c>
      <c r="V6" s="157">
        <v>35702</v>
      </c>
      <c r="W6" s="157">
        <v>36037</v>
      </c>
      <c r="X6" s="157">
        <v>36223</v>
      </c>
      <c r="Y6" s="157">
        <v>36700</v>
      </c>
      <c r="Z6" s="157">
        <v>38113</v>
      </c>
      <c r="AA6" s="157">
        <v>38325</v>
      </c>
      <c r="AB6" s="157">
        <v>34134</v>
      </c>
      <c r="AC6" s="157">
        <v>40091</v>
      </c>
      <c r="AD6" s="156">
        <v>38650</v>
      </c>
      <c r="AE6" s="156">
        <v>39037</v>
      </c>
      <c r="AF6" s="156">
        <v>39021</v>
      </c>
      <c r="AG6" s="156">
        <v>39411</v>
      </c>
      <c r="AH6" s="156">
        <v>39805.1</v>
      </c>
      <c r="AI6" s="156">
        <v>4023.2</v>
      </c>
      <c r="AJ6" s="156">
        <v>40605.199999999997</v>
      </c>
    </row>
    <row r="7" spans="1:36" x14ac:dyDescent="0.25">
      <c r="A7" s="40" t="s">
        <v>27</v>
      </c>
      <c r="B7" s="196">
        <f t="shared" si="1"/>
        <v>5500.1</v>
      </c>
      <c r="C7" s="104" t="s">
        <v>11</v>
      </c>
      <c r="D7" s="27">
        <f t="shared" si="2"/>
        <v>8675</v>
      </c>
      <c r="E7" s="27">
        <f t="shared" si="3"/>
        <v>5500.1</v>
      </c>
      <c r="F7" s="27">
        <f t="shared" si="4"/>
        <v>8675</v>
      </c>
      <c r="G7" s="27">
        <f t="shared" si="5"/>
        <v>9500.1</v>
      </c>
      <c r="H7" s="196">
        <v>12336</v>
      </c>
      <c r="I7" s="196">
        <v>9950</v>
      </c>
      <c r="J7" s="196">
        <v>11427</v>
      </c>
      <c r="K7" s="196">
        <v>12339</v>
      </c>
      <c r="L7" s="196">
        <v>13532</v>
      </c>
      <c r="M7" s="196">
        <v>16829</v>
      </c>
      <c r="N7" s="196">
        <f t="shared" si="0"/>
        <v>16562.8</v>
      </c>
      <c r="O7" s="196">
        <f t="shared" si="0"/>
        <v>17760.900000000001</v>
      </c>
      <c r="P7" s="196">
        <f t="shared" si="0"/>
        <v>18362.5</v>
      </c>
      <c r="Q7" s="196">
        <f t="shared" si="0"/>
        <v>18911.5</v>
      </c>
      <c r="R7" s="196">
        <f t="shared" si="0"/>
        <v>19419.7</v>
      </c>
      <c r="S7" s="156"/>
      <c r="T7" s="157">
        <v>55001</v>
      </c>
      <c r="U7" s="157">
        <v>95707</v>
      </c>
      <c r="V7" s="157">
        <v>86750</v>
      </c>
      <c r="W7" s="157">
        <v>97965</v>
      </c>
      <c r="X7" s="157">
        <v>104303</v>
      </c>
      <c r="Y7" s="157">
        <v>95001</v>
      </c>
      <c r="Z7" s="157">
        <v>123359</v>
      </c>
      <c r="AA7" s="157">
        <v>99502</v>
      </c>
      <c r="AB7" s="157">
        <v>114270</v>
      </c>
      <c r="AC7" s="157">
        <v>123393</v>
      </c>
      <c r="AD7" s="156">
        <v>135321</v>
      </c>
      <c r="AE7" s="156">
        <v>168289</v>
      </c>
      <c r="AF7" s="156">
        <v>165628</v>
      </c>
      <c r="AG7" s="156">
        <v>177609</v>
      </c>
      <c r="AH7" s="156">
        <v>183625</v>
      </c>
      <c r="AI7" s="156">
        <v>189115</v>
      </c>
      <c r="AJ7" s="156">
        <v>194197</v>
      </c>
    </row>
    <row r="8" spans="1:36" x14ac:dyDescent="0.25">
      <c r="A8" s="40" t="s">
        <v>111</v>
      </c>
      <c r="B8" s="196">
        <f>T7*1000/T8</f>
        <v>259.30168967338011</v>
      </c>
      <c r="C8" s="196">
        <f t="shared" ref="C8:R8" si="6">U7*1000/U8</f>
        <v>443.49860982391101</v>
      </c>
      <c r="D8" s="196">
        <f t="shared" si="6"/>
        <v>396.98338390009292</v>
      </c>
      <c r="E8" s="196">
        <f t="shared" si="6"/>
        <v>444.84858392251419</v>
      </c>
      <c r="F8" s="196">
        <f t="shared" si="6"/>
        <v>475.71549109484391</v>
      </c>
      <c r="G8" s="196">
        <f t="shared" si="6"/>
        <v>430.59162666739189</v>
      </c>
      <c r="H8" s="196">
        <f t="shared" si="6"/>
        <v>560.11678275320332</v>
      </c>
      <c r="I8" s="196">
        <f t="shared" si="6"/>
        <v>453.01281613512714</v>
      </c>
      <c r="J8" s="196">
        <f t="shared" si="6"/>
        <v>519.27691133166104</v>
      </c>
      <c r="K8" s="196">
        <f t="shared" si="6"/>
        <v>555.6316052540335</v>
      </c>
      <c r="L8" s="196">
        <f t="shared" si="6"/>
        <v>607.01933816899702</v>
      </c>
      <c r="M8" s="196">
        <f t="shared" si="6"/>
        <v>754.13163885353742</v>
      </c>
      <c r="N8" s="196">
        <f t="shared" si="6"/>
        <v>740.25672196796336</v>
      </c>
      <c r="O8" s="196">
        <f t="shared" si="6"/>
        <v>791.92156093384938</v>
      </c>
      <c r="P8" s="196">
        <f t="shared" si="6"/>
        <v>817.13889024862385</v>
      </c>
      <c r="Q8" s="196">
        <f t="shared" si="6"/>
        <v>840.23103409974453</v>
      </c>
      <c r="R8" s="196">
        <f t="shared" si="6"/>
        <v>861.7763873172247</v>
      </c>
      <c r="S8" s="154" t="s">
        <v>164</v>
      </c>
      <c r="T8" s="157">
        <v>212112</v>
      </c>
      <c r="U8" s="157">
        <v>215800</v>
      </c>
      <c r="V8" s="157">
        <v>218523</v>
      </c>
      <c r="W8" s="157">
        <v>220221</v>
      </c>
      <c r="X8" s="157">
        <v>219255</v>
      </c>
      <c r="Y8" s="157">
        <v>220629</v>
      </c>
      <c r="Z8" s="157">
        <v>220238</v>
      </c>
      <c r="AA8" s="157">
        <v>219645</v>
      </c>
      <c r="AB8" s="157">
        <v>220056</v>
      </c>
      <c r="AC8" s="157">
        <v>222077</v>
      </c>
      <c r="AD8" s="156">
        <v>222927</v>
      </c>
      <c r="AE8" s="156">
        <v>223156</v>
      </c>
      <c r="AF8" s="156">
        <v>223744</v>
      </c>
      <c r="AG8" s="156">
        <v>224276</v>
      </c>
      <c r="AH8" s="156">
        <v>224717</v>
      </c>
      <c r="AI8" s="156">
        <v>225075</v>
      </c>
      <c r="AJ8" s="156">
        <v>225345</v>
      </c>
    </row>
    <row r="9" spans="1:36" ht="25.5" x14ac:dyDescent="0.25">
      <c r="A9" s="105" t="s">
        <v>172</v>
      </c>
      <c r="B9" s="196">
        <f t="shared" si="1"/>
        <v>4981.5</v>
      </c>
      <c r="C9" s="108" t="s">
        <v>11</v>
      </c>
      <c r="D9" s="106">
        <f t="shared" si="2"/>
        <v>7076</v>
      </c>
      <c r="E9" s="106">
        <f t="shared" si="3"/>
        <v>4981.5</v>
      </c>
      <c r="F9" s="106">
        <f t="shared" si="4"/>
        <v>7076</v>
      </c>
      <c r="G9" s="106">
        <f t="shared" si="5"/>
        <v>8067.6</v>
      </c>
      <c r="H9" s="107">
        <v>9197</v>
      </c>
      <c r="I9" s="107">
        <v>8829</v>
      </c>
      <c r="J9" s="107">
        <v>9281</v>
      </c>
      <c r="K9" s="107">
        <v>9225</v>
      </c>
      <c r="L9" s="107">
        <v>9914</v>
      </c>
      <c r="M9" s="107">
        <v>11738</v>
      </c>
      <c r="N9" s="107">
        <f t="shared" ref="N9:R14" si="7">AF9/10</f>
        <v>11669.6</v>
      </c>
      <c r="O9" s="107">
        <f t="shared" si="7"/>
        <v>12771.8</v>
      </c>
      <c r="P9" s="107">
        <f t="shared" si="7"/>
        <v>13455</v>
      </c>
      <c r="Q9" s="107">
        <f t="shared" si="7"/>
        <v>14111.1</v>
      </c>
      <c r="R9" s="107">
        <f t="shared" si="7"/>
        <v>14746</v>
      </c>
      <c r="S9" s="156"/>
      <c r="T9" s="157">
        <v>49815</v>
      </c>
      <c r="U9" s="157">
        <v>65651</v>
      </c>
      <c r="V9" s="157">
        <v>70760</v>
      </c>
      <c r="W9" s="157">
        <v>74032</v>
      </c>
      <c r="X9" s="157">
        <v>51281</v>
      </c>
      <c r="Y9" s="157">
        <v>80676</v>
      </c>
      <c r="Z9" s="157">
        <v>91973</v>
      </c>
      <c r="AA9" s="157">
        <v>88258</v>
      </c>
      <c r="AB9" s="157">
        <v>92814</v>
      </c>
      <c r="AC9" s="157">
        <v>92251</v>
      </c>
      <c r="AD9" s="156">
        <v>99138</v>
      </c>
      <c r="AE9" s="156">
        <v>117378</v>
      </c>
      <c r="AF9" s="156">
        <v>116696</v>
      </c>
      <c r="AG9" s="156">
        <v>127718</v>
      </c>
      <c r="AH9" s="156">
        <v>134550</v>
      </c>
      <c r="AI9" s="156">
        <v>141111</v>
      </c>
      <c r="AJ9" s="156">
        <v>147460</v>
      </c>
    </row>
    <row r="10" spans="1:36" ht="25.5" x14ac:dyDescent="0.25">
      <c r="A10" s="105" t="s">
        <v>155</v>
      </c>
      <c r="B10" s="196">
        <f t="shared" si="1"/>
        <v>1060.5</v>
      </c>
      <c r="C10" s="108" t="s">
        <v>11</v>
      </c>
      <c r="D10" s="106">
        <f t="shared" si="2"/>
        <v>1349.3</v>
      </c>
      <c r="E10" s="106">
        <f t="shared" si="3"/>
        <v>1060.5</v>
      </c>
      <c r="F10" s="106">
        <f t="shared" si="4"/>
        <v>1349.3</v>
      </c>
      <c r="G10" s="106">
        <f t="shared" si="5"/>
        <v>2018.8</v>
      </c>
      <c r="H10" s="107">
        <v>2320</v>
      </c>
      <c r="I10" s="107">
        <v>2515</v>
      </c>
      <c r="J10" s="107">
        <v>2664</v>
      </c>
      <c r="K10" s="107">
        <v>2285</v>
      </c>
      <c r="L10" s="107">
        <v>2264</v>
      </c>
      <c r="M10" s="107">
        <v>2408</v>
      </c>
      <c r="N10" s="107">
        <f t="shared" si="7"/>
        <v>2614.5</v>
      </c>
      <c r="O10" s="107">
        <f t="shared" si="7"/>
        <v>2619.6999999999998</v>
      </c>
      <c r="P10" s="107">
        <f t="shared" si="7"/>
        <v>2683.4</v>
      </c>
      <c r="Q10" s="107">
        <f t="shared" si="7"/>
        <v>2747</v>
      </c>
      <c r="R10" s="107">
        <f t="shared" si="7"/>
        <v>2810.6</v>
      </c>
      <c r="S10" s="156"/>
      <c r="T10" s="157">
        <v>10605</v>
      </c>
      <c r="U10" s="157">
        <v>11812</v>
      </c>
      <c r="V10" s="157">
        <v>13493</v>
      </c>
      <c r="W10" s="157">
        <v>13943</v>
      </c>
      <c r="X10" s="157">
        <v>14469</v>
      </c>
      <c r="Y10" s="157">
        <v>20188</v>
      </c>
      <c r="Z10" s="157">
        <v>23203</v>
      </c>
      <c r="AA10" s="157">
        <v>25154</v>
      </c>
      <c r="AB10" s="157">
        <v>2637</v>
      </c>
      <c r="AC10" s="157">
        <v>22851</v>
      </c>
      <c r="AD10" s="156">
        <v>22638</v>
      </c>
      <c r="AE10" s="156">
        <v>24082</v>
      </c>
      <c r="AF10" s="156">
        <v>26145</v>
      </c>
      <c r="AG10" s="156">
        <v>26197</v>
      </c>
      <c r="AH10" s="156">
        <v>26834</v>
      </c>
      <c r="AI10" s="156">
        <v>27470</v>
      </c>
      <c r="AJ10" s="156">
        <v>28106</v>
      </c>
    </row>
    <row r="11" spans="1:36" x14ac:dyDescent="0.25">
      <c r="A11" s="105" t="s">
        <v>28</v>
      </c>
      <c r="B11" s="196">
        <f t="shared" si="1"/>
        <v>140</v>
      </c>
      <c r="C11" s="108" t="s">
        <v>11</v>
      </c>
      <c r="D11" s="106">
        <f t="shared" si="2"/>
        <v>295.10000000000002</v>
      </c>
      <c r="E11" s="106">
        <f t="shared" si="3"/>
        <v>140</v>
      </c>
      <c r="F11" s="106">
        <f t="shared" si="4"/>
        <v>295.10000000000002</v>
      </c>
      <c r="G11" s="106">
        <f t="shared" si="5"/>
        <v>390.1</v>
      </c>
      <c r="H11" s="107">
        <v>380</v>
      </c>
      <c r="I11" s="107">
        <v>315</v>
      </c>
      <c r="J11" s="107">
        <v>148</v>
      </c>
      <c r="K11" s="107">
        <v>400</v>
      </c>
      <c r="L11" s="107">
        <v>400</v>
      </c>
      <c r="M11" s="107">
        <v>380</v>
      </c>
      <c r="N11" s="107">
        <f t="shared" si="7"/>
        <v>345</v>
      </c>
      <c r="O11" s="107">
        <f t="shared" si="7"/>
        <v>345</v>
      </c>
      <c r="P11" s="107">
        <f t="shared" si="7"/>
        <v>288.45</v>
      </c>
      <c r="Q11" s="107">
        <f t="shared" si="7"/>
        <v>294.60000000000002</v>
      </c>
      <c r="R11" s="107">
        <f t="shared" si="7"/>
        <v>300.5</v>
      </c>
      <c r="S11" s="156"/>
      <c r="T11" s="157">
        <v>1400</v>
      </c>
      <c r="U11" s="157">
        <v>2246</v>
      </c>
      <c r="V11" s="157">
        <v>2951</v>
      </c>
      <c r="W11" s="157">
        <v>3842</v>
      </c>
      <c r="X11" s="157">
        <v>4209</v>
      </c>
      <c r="Y11" s="157">
        <v>3901</v>
      </c>
      <c r="Z11" s="157">
        <v>3800</v>
      </c>
      <c r="AA11" s="157">
        <v>3148</v>
      </c>
      <c r="AB11" s="157">
        <v>1480</v>
      </c>
      <c r="AC11" s="157">
        <v>4000</v>
      </c>
      <c r="AD11" s="156">
        <v>4000</v>
      </c>
      <c r="AE11" s="156">
        <v>3800</v>
      </c>
      <c r="AF11" s="156">
        <v>3450</v>
      </c>
      <c r="AG11" s="156">
        <v>3450</v>
      </c>
      <c r="AH11" s="156">
        <v>2884.5</v>
      </c>
      <c r="AI11" s="156">
        <v>2946</v>
      </c>
      <c r="AJ11" s="156">
        <v>3005</v>
      </c>
    </row>
    <row r="12" spans="1:36" x14ac:dyDescent="0.25">
      <c r="A12" s="40" t="s">
        <v>29</v>
      </c>
      <c r="B12" s="196">
        <f t="shared" si="1"/>
        <v>76</v>
      </c>
      <c r="C12" s="108" t="s">
        <v>11</v>
      </c>
      <c r="D12" s="106">
        <f t="shared" si="2"/>
        <v>115.6</v>
      </c>
      <c r="E12" s="106">
        <f t="shared" si="3"/>
        <v>76</v>
      </c>
      <c r="F12" s="106">
        <f t="shared" si="4"/>
        <v>115.6</v>
      </c>
      <c r="G12" s="106">
        <f t="shared" si="5"/>
        <v>127</v>
      </c>
      <c r="H12" s="107">
        <v>138</v>
      </c>
      <c r="I12" s="107">
        <v>143</v>
      </c>
      <c r="J12" s="107">
        <v>145</v>
      </c>
      <c r="K12" s="107">
        <v>150</v>
      </c>
      <c r="L12" s="107">
        <v>153</v>
      </c>
      <c r="M12" s="107">
        <v>156</v>
      </c>
      <c r="N12" s="107">
        <f t="shared" si="7"/>
        <v>155</v>
      </c>
      <c r="O12" s="107">
        <f t="shared" si="7"/>
        <v>156.4</v>
      </c>
      <c r="P12" s="107">
        <f t="shared" si="7"/>
        <v>157.80000000000001</v>
      </c>
      <c r="Q12" s="107">
        <f t="shared" si="7"/>
        <v>159.19999999999999</v>
      </c>
      <c r="R12" s="107">
        <f t="shared" si="7"/>
        <v>160.80000000000001</v>
      </c>
      <c r="S12" s="156"/>
      <c r="T12" s="157">
        <v>760</v>
      </c>
      <c r="U12" s="157">
        <v>943</v>
      </c>
      <c r="V12" s="157">
        <v>1156</v>
      </c>
      <c r="W12" s="157">
        <v>1236</v>
      </c>
      <c r="X12" s="157">
        <v>1374</v>
      </c>
      <c r="Y12" s="157">
        <v>1270</v>
      </c>
      <c r="Z12" s="157">
        <v>1383</v>
      </c>
      <c r="AA12" s="157">
        <v>1425</v>
      </c>
      <c r="AB12" s="157">
        <v>1452</v>
      </c>
      <c r="AC12" s="157">
        <v>1502</v>
      </c>
      <c r="AD12" s="156">
        <v>1529</v>
      </c>
      <c r="AE12" s="156">
        <v>1560</v>
      </c>
      <c r="AF12" s="156">
        <v>1550</v>
      </c>
      <c r="AG12" s="156">
        <v>1564</v>
      </c>
      <c r="AH12" s="156">
        <v>1578</v>
      </c>
      <c r="AI12" s="156">
        <v>1592</v>
      </c>
      <c r="AJ12" s="156">
        <v>1608</v>
      </c>
    </row>
    <row r="13" spans="1:36" x14ac:dyDescent="0.25">
      <c r="A13" s="40" t="s">
        <v>30</v>
      </c>
      <c r="B13" s="196">
        <f t="shared" si="1"/>
        <v>75</v>
      </c>
      <c r="C13" s="108" t="s">
        <v>11</v>
      </c>
      <c r="D13" s="106">
        <f t="shared" si="2"/>
        <v>121.9</v>
      </c>
      <c r="E13" s="106">
        <f t="shared" si="3"/>
        <v>75</v>
      </c>
      <c r="F13" s="106">
        <f t="shared" si="4"/>
        <v>121.9</v>
      </c>
      <c r="G13" s="106">
        <f t="shared" si="5"/>
        <v>120</v>
      </c>
      <c r="H13" s="107">
        <v>127</v>
      </c>
      <c r="I13" s="107">
        <v>71</v>
      </c>
      <c r="J13" s="107">
        <v>169</v>
      </c>
      <c r="K13" s="107">
        <v>182</v>
      </c>
      <c r="L13" s="107">
        <v>207</v>
      </c>
      <c r="M13" s="107">
        <v>250</v>
      </c>
      <c r="N13" s="107">
        <f t="shared" si="7"/>
        <v>276.2</v>
      </c>
      <c r="O13" s="107">
        <f t="shared" si="7"/>
        <v>282.3</v>
      </c>
      <c r="P13" s="107">
        <f t="shared" si="7"/>
        <v>288.45</v>
      </c>
      <c r="Q13" s="107">
        <f t="shared" si="7"/>
        <v>294.60000000000002</v>
      </c>
      <c r="R13" s="107">
        <f t="shared" si="7"/>
        <v>300.5</v>
      </c>
      <c r="S13" s="156"/>
      <c r="T13" s="157">
        <v>750</v>
      </c>
      <c r="U13" s="157">
        <v>1004</v>
      </c>
      <c r="V13" s="157">
        <v>1219</v>
      </c>
      <c r="W13" s="157">
        <v>1284</v>
      </c>
      <c r="X13" s="157">
        <v>1243</v>
      </c>
      <c r="Y13" s="157">
        <v>1200</v>
      </c>
      <c r="Z13" s="157">
        <v>1272</v>
      </c>
      <c r="AA13" s="157">
        <v>707</v>
      </c>
      <c r="AB13" s="157">
        <v>1685</v>
      </c>
      <c r="AC13" s="157">
        <v>1822</v>
      </c>
      <c r="AD13" s="156">
        <v>2074</v>
      </c>
      <c r="AE13" s="156">
        <v>2500</v>
      </c>
      <c r="AF13" s="156">
        <v>2762</v>
      </c>
      <c r="AG13" s="158">
        <v>2823</v>
      </c>
      <c r="AH13" s="158">
        <v>2884.5</v>
      </c>
      <c r="AI13" s="158">
        <v>2946</v>
      </c>
      <c r="AJ13" s="158">
        <v>3005</v>
      </c>
    </row>
    <row r="14" spans="1:36" x14ac:dyDescent="0.25">
      <c r="A14" s="105" t="s">
        <v>112</v>
      </c>
      <c r="B14" s="196">
        <f>T14/10</f>
        <v>572.20000000000005</v>
      </c>
      <c r="C14" s="108" t="s">
        <v>11</v>
      </c>
      <c r="D14" s="108" t="s">
        <v>11</v>
      </c>
      <c r="E14" s="106">
        <f>T14/10</f>
        <v>572.20000000000005</v>
      </c>
      <c r="F14" s="108" t="s">
        <v>11</v>
      </c>
      <c r="G14" s="106">
        <f>Y14/10</f>
        <v>723.4</v>
      </c>
      <c r="H14" s="107">
        <v>804</v>
      </c>
      <c r="I14" s="107">
        <v>887</v>
      </c>
      <c r="J14" s="107">
        <v>882</v>
      </c>
      <c r="K14" s="107">
        <v>880</v>
      </c>
      <c r="L14" s="107">
        <v>980</v>
      </c>
      <c r="M14" s="107">
        <v>1020</v>
      </c>
      <c r="N14" s="107">
        <f t="shared" si="7"/>
        <v>1050</v>
      </c>
      <c r="O14" s="107">
        <f t="shared" si="7"/>
        <v>1220</v>
      </c>
      <c r="P14" s="107">
        <f t="shared" si="7"/>
        <v>1220</v>
      </c>
      <c r="Q14" s="107">
        <f t="shared" si="7"/>
        <v>1220</v>
      </c>
      <c r="R14" s="107">
        <f t="shared" si="7"/>
        <v>1220</v>
      </c>
      <c r="S14" s="156"/>
      <c r="T14" s="157">
        <v>5722</v>
      </c>
      <c r="U14" s="157" t="s">
        <v>11</v>
      </c>
      <c r="V14" s="157" t="s">
        <v>11</v>
      </c>
      <c r="W14" s="157" t="s">
        <v>11</v>
      </c>
      <c r="X14" s="157" t="s">
        <v>11</v>
      </c>
      <c r="Y14" s="157">
        <v>7234</v>
      </c>
      <c r="Z14" s="157" t="s">
        <v>11</v>
      </c>
      <c r="AA14" s="157" t="s">
        <v>11</v>
      </c>
      <c r="AB14" s="157" t="s">
        <v>11</v>
      </c>
      <c r="AC14" s="157">
        <v>8800</v>
      </c>
      <c r="AD14" s="156">
        <v>9800</v>
      </c>
      <c r="AE14" s="156">
        <v>10200</v>
      </c>
      <c r="AF14" s="156">
        <v>10500</v>
      </c>
      <c r="AG14" s="156">
        <v>12200</v>
      </c>
      <c r="AH14" s="156">
        <v>12200</v>
      </c>
      <c r="AI14" s="156">
        <v>12200</v>
      </c>
      <c r="AJ14" s="156">
        <v>12200</v>
      </c>
    </row>
    <row r="15" spans="1:36" hidden="1" outlineLevel="1" x14ac:dyDescent="0.25">
      <c r="A15" s="40" t="s">
        <v>31</v>
      </c>
      <c r="B15" s="108" t="s">
        <v>56</v>
      </c>
      <c r="C15" s="108" t="s">
        <v>11</v>
      </c>
      <c r="D15" s="108" t="s">
        <v>11</v>
      </c>
      <c r="E15" s="106">
        <f>T15/10</f>
        <v>0</v>
      </c>
      <c r="F15" s="108" t="s">
        <v>11</v>
      </c>
      <c r="G15" s="106">
        <f t="shared" si="5"/>
        <v>0</v>
      </c>
      <c r="H15" s="145" t="s">
        <v>56</v>
      </c>
      <c r="I15" s="145" t="s">
        <v>56</v>
      </c>
      <c r="J15" s="145" t="s">
        <v>56</v>
      </c>
      <c r="K15" s="145" t="s">
        <v>56</v>
      </c>
      <c r="L15" s="145" t="s">
        <v>56</v>
      </c>
      <c r="M15" s="107" t="s">
        <v>56</v>
      </c>
      <c r="N15" s="107" t="s">
        <v>56</v>
      </c>
      <c r="O15" s="107" t="s">
        <v>56</v>
      </c>
      <c r="P15" s="107">
        <f>AH15/10</f>
        <v>400</v>
      </c>
      <c r="Q15" s="107">
        <f>AI15/10</f>
        <v>400</v>
      </c>
      <c r="R15" s="107">
        <f>AJ15/10</f>
        <v>400</v>
      </c>
      <c r="S15" s="156"/>
      <c r="T15" s="157">
        <v>0</v>
      </c>
      <c r="U15" s="157" t="s">
        <v>11</v>
      </c>
      <c r="V15" s="157" t="s">
        <v>11</v>
      </c>
      <c r="W15" s="157" t="s">
        <v>11</v>
      </c>
      <c r="X15" s="157" t="s">
        <v>11</v>
      </c>
      <c r="Y15" s="157">
        <v>0</v>
      </c>
      <c r="Z15" s="157" t="s">
        <v>11</v>
      </c>
      <c r="AA15" s="157" t="s">
        <v>11</v>
      </c>
      <c r="AB15" s="157" t="s">
        <v>11</v>
      </c>
      <c r="AC15" s="157">
        <v>0</v>
      </c>
      <c r="AD15" s="156">
        <v>0</v>
      </c>
      <c r="AE15" s="156">
        <v>0</v>
      </c>
      <c r="AF15" s="156">
        <v>0</v>
      </c>
      <c r="AG15" s="156">
        <v>0</v>
      </c>
      <c r="AH15" s="156">
        <v>4000</v>
      </c>
      <c r="AI15" s="156">
        <v>4000</v>
      </c>
      <c r="AJ15" s="156">
        <v>4000</v>
      </c>
    </row>
    <row r="16" spans="1:36" ht="16.5" customHeight="1" collapsed="1" x14ac:dyDescent="0.25">
      <c r="A16" s="10"/>
      <c r="B16" s="42"/>
      <c r="C16" s="42"/>
      <c r="D16" s="41"/>
      <c r="E16" s="41"/>
      <c r="F16" s="43"/>
      <c r="G16" s="9"/>
      <c r="H16" s="9"/>
      <c r="I16" s="9"/>
      <c r="J16" s="9"/>
      <c r="K16" s="9"/>
      <c r="L16" s="9"/>
      <c r="M16" s="9"/>
      <c r="N16" s="9"/>
      <c r="O16" s="103"/>
      <c r="P16" s="103"/>
      <c r="Q16" s="103"/>
      <c r="R16" s="103"/>
      <c r="S16" s="156"/>
      <c r="T16" s="156"/>
      <c r="U16" s="156"/>
      <c r="V16" s="156"/>
      <c r="W16" s="156"/>
      <c r="X16" s="156"/>
      <c r="Y16" s="156"/>
      <c r="Z16" s="156"/>
      <c r="AA16" s="156"/>
      <c r="AB16" s="156"/>
      <c r="AC16" s="156"/>
      <c r="AD16" s="156"/>
      <c r="AE16" s="156"/>
      <c r="AF16" s="156"/>
      <c r="AG16" s="156"/>
      <c r="AH16" s="181"/>
      <c r="AI16" s="181"/>
      <c r="AJ16" s="181"/>
    </row>
    <row r="17" spans="1:33" ht="24.75" customHeight="1" x14ac:dyDescent="0.25">
      <c r="A17" s="229" t="s">
        <v>167</v>
      </c>
      <c r="B17" s="229"/>
      <c r="C17" s="229"/>
      <c r="D17" s="229"/>
      <c r="E17" s="229"/>
      <c r="F17" s="229"/>
      <c r="G17" s="229"/>
      <c r="H17" s="229"/>
      <c r="I17" s="229"/>
      <c r="J17" s="229"/>
      <c r="K17" s="229"/>
      <c r="L17" s="229"/>
      <c r="M17" s="229"/>
      <c r="N17" s="229"/>
      <c r="O17" s="229"/>
      <c r="P17" s="229"/>
      <c r="Q17" s="229"/>
      <c r="R17" s="229"/>
    </row>
    <row r="23" spans="1:33" x14ac:dyDescent="0.25">
      <c r="S23" s="156"/>
      <c r="T23" s="156"/>
      <c r="U23" s="156"/>
      <c r="V23" s="156"/>
      <c r="W23" s="156"/>
      <c r="X23" s="156"/>
      <c r="Y23" s="156"/>
      <c r="Z23" s="156"/>
      <c r="AA23" s="156"/>
      <c r="AB23" s="156"/>
      <c r="AC23" s="156"/>
      <c r="AD23" s="156"/>
      <c r="AE23" s="156"/>
    </row>
    <row r="24" spans="1:33" x14ac:dyDescent="0.25">
      <c r="S24" s="156"/>
      <c r="T24" s="156"/>
      <c r="U24" s="156"/>
      <c r="V24" s="156"/>
      <c r="W24" s="156"/>
      <c r="X24" s="156"/>
      <c r="Y24" s="156"/>
      <c r="Z24" s="156"/>
      <c r="AA24" s="156"/>
      <c r="AB24" s="156"/>
      <c r="AC24" s="156"/>
      <c r="AD24" s="156"/>
      <c r="AE24" s="156"/>
    </row>
    <row r="25" spans="1:33" x14ac:dyDescent="0.25">
      <c r="S25" s="156"/>
      <c r="T25" s="156"/>
      <c r="U25" s="156"/>
      <c r="V25" s="156"/>
      <c r="W25" s="156"/>
      <c r="X25" s="156"/>
      <c r="Y25" s="156"/>
      <c r="Z25" s="156"/>
      <c r="AA25" s="156"/>
      <c r="AB25" s="156"/>
      <c r="AC25" s="156"/>
      <c r="AD25" s="156"/>
      <c r="AE25" s="156"/>
    </row>
    <row r="26" spans="1:33" x14ac:dyDescent="0.25">
      <c r="S26" s="156"/>
      <c r="T26" s="156"/>
      <c r="U26" s="156"/>
      <c r="V26" s="156"/>
      <c r="W26" s="156"/>
      <c r="X26" s="156"/>
      <c r="Y26" s="156"/>
      <c r="Z26" s="156"/>
      <c r="AA26" s="156"/>
      <c r="AB26" s="156"/>
      <c r="AC26" s="156"/>
      <c r="AD26" s="156"/>
      <c r="AE26" s="156"/>
    </row>
    <row r="27" spans="1:33" x14ac:dyDescent="0.25">
      <c r="S27" s="160"/>
      <c r="T27" s="160"/>
      <c r="U27" s="160"/>
      <c r="V27" s="160"/>
      <c r="W27" s="160"/>
      <c r="X27" s="160"/>
      <c r="Y27" s="161"/>
      <c r="Z27" s="160"/>
      <c r="AA27" s="160"/>
      <c r="AB27" s="160"/>
      <c r="AC27" s="161"/>
      <c r="AD27" s="161"/>
      <c r="AE27" s="161"/>
      <c r="AF27" s="162"/>
      <c r="AG27" s="162"/>
    </row>
    <row r="28" spans="1:33" x14ac:dyDescent="0.25">
      <c r="S28" s="160"/>
      <c r="T28" s="160"/>
      <c r="U28" s="160"/>
      <c r="V28" s="160"/>
      <c r="W28" s="160"/>
      <c r="X28" s="160"/>
      <c r="Y28" s="161"/>
      <c r="Z28" s="160"/>
      <c r="AA28" s="160"/>
      <c r="AB28" s="160"/>
      <c r="AC28" s="161"/>
      <c r="AD28" s="161"/>
      <c r="AE28" s="161"/>
      <c r="AF28" s="162"/>
      <c r="AG28" s="162"/>
    </row>
    <row r="29" spans="1:33" x14ac:dyDescent="0.25">
      <c r="S29" s="160"/>
      <c r="T29" s="160"/>
      <c r="U29" s="160"/>
      <c r="V29" s="160"/>
      <c r="W29" s="160"/>
      <c r="X29" s="160"/>
      <c r="Y29" s="163"/>
      <c r="Z29" s="160"/>
      <c r="AA29" s="160"/>
      <c r="AB29" s="160"/>
      <c r="AC29" s="163"/>
      <c r="AD29" s="163"/>
      <c r="AE29" s="161"/>
      <c r="AF29" s="162"/>
      <c r="AG29" s="162"/>
    </row>
    <row r="30" spans="1:33" ht="117.75" customHeight="1" x14ac:dyDescent="0.25">
      <c r="S30" s="160"/>
      <c r="T30" s="160"/>
      <c r="U30" s="160"/>
      <c r="V30" s="160"/>
      <c r="W30" s="160"/>
      <c r="X30" s="160"/>
      <c r="Y30" s="161"/>
      <c r="Z30" s="160"/>
      <c r="AA30" s="160"/>
      <c r="AB30" s="160"/>
      <c r="AC30" s="161"/>
      <c r="AD30" s="161"/>
      <c r="AE30" s="161"/>
      <c r="AF30" s="162"/>
      <c r="AG30" s="162"/>
    </row>
    <row r="31" spans="1:33" x14ac:dyDescent="0.25">
      <c r="S31" s="160"/>
      <c r="T31" s="160"/>
      <c r="U31" s="160"/>
      <c r="V31" s="160"/>
      <c r="W31" s="160"/>
      <c r="X31" s="160"/>
      <c r="Y31" s="160"/>
      <c r="Z31" s="160"/>
      <c r="AA31" s="160"/>
      <c r="AB31" s="160"/>
      <c r="AC31" s="160"/>
      <c r="AD31" s="156"/>
      <c r="AE31" s="156"/>
    </row>
    <row r="32" spans="1:33" x14ac:dyDescent="0.25">
      <c r="S32" s="160"/>
      <c r="T32" s="160"/>
      <c r="U32" s="160"/>
      <c r="V32" s="160"/>
      <c r="W32" s="160"/>
      <c r="X32" s="160"/>
      <c r="Y32" s="160"/>
      <c r="Z32" s="160"/>
      <c r="AA32" s="160"/>
      <c r="AB32" s="160"/>
      <c r="AC32" s="160"/>
      <c r="AD32" s="156"/>
      <c r="AE32" s="156"/>
    </row>
    <row r="33" spans="1:31" x14ac:dyDescent="0.25">
      <c r="S33" s="156"/>
      <c r="T33" s="156"/>
      <c r="U33" s="156"/>
      <c r="V33" s="156"/>
      <c r="W33" s="156"/>
      <c r="X33" s="156"/>
      <c r="Y33" s="156"/>
      <c r="Z33" s="156"/>
      <c r="AA33" s="156"/>
      <c r="AB33" s="156"/>
      <c r="AC33" s="156"/>
      <c r="AD33" s="156"/>
      <c r="AE33" s="156"/>
    </row>
    <row r="34" spans="1:31" x14ac:dyDescent="0.25">
      <c r="S34" s="156"/>
      <c r="T34" s="156"/>
      <c r="U34" s="156"/>
      <c r="V34" s="156"/>
      <c r="W34" s="156"/>
      <c r="X34" s="156"/>
      <c r="Y34" s="156"/>
      <c r="Z34" s="156"/>
      <c r="AA34" s="156"/>
      <c r="AB34" s="156"/>
      <c r="AC34" s="156"/>
      <c r="AD34" s="156"/>
      <c r="AE34" s="156"/>
    </row>
    <row r="35" spans="1:31" x14ac:dyDescent="0.25">
      <c r="S35" s="156"/>
      <c r="T35" s="156"/>
      <c r="U35" s="156"/>
      <c r="V35" s="156"/>
      <c r="W35" s="156"/>
      <c r="X35" s="156"/>
      <c r="Y35" s="156"/>
      <c r="Z35" s="156"/>
      <c r="AA35" s="156"/>
      <c r="AB35" s="156"/>
      <c r="AC35" s="156"/>
      <c r="AD35" s="156"/>
      <c r="AE35" s="156"/>
    </row>
    <row r="43" spans="1:31" x14ac:dyDescent="0.25">
      <c r="A43" s="119" t="s">
        <v>166</v>
      </c>
    </row>
  </sheetData>
  <mergeCells count="4">
    <mergeCell ref="A3:A4"/>
    <mergeCell ref="B3:M3"/>
    <mergeCell ref="N3:R3"/>
    <mergeCell ref="A17:R17"/>
  </mergeCells>
  <pageMargins left="0.78740157480314965" right="0.78740157480314965" top="0.74803149606299213" bottom="0.51181102362204722" header="0" footer="0"/>
  <pageSetup paperSize="9"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sheetPr>
  <dimension ref="A1:AJL93"/>
  <sheetViews>
    <sheetView showGridLines="0" view="pageLayout" zoomScaleNormal="100" zoomScaleSheetLayoutView="115" workbookViewId="0">
      <selection activeCell="C39" sqref="C39"/>
    </sheetView>
  </sheetViews>
  <sheetFormatPr baseColWidth="10" defaultColWidth="11.42578125" defaultRowHeight="9" customHeight="1" outlineLevelRow="2" outlineLevelCol="1" x14ac:dyDescent="0.2"/>
  <cols>
    <col min="1" max="1" width="12.7109375" style="16" customWidth="1"/>
    <col min="2" max="3" width="16.85546875" style="5" customWidth="1"/>
    <col min="4" max="4" width="20.28515625" style="5" customWidth="1"/>
    <col min="5" max="5" width="16.85546875" style="5" customWidth="1"/>
    <col min="6" max="6" width="9.85546875" style="5" hidden="1" customWidth="1" outlineLevel="1"/>
    <col min="7" max="7" width="9.5703125" style="5" hidden="1" customWidth="1" outlineLevel="1"/>
    <col min="8" max="8" width="9.85546875" style="5" hidden="1" customWidth="1" outlineLevel="1"/>
    <col min="9" max="9" width="10.42578125" style="5" hidden="1" customWidth="1" outlineLevel="1"/>
    <col min="10" max="10" width="11.42578125" style="5" collapsed="1"/>
    <col min="11" max="190" width="11.42578125" style="5"/>
    <col min="191" max="191" width="7.42578125" style="5" customWidth="1"/>
    <col min="192" max="192" width="8.85546875" style="5" customWidth="1"/>
    <col min="193" max="203" width="6.42578125" style="5" customWidth="1"/>
    <col min="204" max="446" width="11.42578125" style="5"/>
    <col min="447" max="447" width="7.42578125" style="5" customWidth="1"/>
    <col min="448" max="448" width="8.85546875" style="5" customWidth="1"/>
    <col min="449" max="459" width="6.42578125" style="5" customWidth="1"/>
    <col min="460" max="702" width="11.42578125" style="5"/>
    <col min="703" max="703" width="7.42578125" style="5" customWidth="1"/>
    <col min="704" max="704" width="8.85546875" style="5" customWidth="1"/>
    <col min="705" max="715" width="6.42578125" style="5" customWidth="1"/>
    <col min="716" max="958" width="11.42578125" style="5"/>
    <col min="959" max="959" width="7.42578125" style="5" customWidth="1"/>
    <col min="960" max="960" width="8.85546875" style="5" customWidth="1"/>
    <col min="961" max="971" width="6.42578125" style="5" customWidth="1"/>
    <col min="972" max="1214" width="11.42578125" style="5"/>
    <col min="1215" max="1215" width="7.42578125" style="5" customWidth="1"/>
    <col min="1216" max="1216" width="8.85546875" style="5" customWidth="1"/>
    <col min="1217" max="1227" width="6.42578125" style="5" customWidth="1"/>
    <col min="1228" max="1470" width="11.42578125" style="5"/>
    <col min="1471" max="1471" width="7.42578125" style="5" customWidth="1"/>
    <col min="1472" max="1472" width="8.85546875" style="5" customWidth="1"/>
    <col min="1473" max="1483" width="6.42578125" style="5" customWidth="1"/>
    <col min="1484" max="1726" width="11.42578125" style="5"/>
    <col min="1727" max="1727" width="7.42578125" style="5" customWidth="1"/>
    <col min="1728" max="1728" width="8.85546875" style="5" customWidth="1"/>
    <col min="1729" max="1739" width="6.42578125" style="5" customWidth="1"/>
    <col min="1740" max="1982" width="11.42578125" style="5"/>
    <col min="1983" max="1983" width="7.42578125" style="5" customWidth="1"/>
    <col min="1984" max="1984" width="8.85546875" style="5" customWidth="1"/>
    <col min="1985" max="1995" width="6.42578125" style="5" customWidth="1"/>
    <col min="1996" max="2238" width="11.42578125" style="5"/>
    <col min="2239" max="2239" width="7.42578125" style="5" customWidth="1"/>
    <col min="2240" max="2240" width="8.85546875" style="5" customWidth="1"/>
    <col min="2241" max="2251" width="6.42578125" style="5" customWidth="1"/>
    <col min="2252" max="2494" width="11.42578125" style="5"/>
    <col min="2495" max="2495" width="7.42578125" style="5" customWidth="1"/>
    <col min="2496" max="2496" width="8.85546875" style="5" customWidth="1"/>
    <col min="2497" max="2507" width="6.42578125" style="5" customWidth="1"/>
    <col min="2508" max="2750" width="11.42578125" style="5"/>
    <col min="2751" max="2751" width="7.42578125" style="5" customWidth="1"/>
    <col min="2752" max="2752" width="8.85546875" style="5" customWidth="1"/>
    <col min="2753" max="2763" width="6.42578125" style="5" customWidth="1"/>
    <col min="2764" max="3006" width="11.42578125" style="5"/>
    <col min="3007" max="3007" width="7.42578125" style="5" customWidth="1"/>
    <col min="3008" max="3008" width="8.85546875" style="5" customWidth="1"/>
    <col min="3009" max="3019" width="6.42578125" style="5" customWidth="1"/>
    <col min="3020" max="3262" width="11.42578125" style="5"/>
    <col min="3263" max="3263" width="7.42578125" style="5" customWidth="1"/>
    <col min="3264" max="3264" width="8.85546875" style="5" customWidth="1"/>
    <col min="3265" max="3275" width="6.42578125" style="5" customWidth="1"/>
    <col min="3276" max="3518" width="11.42578125" style="5"/>
    <col min="3519" max="3519" width="7.42578125" style="5" customWidth="1"/>
    <col min="3520" max="3520" width="8.85546875" style="5" customWidth="1"/>
    <col min="3521" max="3531" width="6.42578125" style="5" customWidth="1"/>
    <col min="3532" max="3774" width="11.42578125" style="5"/>
    <col min="3775" max="3775" width="7.42578125" style="5" customWidth="1"/>
    <col min="3776" max="3776" width="8.85546875" style="5" customWidth="1"/>
    <col min="3777" max="3787" width="6.42578125" style="5" customWidth="1"/>
    <col min="3788" max="4030" width="11.42578125" style="5"/>
    <col min="4031" max="4031" width="7.42578125" style="5" customWidth="1"/>
    <col min="4032" max="4032" width="8.85546875" style="5" customWidth="1"/>
    <col min="4033" max="4043" width="6.42578125" style="5" customWidth="1"/>
    <col min="4044" max="4286" width="11.42578125" style="5"/>
    <col min="4287" max="4287" width="7.42578125" style="5" customWidth="1"/>
    <col min="4288" max="4288" width="8.85546875" style="5" customWidth="1"/>
    <col min="4289" max="4299" width="6.42578125" style="5" customWidth="1"/>
    <col min="4300" max="4542" width="11.42578125" style="5"/>
    <col min="4543" max="4543" width="7.42578125" style="5" customWidth="1"/>
    <col min="4544" max="4544" width="8.85546875" style="5" customWidth="1"/>
    <col min="4545" max="4555" width="6.42578125" style="5" customWidth="1"/>
    <col min="4556" max="4798" width="11.42578125" style="5"/>
    <col min="4799" max="4799" width="7.42578125" style="5" customWidth="1"/>
    <col min="4800" max="4800" width="8.85546875" style="5" customWidth="1"/>
    <col min="4801" max="4811" width="6.42578125" style="5" customWidth="1"/>
    <col min="4812" max="5054" width="11.42578125" style="5"/>
    <col min="5055" max="5055" width="7.42578125" style="5" customWidth="1"/>
    <col min="5056" max="5056" width="8.85546875" style="5" customWidth="1"/>
    <col min="5057" max="5067" width="6.42578125" style="5" customWidth="1"/>
    <col min="5068" max="5310" width="11.42578125" style="5"/>
    <col min="5311" max="5311" width="7.42578125" style="5" customWidth="1"/>
    <col min="5312" max="5312" width="8.85546875" style="5" customWidth="1"/>
    <col min="5313" max="5323" width="6.42578125" style="5" customWidth="1"/>
    <col min="5324" max="5566" width="11.42578125" style="5"/>
    <col min="5567" max="5567" width="7.42578125" style="5" customWidth="1"/>
    <col min="5568" max="5568" width="8.85546875" style="5" customWidth="1"/>
    <col min="5569" max="5579" width="6.42578125" style="5" customWidth="1"/>
    <col min="5580" max="5822" width="11.42578125" style="5"/>
    <col min="5823" max="5823" width="7.42578125" style="5" customWidth="1"/>
    <col min="5824" max="5824" width="8.85546875" style="5" customWidth="1"/>
    <col min="5825" max="5835" width="6.42578125" style="5" customWidth="1"/>
    <col min="5836" max="6078" width="11.42578125" style="5"/>
    <col min="6079" max="6079" width="7.42578125" style="5" customWidth="1"/>
    <col min="6080" max="6080" width="8.85546875" style="5" customWidth="1"/>
    <col min="6081" max="6091" width="6.42578125" style="5" customWidth="1"/>
    <col min="6092" max="6334" width="11.42578125" style="5"/>
    <col min="6335" max="6335" width="7.42578125" style="5" customWidth="1"/>
    <col min="6336" max="6336" width="8.85546875" style="5" customWidth="1"/>
    <col min="6337" max="6347" width="6.42578125" style="5" customWidth="1"/>
    <col min="6348" max="6590" width="11.42578125" style="5"/>
    <col min="6591" max="6591" width="7.42578125" style="5" customWidth="1"/>
    <col min="6592" max="6592" width="8.85546875" style="5" customWidth="1"/>
    <col min="6593" max="6603" width="6.42578125" style="5" customWidth="1"/>
    <col min="6604" max="6846" width="11.42578125" style="5"/>
    <col min="6847" max="6847" width="7.42578125" style="5" customWidth="1"/>
    <col min="6848" max="6848" width="8.85546875" style="5" customWidth="1"/>
    <col min="6849" max="6859" width="6.42578125" style="5" customWidth="1"/>
    <col min="6860" max="7102" width="11.42578125" style="5"/>
    <col min="7103" max="7103" width="7.42578125" style="5" customWidth="1"/>
    <col min="7104" max="7104" width="8.85546875" style="5" customWidth="1"/>
    <col min="7105" max="7115" width="6.42578125" style="5" customWidth="1"/>
    <col min="7116" max="7358" width="11.42578125" style="5"/>
    <col min="7359" max="7359" width="7.42578125" style="5" customWidth="1"/>
    <col min="7360" max="7360" width="8.85546875" style="5" customWidth="1"/>
    <col min="7361" max="7371" width="6.42578125" style="5" customWidth="1"/>
    <col min="7372" max="7614" width="11.42578125" style="5"/>
    <col min="7615" max="7615" width="7.42578125" style="5" customWidth="1"/>
    <col min="7616" max="7616" width="8.85546875" style="5" customWidth="1"/>
    <col min="7617" max="7627" width="6.42578125" style="5" customWidth="1"/>
    <col min="7628" max="7870" width="11.42578125" style="5"/>
    <col min="7871" max="7871" width="7.42578125" style="5" customWidth="1"/>
    <col min="7872" max="7872" width="8.85546875" style="5" customWidth="1"/>
    <col min="7873" max="7883" width="6.42578125" style="5" customWidth="1"/>
    <col min="7884" max="8126" width="11.42578125" style="5"/>
    <col min="8127" max="8127" width="7.42578125" style="5" customWidth="1"/>
    <col min="8128" max="8128" width="8.85546875" style="5" customWidth="1"/>
    <col min="8129" max="8139" width="6.42578125" style="5" customWidth="1"/>
    <col min="8140" max="8382" width="11.42578125" style="5"/>
    <col min="8383" max="8383" width="7.42578125" style="5" customWidth="1"/>
    <col min="8384" max="8384" width="8.85546875" style="5" customWidth="1"/>
    <col min="8385" max="8395" width="6.42578125" style="5" customWidth="1"/>
    <col min="8396" max="8638" width="11.42578125" style="5"/>
    <col min="8639" max="8639" width="7.42578125" style="5" customWidth="1"/>
    <col min="8640" max="8640" width="8.85546875" style="5" customWidth="1"/>
    <col min="8641" max="8651" width="6.42578125" style="5" customWidth="1"/>
    <col min="8652" max="8894" width="11.42578125" style="5"/>
    <col min="8895" max="8895" width="7.42578125" style="5" customWidth="1"/>
    <col min="8896" max="8896" width="8.85546875" style="5" customWidth="1"/>
    <col min="8897" max="8907" width="6.42578125" style="5" customWidth="1"/>
    <col min="8908" max="9150" width="11.42578125" style="5"/>
    <col min="9151" max="9151" width="7.42578125" style="5" customWidth="1"/>
    <col min="9152" max="9152" width="8.85546875" style="5" customWidth="1"/>
    <col min="9153" max="9163" width="6.42578125" style="5" customWidth="1"/>
    <col min="9164" max="9406" width="11.42578125" style="5"/>
    <col min="9407" max="9407" width="7.42578125" style="5" customWidth="1"/>
    <col min="9408" max="9408" width="8.85546875" style="5" customWidth="1"/>
    <col min="9409" max="9419" width="6.42578125" style="5" customWidth="1"/>
    <col min="9420" max="9662" width="11.42578125" style="5"/>
    <col min="9663" max="9663" width="7.42578125" style="5" customWidth="1"/>
    <col min="9664" max="9664" width="8.85546875" style="5" customWidth="1"/>
    <col min="9665" max="9675" width="6.42578125" style="5" customWidth="1"/>
    <col min="9676" max="9918" width="11.42578125" style="5"/>
    <col min="9919" max="9919" width="7.42578125" style="5" customWidth="1"/>
    <col min="9920" max="9920" width="8.85546875" style="5" customWidth="1"/>
    <col min="9921" max="9931" width="6.42578125" style="5" customWidth="1"/>
    <col min="9932" max="10174" width="11.42578125" style="5"/>
    <col min="10175" max="10175" width="7.42578125" style="5" customWidth="1"/>
    <col min="10176" max="10176" width="8.85546875" style="5" customWidth="1"/>
    <col min="10177" max="10187" width="6.42578125" style="5" customWidth="1"/>
    <col min="10188" max="10430" width="11.42578125" style="5"/>
    <col min="10431" max="10431" width="7.42578125" style="5" customWidth="1"/>
    <col min="10432" max="10432" width="8.85546875" style="5" customWidth="1"/>
    <col min="10433" max="10443" width="6.42578125" style="5" customWidth="1"/>
    <col min="10444" max="10686" width="11.42578125" style="5"/>
    <col min="10687" max="10687" width="7.42578125" style="5" customWidth="1"/>
    <col min="10688" max="10688" width="8.85546875" style="5" customWidth="1"/>
    <col min="10689" max="10699" width="6.42578125" style="5" customWidth="1"/>
    <col min="10700" max="10942" width="11.42578125" style="5"/>
    <col min="10943" max="10943" width="7.42578125" style="5" customWidth="1"/>
    <col min="10944" max="10944" width="8.85546875" style="5" customWidth="1"/>
    <col min="10945" max="10955" width="6.42578125" style="5" customWidth="1"/>
    <col min="10956" max="11198" width="11.42578125" style="5"/>
    <col min="11199" max="11199" width="7.42578125" style="5" customWidth="1"/>
    <col min="11200" max="11200" width="8.85546875" style="5" customWidth="1"/>
    <col min="11201" max="11211" width="6.42578125" style="5" customWidth="1"/>
    <col min="11212" max="11454" width="11.42578125" style="5"/>
    <col min="11455" max="11455" width="7.42578125" style="5" customWidth="1"/>
    <col min="11456" max="11456" width="8.85546875" style="5" customWidth="1"/>
    <col min="11457" max="11467" width="6.42578125" style="5" customWidth="1"/>
    <col min="11468" max="11710" width="11.42578125" style="5"/>
    <col min="11711" max="11711" width="7.42578125" style="5" customWidth="1"/>
    <col min="11712" max="11712" width="8.85546875" style="5" customWidth="1"/>
    <col min="11713" max="11723" width="6.42578125" style="5" customWidth="1"/>
    <col min="11724" max="11966" width="11.42578125" style="5"/>
    <col min="11967" max="11967" width="7.42578125" style="5" customWidth="1"/>
    <col min="11968" max="11968" width="8.85546875" style="5" customWidth="1"/>
    <col min="11969" max="11979" width="6.42578125" style="5" customWidth="1"/>
    <col min="11980" max="12222" width="11.42578125" style="5"/>
    <col min="12223" max="12223" width="7.42578125" style="5" customWidth="1"/>
    <col min="12224" max="12224" width="8.85546875" style="5" customWidth="1"/>
    <col min="12225" max="12235" width="6.42578125" style="5" customWidth="1"/>
    <col min="12236" max="12478" width="11.42578125" style="5"/>
    <col min="12479" max="12479" width="7.42578125" style="5" customWidth="1"/>
    <col min="12480" max="12480" width="8.85546875" style="5" customWidth="1"/>
    <col min="12481" max="12491" width="6.42578125" style="5" customWidth="1"/>
    <col min="12492" max="12734" width="11.42578125" style="5"/>
    <col min="12735" max="12735" width="7.42578125" style="5" customWidth="1"/>
    <col min="12736" max="12736" width="8.85546875" style="5" customWidth="1"/>
    <col min="12737" max="12747" width="6.42578125" style="5" customWidth="1"/>
    <col min="12748" max="12990" width="11.42578125" style="5"/>
    <col min="12991" max="12991" width="7.42578125" style="5" customWidth="1"/>
    <col min="12992" max="12992" width="8.85546875" style="5" customWidth="1"/>
    <col min="12993" max="13003" width="6.42578125" style="5" customWidth="1"/>
    <col min="13004" max="13246" width="11.42578125" style="5"/>
    <col min="13247" max="13247" width="7.42578125" style="5" customWidth="1"/>
    <col min="13248" max="13248" width="8.85546875" style="5" customWidth="1"/>
    <col min="13249" max="13259" width="6.42578125" style="5" customWidth="1"/>
    <col min="13260" max="13502" width="11.42578125" style="5"/>
    <col min="13503" max="13503" width="7.42578125" style="5" customWidth="1"/>
    <col min="13504" max="13504" width="8.85546875" style="5" customWidth="1"/>
    <col min="13505" max="13515" width="6.42578125" style="5" customWidth="1"/>
    <col min="13516" max="13758" width="11.42578125" style="5"/>
    <col min="13759" max="13759" width="7.42578125" style="5" customWidth="1"/>
    <col min="13760" max="13760" width="8.85546875" style="5" customWidth="1"/>
    <col min="13761" max="13771" width="6.42578125" style="5" customWidth="1"/>
    <col min="13772" max="14014" width="11.42578125" style="5"/>
    <col min="14015" max="14015" width="7.42578125" style="5" customWidth="1"/>
    <col min="14016" max="14016" width="8.85546875" style="5" customWidth="1"/>
    <col min="14017" max="14027" width="6.42578125" style="5" customWidth="1"/>
    <col min="14028" max="14270" width="11.42578125" style="5"/>
    <col min="14271" max="14271" width="7.42578125" style="5" customWidth="1"/>
    <col min="14272" max="14272" width="8.85546875" style="5" customWidth="1"/>
    <col min="14273" max="14283" width="6.42578125" style="5" customWidth="1"/>
    <col min="14284" max="14526" width="11.42578125" style="5"/>
    <col min="14527" max="14527" width="7.42578125" style="5" customWidth="1"/>
    <col min="14528" max="14528" width="8.85546875" style="5" customWidth="1"/>
    <col min="14529" max="14539" width="6.42578125" style="5" customWidth="1"/>
    <col min="14540" max="14782" width="11.42578125" style="5"/>
    <col min="14783" max="14783" width="7.42578125" style="5" customWidth="1"/>
    <col min="14784" max="14784" width="8.85546875" style="5" customWidth="1"/>
    <col min="14785" max="14795" width="6.42578125" style="5" customWidth="1"/>
    <col min="14796" max="15038" width="11.42578125" style="5"/>
    <col min="15039" max="15039" width="7.42578125" style="5" customWidth="1"/>
    <col min="15040" max="15040" width="8.85546875" style="5" customWidth="1"/>
    <col min="15041" max="15051" width="6.42578125" style="5" customWidth="1"/>
    <col min="15052" max="15294" width="11.42578125" style="5"/>
    <col min="15295" max="15295" width="7.42578125" style="5" customWidth="1"/>
    <col min="15296" max="15296" width="8.85546875" style="5" customWidth="1"/>
    <col min="15297" max="15307" width="6.42578125" style="5" customWidth="1"/>
    <col min="15308" max="15550" width="11.42578125" style="5"/>
    <col min="15551" max="15551" width="7.42578125" style="5" customWidth="1"/>
    <col min="15552" max="15552" width="8.85546875" style="5" customWidth="1"/>
    <col min="15553" max="15563" width="6.42578125" style="5" customWidth="1"/>
    <col min="15564" max="15806" width="11.42578125" style="5"/>
    <col min="15807" max="15807" width="7.42578125" style="5" customWidth="1"/>
    <col min="15808" max="15808" width="8.85546875" style="5" customWidth="1"/>
    <col min="15809" max="15819" width="6.42578125" style="5" customWidth="1"/>
    <col min="15820" max="16062" width="11.42578125" style="5"/>
    <col min="16063" max="16063" width="7.42578125" style="5" customWidth="1"/>
    <col min="16064" max="16064" width="8.85546875" style="5" customWidth="1"/>
    <col min="16065" max="16075" width="6.42578125" style="5" customWidth="1"/>
    <col min="16076" max="16384" width="11.42578125" style="5"/>
  </cols>
  <sheetData>
    <row r="1" spans="1:948" s="4" customFormat="1" ht="22.15" customHeight="1" x14ac:dyDescent="0.3">
      <c r="A1" s="82" t="str">
        <f>CONCATENATE(Inhalt_K11!B29,"   ",Inhalt_K11!C29)</f>
        <v>1104   Entwicklung der Schlüsselzuweisungen im kommunalen Finanzausgleich 1985 - 2023</v>
      </c>
      <c r="B1" s="3"/>
      <c r="C1" s="3"/>
      <c r="D1" s="3"/>
      <c r="E1" s="3"/>
      <c r="F1" s="3"/>
      <c r="G1" s="3"/>
      <c r="H1" s="3"/>
      <c r="I1" s="3"/>
      <c r="J1" s="3"/>
      <c r="K1" s="3"/>
    </row>
    <row r="2" spans="1:948" ht="6.75" customHeight="1" collapsed="1" x14ac:dyDescent="0.2">
      <c r="A2" s="11"/>
    </row>
    <row r="3" spans="1:948" ht="53.25" customHeight="1" x14ac:dyDescent="0.25">
      <c r="A3" s="235" t="s">
        <v>4</v>
      </c>
      <c r="B3" s="120" t="s">
        <v>33</v>
      </c>
      <c r="C3" s="120" t="s">
        <v>34</v>
      </c>
      <c r="D3" s="112" t="s">
        <v>35</v>
      </c>
      <c r="E3" s="120" t="s">
        <v>6</v>
      </c>
      <c r="F3" s="23"/>
      <c r="G3" s="149"/>
      <c r="H3" s="149"/>
      <c r="I3" s="149"/>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c r="LM3" s="12"/>
      <c r="LN3" s="12"/>
      <c r="LO3" s="12"/>
      <c r="LP3" s="12"/>
      <c r="LQ3" s="12"/>
      <c r="LR3" s="12"/>
      <c r="LS3" s="12"/>
      <c r="LT3" s="12"/>
      <c r="LU3" s="12"/>
      <c r="LV3" s="12"/>
      <c r="LW3" s="12"/>
      <c r="LX3" s="12"/>
      <c r="LY3" s="12"/>
      <c r="LZ3" s="12"/>
      <c r="MA3" s="12"/>
      <c r="MB3" s="12"/>
      <c r="MC3" s="12"/>
      <c r="MD3" s="12"/>
      <c r="ME3" s="12"/>
      <c r="MF3" s="12"/>
      <c r="MG3" s="12"/>
      <c r="MH3" s="12"/>
      <c r="MI3" s="12"/>
      <c r="MJ3" s="12"/>
      <c r="MK3" s="12"/>
      <c r="ML3" s="12"/>
      <c r="MM3" s="12"/>
      <c r="MN3" s="12"/>
      <c r="MO3" s="12"/>
      <c r="MP3" s="12"/>
      <c r="MQ3" s="12"/>
      <c r="MR3" s="12"/>
      <c r="MS3" s="12"/>
      <c r="MT3" s="12"/>
      <c r="MU3" s="12"/>
      <c r="MV3" s="12"/>
      <c r="MW3" s="12"/>
      <c r="MX3" s="12"/>
      <c r="MY3" s="12"/>
      <c r="MZ3" s="12"/>
      <c r="NA3" s="12"/>
      <c r="NB3" s="12"/>
      <c r="NC3" s="12"/>
      <c r="ND3" s="12"/>
      <c r="NE3" s="12"/>
      <c r="NF3" s="12"/>
      <c r="NG3" s="12"/>
      <c r="NH3" s="12"/>
      <c r="NI3" s="12"/>
      <c r="NJ3" s="12"/>
      <c r="NK3" s="12"/>
      <c r="NL3" s="12"/>
      <c r="NM3" s="12"/>
      <c r="NN3" s="12"/>
      <c r="NO3" s="12"/>
      <c r="NP3" s="12"/>
      <c r="NQ3" s="12"/>
      <c r="NR3" s="12"/>
      <c r="NS3" s="12"/>
      <c r="NT3" s="12"/>
      <c r="NU3" s="12"/>
      <c r="NV3" s="12"/>
      <c r="NW3" s="12"/>
      <c r="NX3" s="12"/>
      <c r="NY3" s="12"/>
      <c r="NZ3" s="12"/>
      <c r="OA3" s="12"/>
      <c r="OB3" s="12"/>
      <c r="OC3" s="12"/>
      <c r="OD3" s="12"/>
      <c r="OE3" s="12"/>
      <c r="OF3" s="12"/>
      <c r="OG3" s="12"/>
      <c r="OH3" s="12"/>
      <c r="OI3" s="12"/>
      <c r="OJ3" s="12"/>
      <c r="OK3" s="12"/>
      <c r="OL3" s="12"/>
      <c r="OM3" s="12"/>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2"/>
      <c r="PR3" s="12"/>
      <c r="PS3" s="12"/>
      <c r="PT3" s="12"/>
      <c r="PU3" s="12"/>
      <c r="PV3" s="12"/>
      <c r="PW3" s="12"/>
      <c r="PX3" s="12"/>
      <c r="PY3" s="12"/>
      <c r="PZ3" s="12"/>
      <c r="QA3" s="12"/>
      <c r="QB3" s="12"/>
      <c r="QC3" s="12"/>
      <c r="QD3" s="12"/>
      <c r="QE3" s="12"/>
      <c r="QF3" s="12"/>
      <c r="QG3" s="12"/>
      <c r="QH3" s="12"/>
      <c r="QI3" s="12"/>
      <c r="QJ3" s="12"/>
      <c r="QK3" s="12"/>
      <c r="QL3" s="12"/>
      <c r="QM3" s="12"/>
      <c r="QN3" s="12"/>
      <c r="QO3" s="12"/>
      <c r="QP3" s="12"/>
      <c r="QQ3" s="12"/>
      <c r="QR3" s="12"/>
      <c r="QS3" s="12"/>
      <c r="QT3" s="12"/>
      <c r="QU3" s="12"/>
      <c r="QV3" s="12"/>
      <c r="QW3" s="12"/>
      <c r="QX3" s="12"/>
      <c r="QY3" s="12"/>
      <c r="QZ3" s="12"/>
      <c r="RA3" s="12"/>
      <c r="RB3" s="12"/>
      <c r="RC3" s="12"/>
      <c r="RD3" s="12"/>
      <c r="RE3" s="12"/>
      <c r="RF3" s="12"/>
      <c r="RG3" s="12"/>
      <c r="RH3" s="12"/>
      <c r="RI3" s="12"/>
      <c r="RJ3" s="12"/>
      <c r="RK3" s="12"/>
      <c r="RL3" s="12"/>
      <c r="RM3" s="12"/>
      <c r="RN3" s="12"/>
      <c r="RO3" s="12"/>
      <c r="RP3" s="12"/>
      <c r="RQ3" s="12"/>
      <c r="RR3" s="12"/>
      <c r="RS3" s="12"/>
      <c r="RT3" s="12"/>
      <c r="RU3" s="12"/>
      <c r="RV3" s="12"/>
      <c r="RW3" s="12"/>
      <c r="RX3" s="12"/>
      <c r="RY3" s="12"/>
      <c r="RZ3" s="12"/>
      <c r="SA3" s="12"/>
      <c r="SB3" s="12"/>
      <c r="SC3" s="12"/>
      <c r="SD3" s="12"/>
      <c r="SE3" s="12"/>
      <c r="SF3" s="12"/>
      <c r="SG3" s="12"/>
      <c r="SH3" s="12"/>
      <c r="SI3" s="12"/>
      <c r="SJ3" s="12"/>
      <c r="SK3" s="12"/>
      <c r="SL3" s="12"/>
      <c r="SM3" s="12"/>
      <c r="SN3" s="12"/>
      <c r="SO3" s="12"/>
      <c r="SP3" s="12"/>
      <c r="SQ3" s="12"/>
      <c r="SR3" s="12"/>
      <c r="SS3" s="12"/>
      <c r="ST3" s="12"/>
      <c r="SU3" s="12"/>
      <c r="SV3" s="12"/>
      <c r="SW3" s="12"/>
      <c r="SX3" s="12"/>
      <c r="SY3" s="12"/>
      <c r="SZ3" s="12"/>
      <c r="TA3" s="12"/>
      <c r="TB3" s="12"/>
      <c r="TC3" s="12"/>
      <c r="TD3" s="12"/>
      <c r="TE3" s="12"/>
      <c r="TF3" s="12"/>
      <c r="TG3" s="12"/>
      <c r="TH3" s="12"/>
      <c r="TI3" s="12"/>
      <c r="TJ3" s="12"/>
      <c r="TK3" s="12"/>
      <c r="TL3" s="12"/>
      <c r="TM3" s="12"/>
      <c r="TN3" s="12"/>
      <c r="TO3" s="12"/>
      <c r="TP3" s="12"/>
      <c r="TQ3" s="12"/>
      <c r="TR3" s="12"/>
      <c r="TS3" s="12"/>
      <c r="TT3" s="12"/>
      <c r="TU3" s="12"/>
      <c r="TV3" s="12"/>
      <c r="TW3" s="12"/>
      <c r="TX3" s="12"/>
      <c r="TY3" s="12"/>
      <c r="TZ3" s="12"/>
      <c r="UA3" s="12"/>
      <c r="UB3" s="12"/>
      <c r="UC3" s="12"/>
      <c r="UD3" s="12"/>
      <c r="UE3" s="12"/>
      <c r="UF3" s="12"/>
      <c r="UG3" s="12"/>
      <c r="UH3" s="12"/>
      <c r="UI3" s="12"/>
      <c r="UJ3" s="12"/>
      <c r="UK3" s="12"/>
      <c r="UL3" s="12"/>
      <c r="UM3" s="12"/>
      <c r="UN3" s="12"/>
      <c r="UO3" s="12"/>
      <c r="UP3" s="12"/>
      <c r="UQ3" s="12"/>
      <c r="UR3" s="12"/>
      <c r="US3" s="12"/>
      <c r="UT3" s="12"/>
      <c r="UU3" s="12"/>
      <c r="UV3" s="12"/>
      <c r="UW3" s="12"/>
      <c r="UX3" s="12"/>
      <c r="UY3" s="12"/>
      <c r="UZ3" s="12"/>
      <c r="VA3" s="12"/>
      <c r="VB3" s="12"/>
      <c r="VC3" s="12"/>
      <c r="VD3" s="12"/>
      <c r="VE3" s="12"/>
      <c r="VF3" s="12"/>
      <c r="VG3" s="12"/>
      <c r="VH3" s="12"/>
      <c r="VI3" s="12"/>
      <c r="VJ3" s="12"/>
      <c r="VK3" s="12"/>
      <c r="VL3" s="12"/>
      <c r="VM3" s="12"/>
      <c r="VN3" s="12"/>
      <c r="VO3" s="12"/>
      <c r="VP3" s="12"/>
      <c r="VQ3" s="12"/>
      <c r="VR3" s="12"/>
      <c r="VS3" s="12"/>
      <c r="VT3" s="12"/>
      <c r="VU3" s="12"/>
      <c r="VV3" s="12"/>
      <c r="VW3" s="12"/>
      <c r="VX3" s="12"/>
      <c r="VY3" s="12"/>
      <c r="VZ3" s="12"/>
      <c r="WA3" s="12"/>
      <c r="WB3" s="12"/>
      <c r="WC3" s="12"/>
      <c r="WD3" s="12"/>
      <c r="WE3" s="12"/>
      <c r="WF3" s="12"/>
      <c r="WG3" s="12"/>
      <c r="WH3" s="12"/>
      <c r="WI3" s="12"/>
      <c r="WJ3" s="12"/>
      <c r="WK3" s="12"/>
      <c r="WL3" s="12"/>
      <c r="WM3" s="12"/>
      <c r="WN3" s="12"/>
      <c r="WO3" s="12"/>
      <c r="WP3" s="12"/>
      <c r="WQ3" s="12"/>
      <c r="WR3" s="12"/>
      <c r="WS3" s="12"/>
      <c r="WT3" s="12"/>
      <c r="WU3" s="12"/>
      <c r="WV3" s="12"/>
      <c r="WW3" s="12"/>
      <c r="WX3" s="12"/>
      <c r="WY3" s="12"/>
      <c r="WZ3" s="12"/>
      <c r="XA3" s="12"/>
      <c r="XB3" s="12"/>
      <c r="XC3" s="12"/>
      <c r="XD3" s="12"/>
      <c r="XE3" s="12"/>
      <c r="XF3" s="12"/>
      <c r="XG3" s="12"/>
      <c r="XH3" s="12"/>
      <c r="XI3" s="12"/>
      <c r="XJ3" s="12"/>
      <c r="XK3" s="12"/>
      <c r="XL3" s="12"/>
      <c r="XM3" s="12"/>
      <c r="XN3" s="12"/>
      <c r="XO3" s="12"/>
      <c r="XP3" s="12"/>
      <c r="XQ3" s="12"/>
      <c r="XR3" s="12"/>
      <c r="XS3" s="12"/>
      <c r="XT3" s="12"/>
      <c r="XU3" s="12"/>
      <c r="XV3" s="12"/>
      <c r="XW3" s="12"/>
      <c r="XX3" s="12"/>
      <c r="XY3" s="12"/>
      <c r="XZ3" s="12"/>
      <c r="YA3" s="12"/>
      <c r="YB3" s="12"/>
      <c r="YC3" s="12"/>
      <c r="YD3" s="12"/>
      <c r="YE3" s="12"/>
      <c r="YF3" s="12"/>
      <c r="YG3" s="12"/>
      <c r="YH3" s="12"/>
      <c r="YI3" s="12"/>
      <c r="YJ3" s="12"/>
      <c r="YK3" s="12"/>
      <c r="YL3" s="12"/>
      <c r="YM3" s="12"/>
      <c r="YN3" s="12"/>
      <c r="YO3" s="12"/>
      <c r="YP3" s="12"/>
      <c r="YQ3" s="12"/>
      <c r="YR3" s="12"/>
      <c r="YS3" s="12"/>
      <c r="YT3" s="12"/>
      <c r="YU3" s="12"/>
      <c r="YV3" s="12"/>
      <c r="YW3" s="12"/>
      <c r="YX3" s="12"/>
      <c r="YY3" s="12"/>
      <c r="YZ3" s="12"/>
      <c r="ZA3" s="12"/>
      <c r="ZB3" s="12"/>
      <c r="ZC3" s="12"/>
      <c r="ZD3" s="12"/>
      <c r="ZE3" s="12"/>
      <c r="ZF3" s="12"/>
      <c r="ZG3" s="12"/>
      <c r="ZH3" s="12"/>
      <c r="ZI3" s="12"/>
      <c r="ZJ3" s="12"/>
      <c r="ZK3" s="12"/>
      <c r="ZL3" s="12"/>
      <c r="ZM3" s="12"/>
      <c r="ZN3" s="12"/>
      <c r="ZO3" s="12"/>
      <c r="ZP3" s="12"/>
      <c r="ZQ3" s="12"/>
      <c r="ZR3" s="12"/>
      <c r="ZS3" s="12"/>
      <c r="ZT3" s="12"/>
      <c r="ZU3" s="12"/>
      <c r="ZV3" s="12"/>
      <c r="ZW3" s="12"/>
      <c r="ZX3" s="12"/>
      <c r="ZY3" s="12"/>
      <c r="ZZ3" s="12"/>
      <c r="AAA3" s="12"/>
      <c r="AAB3" s="12"/>
      <c r="AAC3" s="12"/>
      <c r="AAD3" s="12"/>
      <c r="AAE3" s="12"/>
      <c r="AAF3" s="12"/>
      <c r="AAG3" s="12"/>
      <c r="AAH3" s="12"/>
      <c r="AAI3" s="12"/>
      <c r="AAJ3" s="12"/>
      <c r="AAK3" s="12"/>
      <c r="AAL3" s="12"/>
      <c r="AAM3" s="12"/>
      <c r="AAN3" s="12"/>
      <c r="AAO3" s="12"/>
      <c r="AAP3" s="12"/>
      <c r="AAQ3" s="12"/>
      <c r="AAR3" s="12"/>
      <c r="AAS3" s="12"/>
      <c r="AAT3" s="12"/>
      <c r="AAU3" s="12"/>
      <c r="AAV3" s="12"/>
      <c r="AAW3" s="12"/>
      <c r="AAX3" s="12"/>
      <c r="AAY3" s="12"/>
      <c r="AAZ3" s="12"/>
      <c r="ABA3" s="12"/>
      <c r="ABB3" s="12"/>
      <c r="ABC3" s="12"/>
      <c r="ABD3" s="12"/>
      <c r="ABE3" s="12"/>
      <c r="ABF3" s="12"/>
      <c r="ABG3" s="12"/>
      <c r="ABH3" s="12"/>
      <c r="ABI3" s="12"/>
      <c r="ABJ3" s="12"/>
      <c r="ABK3" s="12"/>
      <c r="ABL3" s="12"/>
      <c r="ABM3" s="12"/>
      <c r="ABN3" s="12"/>
      <c r="ABO3" s="12"/>
      <c r="ABP3" s="12"/>
      <c r="ABQ3" s="12"/>
      <c r="ABR3" s="12"/>
      <c r="ABS3" s="12"/>
      <c r="ABT3" s="12"/>
      <c r="ABU3" s="12"/>
      <c r="ABV3" s="12"/>
      <c r="ABW3" s="12"/>
      <c r="ABX3" s="12"/>
      <c r="ABY3" s="12"/>
      <c r="ABZ3" s="12"/>
      <c r="ACA3" s="12"/>
      <c r="ACB3" s="12"/>
      <c r="ACC3" s="12"/>
      <c r="ACD3" s="12"/>
      <c r="ACE3" s="12"/>
      <c r="ACF3" s="12"/>
      <c r="ACG3" s="12"/>
      <c r="ACH3" s="12"/>
      <c r="ACI3" s="12"/>
      <c r="ACJ3" s="12"/>
      <c r="ACK3" s="12"/>
      <c r="ACL3" s="12"/>
      <c r="ACM3" s="12"/>
      <c r="ACN3" s="12"/>
      <c r="ACO3" s="12"/>
      <c r="ACP3" s="12"/>
      <c r="ACQ3" s="12"/>
      <c r="ACR3" s="12"/>
      <c r="ACS3" s="12"/>
      <c r="ACT3" s="12"/>
      <c r="ACU3" s="12"/>
      <c r="ACV3" s="12"/>
      <c r="ACW3" s="12"/>
      <c r="ACX3" s="12"/>
      <c r="ACY3" s="12"/>
      <c r="ACZ3" s="12"/>
      <c r="ADA3" s="12"/>
      <c r="ADB3" s="12"/>
      <c r="ADC3" s="12"/>
      <c r="ADD3" s="12"/>
      <c r="ADE3" s="12"/>
      <c r="ADF3" s="12"/>
      <c r="ADG3" s="12"/>
      <c r="ADH3" s="12"/>
      <c r="ADI3" s="12"/>
      <c r="ADJ3" s="12"/>
      <c r="ADK3" s="12"/>
      <c r="ADL3" s="12"/>
      <c r="ADM3" s="12"/>
      <c r="ADN3" s="12"/>
      <c r="ADO3" s="12"/>
      <c r="ADP3" s="12"/>
      <c r="ADQ3" s="12"/>
      <c r="ADR3" s="12"/>
      <c r="ADS3" s="12"/>
      <c r="ADT3" s="12"/>
      <c r="ADU3" s="12"/>
      <c r="ADV3" s="12"/>
      <c r="ADW3" s="12"/>
      <c r="ADX3" s="12"/>
      <c r="ADY3" s="12"/>
      <c r="ADZ3" s="12"/>
      <c r="AEA3" s="12"/>
      <c r="AEB3" s="12"/>
      <c r="AEC3" s="12"/>
      <c r="AED3" s="12"/>
      <c r="AEE3" s="12"/>
      <c r="AEF3" s="12"/>
      <c r="AEG3" s="12"/>
      <c r="AEH3" s="12"/>
      <c r="AEI3" s="12"/>
      <c r="AEJ3" s="12"/>
      <c r="AEK3" s="12"/>
      <c r="AEL3" s="12"/>
      <c r="AEM3" s="12"/>
      <c r="AEN3" s="12"/>
      <c r="AEO3" s="12"/>
      <c r="AEP3" s="12"/>
      <c r="AEQ3" s="12"/>
      <c r="AER3" s="12"/>
      <c r="AES3" s="12"/>
      <c r="AET3" s="12"/>
      <c r="AEU3" s="12"/>
      <c r="AEV3" s="12"/>
      <c r="AEW3" s="12"/>
      <c r="AEX3" s="12"/>
      <c r="AEY3" s="12"/>
      <c r="AEZ3" s="12"/>
      <c r="AFA3" s="12"/>
      <c r="AFB3" s="12"/>
      <c r="AFC3" s="12"/>
      <c r="AFD3" s="12"/>
      <c r="AFE3" s="12"/>
      <c r="AFF3" s="12"/>
      <c r="AFG3" s="12"/>
      <c r="AFH3" s="12"/>
      <c r="AFI3" s="12"/>
      <c r="AFJ3" s="12"/>
      <c r="AFK3" s="12"/>
      <c r="AFL3" s="12"/>
      <c r="AFM3" s="12"/>
      <c r="AFN3" s="12"/>
      <c r="AFO3" s="12"/>
      <c r="AFP3" s="12"/>
      <c r="AFQ3" s="12"/>
      <c r="AFR3" s="12"/>
      <c r="AFS3" s="12"/>
      <c r="AFT3" s="12"/>
      <c r="AFU3" s="12"/>
      <c r="AFV3" s="12"/>
      <c r="AFW3" s="12"/>
      <c r="AFX3" s="12"/>
      <c r="AFY3" s="12"/>
      <c r="AFZ3" s="12"/>
      <c r="AGA3" s="12"/>
      <c r="AGB3" s="12"/>
      <c r="AGC3" s="12"/>
      <c r="AGD3" s="12"/>
      <c r="AGE3" s="12"/>
      <c r="AGF3" s="12"/>
      <c r="AGG3" s="12"/>
      <c r="AGH3" s="12"/>
      <c r="AGI3" s="12"/>
      <c r="AGJ3" s="12"/>
      <c r="AGK3" s="12"/>
      <c r="AGL3" s="12"/>
      <c r="AGM3" s="12"/>
      <c r="AGN3" s="12"/>
      <c r="AGO3" s="12"/>
      <c r="AGP3" s="12"/>
      <c r="AGQ3" s="12"/>
      <c r="AGR3" s="12"/>
      <c r="AGS3" s="12"/>
      <c r="AGT3" s="12"/>
      <c r="AGU3" s="12"/>
      <c r="AGV3" s="12"/>
      <c r="AGW3" s="12"/>
      <c r="AGX3" s="12"/>
      <c r="AGY3" s="12"/>
      <c r="AGZ3" s="12"/>
      <c r="AHA3" s="12"/>
      <c r="AHB3" s="12"/>
      <c r="AHC3" s="12"/>
      <c r="AHD3" s="12"/>
      <c r="AHE3" s="12"/>
      <c r="AHF3" s="12"/>
      <c r="AHG3" s="12"/>
      <c r="AHH3" s="12"/>
      <c r="AHI3" s="12"/>
      <c r="AHJ3" s="12"/>
      <c r="AHK3" s="12"/>
      <c r="AHL3" s="12"/>
      <c r="AHM3" s="12"/>
      <c r="AHN3" s="12"/>
      <c r="AHO3" s="12"/>
      <c r="AHP3" s="12"/>
      <c r="AHQ3" s="12"/>
      <c r="AHR3" s="12"/>
      <c r="AHS3" s="12"/>
      <c r="AHT3" s="12"/>
      <c r="AHU3" s="12"/>
      <c r="AHV3" s="12"/>
      <c r="AHW3" s="12"/>
      <c r="AHX3" s="12"/>
      <c r="AHY3" s="12"/>
      <c r="AHZ3" s="12"/>
      <c r="AIA3" s="12"/>
      <c r="AIB3" s="12"/>
      <c r="AIC3" s="12"/>
      <c r="AID3" s="12"/>
      <c r="AIE3" s="12"/>
      <c r="AIF3" s="12"/>
      <c r="AIG3" s="12"/>
      <c r="AIH3" s="12"/>
      <c r="AII3" s="12"/>
      <c r="AIJ3" s="12"/>
      <c r="AIK3" s="12"/>
      <c r="AIL3" s="12"/>
      <c r="AIM3" s="12"/>
      <c r="AIN3" s="12"/>
      <c r="AIO3" s="12"/>
      <c r="AIP3" s="12"/>
      <c r="AIQ3" s="12"/>
      <c r="AIR3" s="12"/>
      <c r="AIS3" s="12"/>
      <c r="AIT3" s="12"/>
      <c r="AIU3" s="12"/>
      <c r="AIV3" s="12"/>
      <c r="AIW3" s="12"/>
      <c r="AIX3" s="12"/>
      <c r="AIY3" s="12"/>
      <c r="AIZ3" s="12"/>
      <c r="AJA3" s="12"/>
      <c r="AJB3" s="12"/>
      <c r="AJC3" s="12"/>
      <c r="AJD3" s="12"/>
      <c r="AJE3" s="12"/>
      <c r="AJF3" s="12"/>
      <c r="AJG3" s="12"/>
      <c r="AJH3" s="12"/>
      <c r="AJI3" s="12"/>
      <c r="AJJ3" s="12"/>
      <c r="AJK3" s="12"/>
      <c r="AJL3" s="12"/>
    </row>
    <row r="4" spans="1:948" ht="18" customHeight="1" x14ac:dyDescent="0.25">
      <c r="A4" s="236"/>
      <c r="B4" s="233" t="s">
        <v>169</v>
      </c>
      <c r="C4" s="234"/>
      <c r="D4" s="234"/>
      <c r="E4" s="234"/>
      <c r="F4" s="119"/>
      <c r="G4" s="149"/>
      <c r="H4" s="149"/>
      <c r="I4" s="149"/>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row>
    <row r="5" spans="1:948" ht="18" customHeight="1" x14ac:dyDescent="0.25">
      <c r="A5" s="121">
        <v>1985</v>
      </c>
      <c r="B5" s="191">
        <v>21.672128968264115</v>
      </c>
      <c r="C5" s="192">
        <v>8.0431325830977123</v>
      </c>
      <c r="D5" s="192">
        <v>9.9267318734245826</v>
      </c>
      <c r="E5" s="192">
        <v>39.641993424786406</v>
      </c>
      <c r="F5" s="124"/>
      <c r="G5" s="122"/>
      <c r="H5" s="122"/>
      <c r="I5" s="12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row>
    <row r="6" spans="1:948" ht="12.75" hidden="1" customHeight="1" outlineLevel="1" x14ac:dyDescent="0.25">
      <c r="A6" s="121">
        <v>1986</v>
      </c>
      <c r="B6" s="193">
        <v>21.957429837971603</v>
      </c>
      <c r="C6" s="194">
        <v>8.034951912998574</v>
      </c>
      <c r="D6" s="194">
        <v>10.21612307818164</v>
      </c>
      <c r="E6" s="194">
        <v>40.208504829151821</v>
      </c>
      <c r="F6" s="124"/>
      <c r="G6" s="122"/>
      <c r="H6" s="122"/>
      <c r="I6" s="12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c r="KN6" s="12"/>
      <c r="KO6" s="12"/>
      <c r="KP6" s="12"/>
      <c r="KQ6" s="12"/>
      <c r="KR6" s="12"/>
      <c r="KS6" s="12"/>
      <c r="KT6" s="12"/>
      <c r="KU6" s="12"/>
      <c r="KV6" s="12"/>
      <c r="KW6" s="12"/>
      <c r="KX6" s="12"/>
      <c r="KY6" s="12"/>
      <c r="KZ6" s="12"/>
      <c r="LA6" s="12"/>
      <c r="LB6" s="12"/>
      <c r="LC6" s="12"/>
      <c r="LD6" s="12"/>
      <c r="LE6" s="12"/>
      <c r="LF6" s="12"/>
      <c r="LG6" s="12"/>
      <c r="LH6" s="12"/>
      <c r="LI6" s="12"/>
      <c r="LJ6" s="12"/>
      <c r="LK6" s="12"/>
      <c r="LL6" s="12"/>
      <c r="LM6" s="12"/>
      <c r="LN6" s="12"/>
      <c r="LO6" s="12"/>
      <c r="LP6" s="12"/>
      <c r="LQ6" s="12"/>
      <c r="LR6" s="12"/>
      <c r="LS6" s="12"/>
      <c r="LT6" s="12"/>
      <c r="LU6" s="12"/>
      <c r="LV6" s="12"/>
      <c r="LW6" s="12"/>
      <c r="LX6" s="12"/>
      <c r="LY6" s="12"/>
      <c r="LZ6" s="12"/>
      <c r="MA6" s="12"/>
      <c r="MB6" s="12"/>
      <c r="MC6" s="12"/>
      <c r="MD6" s="12"/>
      <c r="ME6" s="12"/>
      <c r="MF6" s="12"/>
      <c r="MG6" s="12"/>
      <c r="MH6" s="12"/>
      <c r="MI6" s="12"/>
      <c r="MJ6" s="12"/>
      <c r="MK6" s="12"/>
      <c r="ML6" s="12"/>
      <c r="MM6" s="12"/>
      <c r="MN6" s="12"/>
      <c r="MO6" s="12"/>
      <c r="MP6" s="12"/>
      <c r="MQ6" s="12"/>
      <c r="MR6" s="12"/>
      <c r="MS6" s="12"/>
      <c r="MT6" s="12"/>
      <c r="MU6" s="12"/>
      <c r="MV6" s="12"/>
      <c r="MW6" s="12"/>
      <c r="MX6" s="12"/>
      <c r="MY6" s="12"/>
      <c r="MZ6" s="12"/>
      <c r="NA6" s="12"/>
      <c r="NB6" s="12"/>
      <c r="NC6" s="12"/>
      <c r="ND6" s="12"/>
      <c r="NE6" s="12"/>
      <c r="NF6" s="12"/>
      <c r="NG6" s="12"/>
      <c r="NH6" s="12"/>
      <c r="NI6" s="12"/>
      <c r="NJ6" s="12"/>
      <c r="NK6" s="12"/>
      <c r="NL6" s="12"/>
      <c r="NM6" s="12"/>
      <c r="NN6" s="12"/>
      <c r="NO6" s="12"/>
      <c r="NP6" s="12"/>
      <c r="NQ6" s="12"/>
      <c r="NR6" s="12"/>
      <c r="NS6" s="12"/>
      <c r="NT6" s="12"/>
      <c r="NU6" s="12"/>
      <c r="NV6" s="12"/>
      <c r="NW6" s="12"/>
      <c r="NX6" s="12"/>
      <c r="NY6" s="12"/>
      <c r="NZ6" s="12"/>
      <c r="OA6" s="12"/>
      <c r="OB6" s="12"/>
      <c r="OC6" s="12"/>
      <c r="OD6" s="12"/>
      <c r="OE6" s="12"/>
      <c r="OF6" s="12"/>
      <c r="OG6" s="12"/>
      <c r="OH6" s="12"/>
      <c r="OI6" s="12"/>
      <c r="OJ6" s="12"/>
      <c r="OK6" s="12"/>
      <c r="OL6" s="12"/>
      <c r="OM6" s="12"/>
      <c r="ON6" s="12"/>
      <c r="OO6" s="12"/>
      <c r="OP6" s="12"/>
      <c r="OQ6" s="12"/>
      <c r="OR6" s="12"/>
      <c r="OS6" s="12"/>
      <c r="OT6" s="12"/>
      <c r="OU6" s="12"/>
      <c r="OV6" s="12"/>
      <c r="OW6" s="12"/>
      <c r="OX6" s="12"/>
      <c r="OY6" s="12"/>
      <c r="OZ6" s="12"/>
      <c r="PA6" s="12"/>
      <c r="PB6" s="12"/>
      <c r="PC6" s="12"/>
      <c r="PD6" s="12"/>
      <c r="PE6" s="12"/>
      <c r="PF6" s="12"/>
      <c r="PG6" s="12"/>
      <c r="PH6" s="12"/>
      <c r="PI6" s="12"/>
      <c r="PJ6" s="12"/>
      <c r="PK6" s="12"/>
      <c r="PL6" s="12"/>
      <c r="PM6" s="12"/>
      <c r="PN6" s="12"/>
      <c r="PO6" s="12"/>
      <c r="PP6" s="12"/>
      <c r="PQ6" s="12"/>
      <c r="PR6" s="12"/>
      <c r="PS6" s="12"/>
      <c r="PT6" s="12"/>
      <c r="PU6" s="12"/>
      <c r="PV6" s="12"/>
      <c r="PW6" s="12"/>
      <c r="PX6" s="12"/>
      <c r="PY6" s="12"/>
      <c r="PZ6" s="12"/>
      <c r="QA6" s="12"/>
      <c r="QB6" s="12"/>
      <c r="QC6" s="12"/>
      <c r="QD6" s="12"/>
      <c r="QE6" s="12"/>
      <c r="QF6" s="12"/>
      <c r="QG6" s="12"/>
      <c r="QH6" s="12"/>
      <c r="QI6" s="12"/>
      <c r="QJ6" s="12"/>
      <c r="QK6" s="12"/>
      <c r="QL6" s="12"/>
      <c r="QM6" s="12"/>
      <c r="QN6" s="12"/>
      <c r="QO6" s="12"/>
      <c r="QP6" s="12"/>
      <c r="QQ6" s="12"/>
      <c r="QR6" s="12"/>
      <c r="QS6" s="12"/>
      <c r="QT6" s="12"/>
      <c r="QU6" s="12"/>
      <c r="QV6" s="12"/>
      <c r="QW6" s="12"/>
      <c r="QX6" s="12"/>
      <c r="QY6" s="12"/>
      <c r="QZ6" s="12"/>
      <c r="RA6" s="12"/>
      <c r="RB6" s="12"/>
      <c r="RC6" s="12"/>
      <c r="RD6" s="12"/>
      <c r="RE6" s="12"/>
      <c r="RF6" s="12"/>
      <c r="RG6" s="12"/>
      <c r="RH6" s="12"/>
      <c r="RI6" s="12"/>
      <c r="RJ6" s="12"/>
      <c r="RK6" s="12"/>
      <c r="RL6" s="12"/>
      <c r="RM6" s="12"/>
      <c r="RN6" s="12"/>
      <c r="RO6" s="12"/>
      <c r="RP6" s="12"/>
      <c r="RQ6" s="12"/>
      <c r="RR6" s="12"/>
      <c r="RS6" s="12"/>
      <c r="RT6" s="12"/>
      <c r="RU6" s="12"/>
      <c r="RV6" s="12"/>
      <c r="RW6" s="12"/>
      <c r="RX6" s="12"/>
      <c r="RY6" s="12"/>
      <c r="RZ6" s="12"/>
      <c r="SA6" s="12"/>
      <c r="SB6" s="12"/>
      <c r="SC6" s="12"/>
      <c r="SD6" s="12"/>
      <c r="SE6" s="12"/>
      <c r="SF6" s="12"/>
      <c r="SG6" s="12"/>
      <c r="SH6" s="12"/>
      <c r="SI6" s="12"/>
      <c r="SJ6" s="12"/>
      <c r="SK6" s="12"/>
      <c r="SL6" s="12"/>
      <c r="SM6" s="12"/>
      <c r="SN6" s="12"/>
      <c r="SO6" s="12"/>
      <c r="SP6" s="12"/>
      <c r="SQ6" s="12"/>
      <c r="SR6" s="12"/>
      <c r="SS6" s="12"/>
      <c r="ST6" s="12"/>
      <c r="SU6" s="12"/>
      <c r="SV6" s="12"/>
      <c r="SW6" s="12"/>
      <c r="SX6" s="12"/>
      <c r="SY6" s="12"/>
      <c r="SZ6" s="12"/>
      <c r="TA6" s="12"/>
      <c r="TB6" s="12"/>
      <c r="TC6" s="12"/>
      <c r="TD6" s="12"/>
      <c r="TE6" s="12"/>
      <c r="TF6" s="12"/>
      <c r="TG6" s="12"/>
      <c r="TH6" s="12"/>
      <c r="TI6" s="12"/>
      <c r="TJ6" s="12"/>
      <c r="TK6" s="12"/>
      <c r="TL6" s="12"/>
      <c r="TM6" s="12"/>
      <c r="TN6" s="12"/>
      <c r="TO6" s="12"/>
      <c r="TP6" s="12"/>
      <c r="TQ6" s="12"/>
      <c r="TR6" s="12"/>
      <c r="TS6" s="12"/>
      <c r="TT6" s="12"/>
      <c r="TU6" s="12"/>
      <c r="TV6" s="12"/>
      <c r="TW6" s="12"/>
      <c r="TX6" s="12"/>
      <c r="TY6" s="12"/>
      <c r="TZ6" s="12"/>
      <c r="UA6" s="12"/>
      <c r="UB6" s="12"/>
      <c r="UC6" s="12"/>
      <c r="UD6" s="12"/>
      <c r="UE6" s="12"/>
      <c r="UF6" s="12"/>
      <c r="UG6" s="12"/>
      <c r="UH6" s="12"/>
      <c r="UI6" s="12"/>
      <c r="UJ6" s="12"/>
      <c r="UK6" s="12"/>
      <c r="UL6" s="12"/>
      <c r="UM6" s="12"/>
      <c r="UN6" s="12"/>
      <c r="UO6" s="12"/>
      <c r="UP6" s="12"/>
      <c r="UQ6" s="12"/>
      <c r="UR6" s="12"/>
      <c r="US6" s="12"/>
      <c r="UT6" s="12"/>
      <c r="UU6" s="12"/>
      <c r="UV6" s="12"/>
      <c r="UW6" s="12"/>
      <c r="UX6" s="12"/>
      <c r="UY6" s="12"/>
      <c r="UZ6" s="12"/>
      <c r="VA6" s="12"/>
      <c r="VB6" s="12"/>
      <c r="VC6" s="12"/>
      <c r="VD6" s="12"/>
      <c r="VE6" s="12"/>
      <c r="VF6" s="12"/>
      <c r="VG6" s="12"/>
      <c r="VH6" s="12"/>
      <c r="VI6" s="12"/>
      <c r="VJ6" s="12"/>
      <c r="VK6" s="12"/>
      <c r="VL6" s="12"/>
      <c r="VM6" s="12"/>
      <c r="VN6" s="12"/>
      <c r="VO6" s="12"/>
      <c r="VP6" s="12"/>
      <c r="VQ6" s="12"/>
      <c r="VR6" s="12"/>
      <c r="VS6" s="12"/>
      <c r="VT6" s="12"/>
      <c r="VU6" s="12"/>
      <c r="VV6" s="12"/>
      <c r="VW6" s="12"/>
      <c r="VX6" s="12"/>
      <c r="VY6" s="12"/>
      <c r="VZ6" s="12"/>
      <c r="WA6" s="12"/>
      <c r="WB6" s="12"/>
      <c r="WC6" s="12"/>
      <c r="WD6" s="12"/>
      <c r="WE6" s="12"/>
      <c r="WF6" s="12"/>
      <c r="WG6" s="12"/>
      <c r="WH6" s="12"/>
      <c r="WI6" s="12"/>
      <c r="WJ6" s="12"/>
      <c r="WK6" s="12"/>
      <c r="WL6" s="12"/>
      <c r="WM6" s="12"/>
      <c r="WN6" s="12"/>
      <c r="WO6" s="12"/>
      <c r="WP6" s="12"/>
      <c r="WQ6" s="12"/>
      <c r="WR6" s="12"/>
      <c r="WS6" s="12"/>
      <c r="WT6" s="12"/>
      <c r="WU6" s="12"/>
      <c r="WV6" s="12"/>
      <c r="WW6" s="12"/>
      <c r="WX6" s="12"/>
      <c r="WY6" s="12"/>
      <c r="WZ6" s="12"/>
      <c r="XA6" s="12"/>
      <c r="XB6" s="12"/>
      <c r="XC6" s="12"/>
      <c r="XD6" s="12"/>
      <c r="XE6" s="12"/>
      <c r="XF6" s="12"/>
      <c r="XG6" s="12"/>
      <c r="XH6" s="12"/>
      <c r="XI6" s="12"/>
      <c r="XJ6" s="12"/>
      <c r="XK6" s="12"/>
      <c r="XL6" s="12"/>
      <c r="XM6" s="12"/>
      <c r="XN6" s="12"/>
      <c r="XO6" s="12"/>
      <c r="XP6" s="12"/>
      <c r="XQ6" s="12"/>
      <c r="XR6" s="12"/>
      <c r="XS6" s="12"/>
      <c r="XT6" s="12"/>
      <c r="XU6" s="12"/>
      <c r="XV6" s="12"/>
      <c r="XW6" s="12"/>
      <c r="XX6" s="12"/>
      <c r="XY6" s="12"/>
      <c r="XZ6" s="12"/>
      <c r="YA6" s="12"/>
      <c r="YB6" s="12"/>
      <c r="YC6" s="12"/>
      <c r="YD6" s="12"/>
      <c r="YE6" s="12"/>
      <c r="YF6" s="12"/>
      <c r="YG6" s="12"/>
      <c r="YH6" s="12"/>
      <c r="YI6" s="12"/>
      <c r="YJ6" s="12"/>
      <c r="YK6" s="12"/>
      <c r="YL6" s="12"/>
      <c r="YM6" s="12"/>
      <c r="YN6" s="12"/>
      <c r="YO6" s="12"/>
      <c r="YP6" s="12"/>
      <c r="YQ6" s="12"/>
      <c r="YR6" s="12"/>
      <c r="YS6" s="12"/>
      <c r="YT6" s="12"/>
      <c r="YU6" s="12"/>
      <c r="YV6" s="12"/>
      <c r="YW6" s="12"/>
      <c r="YX6" s="12"/>
      <c r="YY6" s="12"/>
      <c r="YZ6" s="12"/>
      <c r="ZA6" s="12"/>
      <c r="ZB6" s="12"/>
      <c r="ZC6" s="12"/>
      <c r="ZD6" s="12"/>
      <c r="ZE6" s="12"/>
      <c r="ZF6" s="12"/>
      <c r="ZG6" s="12"/>
      <c r="ZH6" s="12"/>
      <c r="ZI6" s="12"/>
      <c r="ZJ6" s="12"/>
      <c r="ZK6" s="12"/>
      <c r="ZL6" s="12"/>
      <c r="ZM6" s="12"/>
      <c r="ZN6" s="12"/>
      <c r="ZO6" s="12"/>
      <c r="ZP6" s="12"/>
      <c r="ZQ6" s="12"/>
      <c r="ZR6" s="12"/>
      <c r="ZS6" s="12"/>
      <c r="ZT6" s="12"/>
      <c r="ZU6" s="12"/>
      <c r="ZV6" s="12"/>
      <c r="ZW6" s="12"/>
      <c r="ZX6" s="12"/>
      <c r="ZY6" s="12"/>
      <c r="ZZ6" s="12"/>
      <c r="AAA6" s="12"/>
      <c r="AAB6" s="12"/>
      <c r="AAC6" s="12"/>
      <c r="AAD6" s="12"/>
      <c r="AAE6" s="12"/>
      <c r="AAF6" s="12"/>
      <c r="AAG6" s="12"/>
      <c r="AAH6" s="12"/>
      <c r="AAI6" s="12"/>
      <c r="AAJ6" s="12"/>
      <c r="AAK6" s="12"/>
      <c r="AAL6" s="12"/>
      <c r="AAM6" s="12"/>
      <c r="AAN6" s="12"/>
      <c r="AAO6" s="12"/>
      <c r="AAP6" s="12"/>
      <c r="AAQ6" s="12"/>
      <c r="AAR6" s="12"/>
      <c r="AAS6" s="12"/>
      <c r="AAT6" s="12"/>
      <c r="AAU6" s="12"/>
      <c r="AAV6" s="12"/>
      <c r="AAW6" s="12"/>
      <c r="AAX6" s="12"/>
      <c r="AAY6" s="12"/>
      <c r="AAZ6" s="12"/>
      <c r="ABA6" s="12"/>
      <c r="ABB6" s="12"/>
      <c r="ABC6" s="12"/>
      <c r="ABD6" s="12"/>
      <c r="ABE6" s="12"/>
      <c r="ABF6" s="12"/>
      <c r="ABG6" s="12"/>
      <c r="ABH6" s="12"/>
      <c r="ABI6" s="12"/>
      <c r="ABJ6" s="12"/>
      <c r="ABK6" s="12"/>
      <c r="ABL6" s="12"/>
      <c r="ABM6" s="12"/>
      <c r="ABN6" s="12"/>
      <c r="ABO6" s="12"/>
      <c r="ABP6" s="12"/>
      <c r="ABQ6" s="12"/>
      <c r="ABR6" s="12"/>
      <c r="ABS6" s="12"/>
      <c r="ABT6" s="12"/>
      <c r="ABU6" s="12"/>
      <c r="ABV6" s="12"/>
      <c r="ABW6" s="12"/>
      <c r="ABX6" s="12"/>
      <c r="ABY6" s="12"/>
      <c r="ABZ6" s="12"/>
      <c r="ACA6" s="12"/>
      <c r="ACB6" s="12"/>
      <c r="ACC6" s="12"/>
      <c r="ACD6" s="12"/>
      <c r="ACE6" s="12"/>
      <c r="ACF6" s="12"/>
      <c r="ACG6" s="12"/>
      <c r="ACH6" s="12"/>
      <c r="ACI6" s="12"/>
      <c r="ACJ6" s="12"/>
      <c r="ACK6" s="12"/>
      <c r="ACL6" s="12"/>
      <c r="ACM6" s="12"/>
      <c r="ACN6" s="12"/>
      <c r="ACO6" s="12"/>
      <c r="ACP6" s="12"/>
      <c r="ACQ6" s="12"/>
      <c r="ACR6" s="12"/>
      <c r="ACS6" s="12"/>
      <c r="ACT6" s="12"/>
      <c r="ACU6" s="12"/>
      <c r="ACV6" s="12"/>
      <c r="ACW6" s="12"/>
      <c r="ACX6" s="12"/>
      <c r="ACY6" s="12"/>
      <c r="ACZ6" s="12"/>
      <c r="ADA6" s="12"/>
      <c r="ADB6" s="12"/>
      <c r="ADC6" s="12"/>
      <c r="ADD6" s="12"/>
      <c r="ADE6" s="12"/>
      <c r="ADF6" s="12"/>
      <c r="ADG6" s="12"/>
      <c r="ADH6" s="12"/>
      <c r="ADI6" s="12"/>
      <c r="ADJ6" s="12"/>
      <c r="ADK6" s="12"/>
      <c r="ADL6" s="12"/>
      <c r="ADM6" s="12"/>
      <c r="ADN6" s="12"/>
      <c r="ADO6" s="12"/>
      <c r="ADP6" s="12"/>
      <c r="ADQ6" s="12"/>
      <c r="ADR6" s="12"/>
      <c r="ADS6" s="12"/>
      <c r="ADT6" s="12"/>
      <c r="ADU6" s="12"/>
      <c r="ADV6" s="12"/>
      <c r="ADW6" s="12"/>
      <c r="ADX6" s="12"/>
      <c r="ADY6" s="12"/>
      <c r="ADZ6" s="12"/>
      <c r="AEA6" s="12"/>
      <c r="AEB6" s="12"/>
      <c r="AEC6" s="12"/>
      <c r="AED6" s="12"/>
      <c r="AEE6" s="12"/>
      <c r="AEF6" s="12"/>
      <c r="AEG6" s="12"/>
      <c r="AEH6" s="12"/>
      <c r="AEI6" s="12"/>
      <c r="AEJ6" s="12"/>
      <c r="AEK6" s="12"/>
      <c r="AEL6" s="12"/>
      <c r="AEM6" s="12"/>
      <c r="AEN6" s="12"/>
      <c r="AEO6" s="12"/>
      <c r="AEP6" s="12"/>
      <c r="AEQ6" s="12"/>
      <c r="AER6" s="12"/>
      <c r="AES6" s="12"/>
      <c r="AET6" s="12"/>
      <c r="AEU6" s="12"/>
      <c r="AEV6" s="12"/>
      <c r="AEW6" s="12"/>
      <c r="AEX6" s="12"/>
      <c r="AEY6" s="12"/>
      <c r="AEZ6" s="12"/>
      <c r="AFA6" s="12"/>
      <c r="AFB6" s="12"/>
      <c r="AFC6" s="12"/>
      <c r="AFD6" s="12"/>
      <c r="AFE6" s="12"/>
      <c r="AFF6" s="12"/>
      <c r="AFG6" s="12"/>
      <c r="AFH6" s="12"/>
      <c r="AFI6" s="12"/>
      <c r="AFJ6" s="12"/>
      <c r="AFK6" s="12"/>
      <c r="AFL6" s="12"/>
      <c r="AFM6" s="12"/>
      <c r="AFN6" s="12"/>
      <c r="AFO6" s="12"/>
      <c r="AFP6" s="12"/>
      <c r="AFQ6" s="12"/>
      <c r="AFR6" s="12"/>
      <c r="AFS6" s="12"/>
      <c r="AFT6" s="12"/>
      <c r="AFU6" s="12"/>
      <c r="AFV6" s="12"/>
      <c r="AFW6" s="12"/>
      <c r="AFX6" s="12"/>
      <c r="AFY6" s="12"/>
      <c r="AFZ6" s="12"/>
      <c r="AGA6" s="12"/>
      <c r="AGB6" s="12"/>
      <c r="AGC6" s="12"/>
      <c r="AGD6" s="12"/>
      <c r="AGE6" s="12"/>
      <c r="AGF6" s="12"/>
      <c r="AGG6" s="12"/>
      <c r="AGH6" s="12"/>
      <c r="AGI6" s="12"/>
      <c r="AGJ6" s="12"/>
      <c r="AGK6" s="12"/>
      <c r="AGL6" s="12"/>
      <c r="AGM6" s="12"/>
      <c r="AGN6" s="12"/>
      <c r="AGO6" s="12"/>
      <c r="AGP6" s="12"/>
      <c r="AGQ6" s="12"/>
      <c r="AGR6" s="12"/>
      <c r="AGS6" s="12"/>
      <c r="AGT6" s="12"/>
      <c r="AGU6" s="12"/>
      <c r="AGV6" s="12"/>
      <c r="AGW6" s="12"/>
      <c r="AGX6" s="12"/>
      <c r="AGY6" s="12"/>
      <c r="AGZ6" s="12"/>
      <c r="AHA6" s="12"/>
      <c r="AHB6" s="12"/>
      <c r="AHC6" s="12"/>
      <c r="AHD6" s="12"/>
      <c r="AHE6" s="12"/>
      <c r="AHF6" s="12"/>
      <c r="AHG6" s="12"/>
      <c r="AHH6" s="12"/>
      <c r="AHI6" s="12"/>
      <c r="AHJ6" s="12"/>
      <c r="AHK6" s="12"/>
      <c r="AHL6" s="12"/>
      <c r="AHM6" s="12"/>
      <c r="AHN6" s="12"/>
      <c r="AHO6" s="12"/>
      <c r="AHP6" s="12"/>
      <c r="AHQ6" s="12"/>
      <c r="AHR6" s="12"/>
      <c r="AHS6" s="12"/>
      <c r="AHT6" s="12"/>
      <c r="AHU6" s="12"/>
      <c r="AHV6" s="12"/>
      <c r="AHW6" s="12"/>
      <c r="AHX6" s="12"/>
      <c r="AHY6" s="12"/>
      <c r="AHZ6" s="12"/>
      <c r="AIA6" s="12"/>
      <c r="AIB6" s="12"/>
      <c r="AIC6" s="12"/>
      <c r="AID6" s="12"/>
      <c r="AIE6" s="12"/>
      <c r="AIF6" s="12"/>
      <c r="AIG6" s="12"/>
      <c r="AIH6" s="12"/>
      <c r="AII6" s="12"/>
      <c r="AIJ6" s="12"/>
      <c r="AIK6" s="12"/>
      <c r="AIL6" s="12"/>
      <c r="AIM6" s="12"/>
      <c r="AIN6" s="12"/>
      <c r="AIO6" s="12"/>
      <c r="AIP6" s="12"/>
      <c r="AIQ6" s="12"/>
      <c r="AIR6" s="12"/>
      <c r="AIS6" s="12"/>
      <c r="AIT6" s="12"/>
      <c r="AIU6" s="12"/>
      <c r="AIV6" s="12"/>
      <c r="AIW6" s="12"/>
      <c r="AIX6" s="12"/>
      <c r="AIY6" s="12"/>
      <c r="AIZ6" s="12"/>
      <c r="AJA6" s="12"/>
      <c r="AJB6" s="12"/>
      <c r="AJC6" s="12"/>
      <c r="AJD6" s="12"/>
      <c r="AJE6" s="12"/>
      <c r="AJF6" s="12"/>
      <c r="AJG6" s="12"/>
      <c r="AJH6" s="12"/>
      <c r="AJI6" s="12"/>
      <c r="AJJ6" s="12"/>
      <c r="AJK6" s="12"/>
      <c r="AJL6" s="12"/>
    </row>
    <row r="7" spans="1:948" ht="12.75" hidden="1" customHeight="1" outlineLevel="1" x14ac:dyDescent="0.25">
      <c r="A7" s="121">
        <v>1987</v>
      </c>
      <c r="B7" s="193">
        <v>25.267533476835922</v>
      </c>
      <c r="C7" s="194">
        <v>12.277140651283599</v>
      </c>
      <c r="D7" s="194">
        <v>11.35067976255605</v>
      </c>
      <c r="E7" s="194">
        <v>48.895353890675572</v>
      </c>
      <c r="F7" s="124"/>
      <c r="G7" s="122"/>
      <c r="H7" s="122"/>
      <c r="I7" s="12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row>
    <row r="8" spans="1:948" ht="12.75" hidden="1" customHeight="1" outlineLevel="1" x14ac:dyDescent="0.25">
      <c r="A8" s="121">
        <v>1988</v>
      </c>
      <c r="B8" s="193">
        <v>45.49475158883952</v>
      </c>
      <c r="C8" s="194">
        <v>8.778370308257875</v>
      </c>
      <c r="D8" s="194">
        <v>10.207942408082502</v>
      </c>
      <c r="E8" s="194">
        <v>64.481064305179899</v>
      </c>
      <c r="F8" s="124"/>
      <c r="G8" s="122"/>
      <c r="H8" s="122"/>
      <c r="I8" s="12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row>
    <row r="9" spans="1:948" ht="12.75" hidden="1" customHeight="1" outlineLevel="1" x14ac:dyDescent="0.25">
      <c r="A9" s="121">
        <v>1989</v>
      </c>
      <c r="B9" s="193">
        <v>48.093648220959899</v>
      </c>
      <c r="C9" s="194">
        <v>13.999171707152462</v>
      </c>
      <c r="D9" s="194">
        <v>10.495288445314776</v>
      </c>
      <c r="E9" s="194">
        <v>72.588108373427133</v>
      </c>
      <c r="F9" s="124"/>
      <c r="G9" s="122"/>
      <c r="H9" s="122"/>
      <c r="I9" s="12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row>
    <row r="10" spans="1:948" ht="18" customHeight="1" collapsed="1" x14ac:dyDescent="0.25">
      <c r="A10" s="121">
        <v>1990</v>
      </c>
      <c r="B10" s="193">
        <v>48.711800105326127</v>
      </c>
      <c r="C10" s="194">
        <v>13.371816568924702</v>
      </c>
      <c r="D10" s="194">
        <v>10.930909128093955</v>
      </c>
      <c r="E10" s="194">
        <v>73.014525802344778</v>
      </c>
      <c r="F10" s="124"/>
      <c r="G10" s="122"/>
      <c r="H10" s="122"/>
      <c r="I10" s="12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row>
    <row r="11" spans="1:948" ht="12.75" hidden="1" customHeight="1" outlineLevel="1" x14ac:dyDescent="0.25">
      <c r="A11" s="121">
        <v>1991</v>
      </c>
      <c r="B11" s="193">
        <v>52.83127879212406</v>
      </c>
      <c r="C11" s="194">
        <v>17.147195819677581</v>
      </c>
      <c r="D11" s="194">
        <v>11.051062720175066</v>
      </c>
      <c r="E11" s="194">
        <v>81.029537331976712</v>
      </c>
      <c r="F11" s="124"/>
      <c r="G11" s="122"/>
      <c r="H11" s="122"/>
      <c r="I11" s="12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c r="IW11" s="12"/>
      <c r="IX11" s="12"/>
      <c r="IY11" s="12"/>
      <c r="IZ11" s="12"/>
      <c r="JA11" s="12"/>
      <c r="JB11" s="12"/>
      <c r="JC11" s="12"/>
      <c r="JD11" s="12"/>
      <c r="JE11" s="12"/>
      <c r="JF11" s="12"/>
      <c r="JG11" s="12"/>
      <c r="JH11" s="12"/>
      <c r="JI11" s="12"/>
      <c r="JJ11" s="12"/>
      <c r="JK11" s="12"/>
      <c r="JL11" s="12"/>
      <c r="JM11" s="12"/>
      <c r="JN11" s="12"/>
      <c r="JO11" s="12"/>
      <c r="JP11" s="12"/>
      <c r="JQ11" s="12"/>
      <c r="JR11" s="12"/>
      <c r="JS11" s="12"/>
      <c r="JT11" s="12"/>
      <c r="JU11" s="12"/>
      <c r="JV11" s="12"/>
      <c r="JW11" s="12"/>
      <c r="JX11" s="12"/>
      <c r="JY11" s="12"/>
      <c r="JZ11" s="12"/>
      <c r="KA11" s="12"/>
      <c r="KB11" s="12"/>
      <c r="KC11" s="12"/>
      <c r="KD11" s="12"/>
      <c r="KE11" s="12"/>
      <c r="KF11" s="12"/>
      <c r="KG11" s="12"/>
      <c r="KH11" s="12"/>
      <c r="KI11" s="12"/>
      <c r="KJ11" s="12"/>
      <c r="KK11" s="12"/>
      <c r="KL11" s="12"/>
      <c r="KM11" s="12"/>
      <c r="KN11" s="12"/>
      <c r="KO11" s="12"/>
      <c r="KP11" s="12"/>
      <c r="KQ11" s="12"/>
      <c r="KR11" s="12"/>
      <c r="KS11" s="12"/>
      <c r="KT11" s="12"/>
      <c r="KU11" s="12"/>
      <c r="KV11" s="12"/>
      <c r="KW11" s="12"/>
      <c r="KX11" s="12"/>
      <c r="KY11" s="12"/>
      <c r="KZ11" s="12"/>
      <c r="LA11" s="12"/>
      <c r="LB11" s="12"/>
      <c r="LC11" s="12"/>
      <c r="LD11" s="12"/>
      <c r="LE11" s="12"/>
      <c r="LF11" s="12"/>
      <c r="LG11" s="12"/>
      <c r="LH11" s="12"/>
      <c r="LI11" s="12"/>
      <c r="LJ11" s="12"/>
      <c r="LK11" s="12"/>
      <c r="LL11" s="12"/>
      <c r="LM11" s="12"/>
      <c r="LN11" s="12"/>
      <c r="LO11" s="12"/>
      <c r="LP11" s="12"/>
      <c r="LQ11" s="12"/>
      <c r="LR11" s="12"/>
      <c r="LS11" s="12"/>
      <c r="LT11" s="12"/>
      <c r="LU11" s="12"/>
      <c r="LV11" s="12"/>
      <c r="LW11" s="12"/>
      <c r="LX11" s="12"/>
      <c r="LY11" s="12"/>
      <c r="LZ11" s="12"/>
      <c r="MA11" s="12"/>
      <c r="MB11" s="12"/>
      <c r="MC11" s="12"/>
      <c r="MD11" s="12"/>
      <c r="ME11" s="12"/>
      <c r="MF11" s="12"/>
      <c r="MG11" s="12"/>
      <c r="MH11" s="12"/>
      <c r="MI11" s="12"/>
      <c r="MJ11" s="12"/>
      <c r="MK11" s="12"/>
      <c r="ML11" s="12"/>
      <c r="MM11" s="12"/>
      <c r="MN11" s="12"/>
      <c r="MO11" s="12"/>
      <c r="MP11" s="12"/>
      <c r="MQ11" s="12"/>
      <c r="MR11" s="12"/>
      <c r="MS11" s="12"/>
      <c r="MT11" s="12"/>
      <c r="MU11" s="12"/>
      <c r="MV11" s="12"/>
      <c r="MW11" s="12"/>
      <c r="MX11" s="12"/>
      <c r="MY11" s="12"/>
      <c r="MZ11" s="12"/>
      <c r="NA11" s="12"/>
      <c r="NB11" s="12"/>
      <c r="NC11" s="12"/>
      <c r="ND11" s="12"/>
      <c r="NE11" s="12"/>
      <c r="NF11" s="12"/>
      <c r="NG11" s="12"/>
      <c r="NH11" s="12"/>
      <c r="NI11" s="12"/>
      <c r="NJ11" s="12"/>
      <c r="NK11" s="12"/>
      <c r="NL11" s="12"/>
      <c r="NM11" s="12"/>
      <c r="NN11" s="12"/>
      <c r="NO11" s="12"/>
      <c r="NP11" s="12"/>
      <c r="NQ11" s="12"/>
      <c r="NR11" s="12"/>
      <c r="NS11" s="12"/>
      <c r="NT11" s="12"/>
      <c r="NU11" s="12"/>
      <c r="NV11" s="12"/>
      <c r="NW11" s="12"/>
      <c r="NX11" s="12"/>
      <c r="NY11" s="12"/>
      <c r="NZ11" s="12"/>
      <c r="OA11" s="12"/>
      <c r="OB11" s="12"/>
      <c r="OC11" s="12"/>
      <c r="OD11" s="12"/>
      <c r="OE11" s="12"/>
      <c r="OF11" s="12"/>
      <c r="OG11" s="12"/>
      <c r="OH11" s="12"/>
      <c r="OI11" s="12"/>
      <c r="OJ11" s="12"/>
      <c r="OK11" s="12"/>
      <c r="OL11" s="12"/>
      <c r="OM11" s="12"/>
      <c r="ON11" s="12"/>
      <c r="OO11" s="12"/>
      <c r="OP11" s="12"/>
      <c r="OQ11" s="12"/>
      <c r="OR11" s="12"/>
      <c r="OS11" s="12"/>
      <c r="OT11" s="12"/>
      <c r="OU11" s="12"/>
      <c r="OV11" s="12"/>
      <c r="OW11" s="12"/>
      <c r="OX11" s="12"/>
      <c r="OY11" s="12"/>
      <c r="OZ11" s="12"/>
      <c r="PA11" s="12"/>
      <c r="PB11" s="12"/>
      <c r="PC11" s="12"/>
      <c r="PD11" s="12"/>
      <c r="PE11" s="12"/>
      <c r="PF11" s="12"/>
      <c r="PG11" s="12"/>
      <c r="PH11" s="12"/>
      <c r="PI11" s="12"/>
      <c r="PJ11" s="12"/>
      <c r="PK11" s="12"/>
      <c r="PL11" s="12"/>
      <c r="PM11" s="12"/>
      <c r="PN11" s="12"/>
      <c r="PO11" s="12"/>
      <c r="PP11" s="12"/>
      <c r="PQ11" s="12"/>
      <c r="PR11" s="12"/>
      <c r="PS11" s="12"/>
      <c r="PT11" s="12"/>
      <c r="PU11" s="12"/>
      <c r="PV11" s="12"/>
      <c r="PW11" s="12"/>
      <c r="PX11" s="12"/>
      <c r="PY11" s="12"/>
      <c r="PZ11" s="12"/>
      <c r="QA11" s="12"/>
      <c r="QB11" s="12"/>
      <c r="QC11" s="12"/>
      <c r="QD11" s="12"/>
      <c r="QE11" s="12"/>
      <c r="QF11" s="12"/>
      <c r="QG11" s="12"/>
      <c r="QH11" s="12"/>
      <c r="QI11" s="12"/>
      <c r="QJ11" s="12"/>
      <c r="QK11" s="12"/>
      <c r="QL11" s="12"/>
      <c r="QM11" s="12"/>
      <c r="QN11" s="12"/>
      <c r="QO11" s="12"/>
      <c r="QP11" s="12"/>
      <c r="QQ11" s="12"/>
      <c r="QR11" s="12"/>
      <c r="QS11" s="12"/>
      <c r="QT11" s="12"/>
      <c r="QU11" s="12"/>
      <c r="QV11" s="12"/>
      <c r="QW11" s="12"/>
      <c r="QX11" s="12"/>
      <c r="QY11" s="12"/>
      <c r="QZ11" s="12"/>
      <c r="RA11" s="12"/>
      <c r="RB11" s="12"/>
      <c r="RC11" s="12"/>
      <c r="RD11" s="12"/>
      <c r="RE11" s="12"/>
      <c r="RF11" s="12"/>
      <c r="RG11" s="12"/>
      <c r="RH11" s="12"/>
      <c r="RI11" s="12"/>
      <c r="RJ11" s="12"/>
      <c r="RK11" s="12"/>
      <c r="RL11" s="12"/>
      <c r="RM11" s="12"/>
      <c r="RN11" s="12"/>
      <c r="RO11" s="12"/>
      <c r="RP11" s="12"/>
      <c r="RQ11" s="12"/>
      <c r="RR11" s="12"/>
      <c r="RS11" s="12"/>
      <c r="RT11" s="12"/>
      <c r="RU11" s="12"/>
      <c r="RV11" s="12"/>
      <c r="RW11" s="12"/>
      <c r="RX11" s="12"/>
      <c r="RY11" s="12"/>
      <c r="RZ11" s="12"/>
      <c r="SA11" s="12"/>
      <c r="SB11" s="12"/>
      <c r="SC11" s="12"/>
      <c r="SD11" s="12"/>
      <c r="SE11" s="12"/>
      <c r="SF11" s="12"/>
      <c r="SG11" s="12"/>
      <c r="SH11" s="12"/>
      <c r="SI11" s="12"/>
      <c r="SJ11" s="12"/>
      <c r="SK11" s="12"/>
      <c r="SL11" s="12"/>
      <c r="SM11" s="12"/>
      <c r="SN11" s="12"/>
      <c r="SO11" s="12"/>
      <c r="SP11" s="12"/>
      <c r="SQ11" s="12"/>
      <c r="SR11" s="12"/>
      <c r="SS11" s="12"/>
      <c r="ST11" s="12"/>
      <c r="SU11" s="12"/>
      <c r="SV11" s="12"/>
      <c r="SW11" s="12"/>
      <c r="SX11" s="12"/>
      <c r="SY11" s="12"/>
      <c r="SZ11" s="12"/>
      <c r="TA11" s="12"/>
      <c r="TB11" s="12"/>
      <c r="TC11" s="12"/>
      <c r="TD11" s="12"/>
      <c r="TE11" s="12"/>
      <c r="TF11" s="12"/>
      <c r="TG11" s="12"/>
      <c r="TH11" s="12"/>
      <c r="TI11" s="12"/>
      <c r="TJ11" s="12"/>
      <c r="TK11" s="12"/>
      <c r="TL11" s="12"/>
      <c r="TM11" s="12"/>
      <c r="TN11" s="12"/>
      <c r="TO11" s="12"/>
      <c r="TP11" s="12"/>
      <c r="TQ11" s="12"/>
      <c r="TR11" s="12"/>
      <c r="TS11" s="12"/>
      <c r="TT11" s="12"/>
      <c r="TU11" s="12"/>
      <c r="TV11" s="12"/>
      <c r="TW11" s="12"/>
      <c r="TX11" s="12"/>
      <c r="TY11" s="12"/>
      <c r="TZ11" s="12"/>
      <c r="UA11" s="12"/>
      <c r="UB11" s="12"/>
      <c r="UC11" s="12"/>
      <c r="UD11" s="12"/>
      <c r="UE11" s="12"/>
      <c r="UF11" s="12"/>
      <c r="UG11" s="12"/>
      <c r="UH11" s="12"/>
      <c r="UI11" s="12"/>
      <c r="UJ11" s="12"/>
      <c r="UK11" s="12"/>
      <c r="UL11" s="12"/>
      <c r="UM11" s="12"/>
      <c r="UN11" s="12"/>
      <c r="UO11" s="12"/>
      <c r="UP11" s="12"/>
      <c r="UQ11" s="12"/>
      <c r="UR11" s="12"/>
      <c r="US11" s="12"/>
      <c r="UT11" s="12"/>
      <c r="UU11" s="12"/>
      <c r="UV11" s="12"/>
      <c r="UW11" s="12"/>
      <c r="UX11" s="12"/>
      <c r="UY11" s="12"/>
      <c r="UZ11" s="12"/>
      <c r="VA11" s="12"/>
      <c r="VB11" s="12"/>
      <c r="VC11" s="12"/>
      <c r="VD11" s="12"/>
      <c r="VE11" s="12"/>
      <c r="VF11" s="12"/>
      <c r="VG11" s="12"/>
      <c r="VH11" s="12"/>
      <c r="VI11" s="12"/>
      <c r="VJ11" s="12"/>
      <c r="VK11" s="12"/>
      <c r="VL11" s="12"/>
      <c r="VM11" s="12"/>
      <c r="VN11" s="12"/>
      <c r="VO11" s="12"/>
      <c r="VP11" s="12"/>
      <c r="VQ11" s="12"/>
      <c r="VR11" s="12"/>
      <c r="VS11" s="12"/>
      <c r="VT11" s="12"/>
      <c r="VU11" s="12"/>
      <c r="VV11" s="12"/>
      <c r="VW11" s="12"/>
      <c r="VX11" s="12"/>
      <c r="VY11" s="12"/>
      <c r="VZ11" s="12"/>
      <c r="WA11" s="12"/>
      <c r="WB11" s="12"/>
      <c r="WC11" s="12"/>
      <c r="WD11" s="12"/>
      <c r="WE11" s="12"/>
      <c r="WF11" s="12"/>
      <c r="WG11" s="12"/>
      <c r="WH11" s="12"/>
      <c r="WI11" s="12"/>
      <c r="WJ11" s="12"/>
      <c r="WK11" s="12"/>
      <c r="WL11" s="12"/>
      <c r="WM11" s="12"/>
      <c r="WN11" s="12"/>
      <c r="WO11" s="12"/>
      <c r="WP11" s="12"/>
      <c r="WQ11" s="12"/>
      <c r="WR11" s="12"/>
      <c r="WS11" s="12"/>
      <c r="WT11" s="12"/>
      <c r="WU11" s="12"/>
      <c r="WV11" s="12"/>
      <c r="WW11" s="12"/>
      <c r="WX11" s="12"/>
      <c r="WY11" s="12"/>
      <c r="WZ11" s="12"/>
      <c r="XA11" s="12"/>
      <c r="XB11" s="12"/>
      <c r="XC11" s="12"/>
      <c r="XD11" s="12"/>
      <c r="XE11" s="12"/>
      <c r="XF11" s="12"/>
      <c r="XG11" s="12"/>
      <c r="XH11" s="12"/>
      <c r="XI11" s="12"/>
      <c r="XJ11" s="12"/>
      <c r="XK11" s="12"/>
      <c r="XL11" s="12"/>
      <c r="XM11" s="12"/>
      <c r="XN11" s="12"/>
      <c r="XO11" s="12"/>
      <c r="XP11" s="12"/>
      <c r="XQ11" s="12"/>
      <c r="XR11" s="12"/>
      <c r="XS11" s="12"/>
      <c r="XT11" s="12"/>
      <c r="XU11" s="12"/>
      <c r="XV11" s="12"/>
      <c r="XW11" s="12"/>
      <c r="XX11" s="12"/>
      <c r="XY11" s="12"/>
      <c r="XZ11" s="12"/>
      <c r="YA11" s="12"/>
      <c r="YB11" s="12"/>
      <c r="YC11" s="12"/>
      <c r="YD11" s="12"/>
      <c r="YE11" s="12"/>
      <c r="YF11" s="12"/>
      <c r="YG11" s="12"/>
      <c r="YH11" s="12"/>
      <c r="YI11" s="12"/>
      <c r="YJ11" s="12"/>
      <c r="YK11" s="12"/>
      <c r="YL11" s="12"/>
      <c r="YM11" s="12"/>
      <c r="YN11" s="12"/>
      <c r="YO11" s="12"/>
      <c r="YP11" s="12"/>
      <c r="YQ11" s="12"/>
      <c r="YR11" s="12"/>
      <c r="YS11" s="12"/>
      <c r="YT11" s="12"/>
      <c r="YU11" s="12"/>
      <c r="YV11" s="12"/>
      <c r="YW11" s="12"/>
      <c r="YX11" s="12"/>
      <c r="YY11" s="12"/>
      <c r="YZ11" s="12"/>
      <c r="ZA11" s="12"/>
      <c r="ZB11" s="12"/>
      <c r="ZC11" s="12"/>
      <c r="ZD11" s="12"/>
      <c r="ZE11" s="12"/>
      <c r="ZF11" s="12"/>
      <c r="ZG11" s="12"/>
      <c r="ZH11" s="12"/>
      <c r="ZI11" s="12"/>
      <c r="ZJ11" s="12"/>
      <c r="ZK11" s="12"/>
      <c r="ZL11" s="12"/>
      <c r="ZM11" s="12"/>
      <c r="ZN11" s="12"/>
      <c r="ZO11" s="12"/>
      <c r="ZP11" s="12"/>
      <c r="ZQ11" s="12"/>
      <c r="ZR11" s="12"/>
      <c r="ZS11" s="12"/>
      <c r="ZT11" s="12"/>
      <c r="ZU11" s="12"/>
      <c r="ZV11" s="12"/>
      <c r="ZW11" s="12"/>
      <c r="ZX11" s="12"/>
      <c r="ZY11" s="12"/>
      <c r="ZZ11" s="12"/>
      <c r="AAA11" s="12"/>
      <c r="AAB11" s="12"/>
      <c r="AAC11" s="12"/>
      <c r="AAD11" s="12"/>
      <c r="AAE11" s="12"/>
      <c r="AAF11" s="12"/>
      <c r="AAG11" s="12"/>
      <c r="AAH11" s="12"/>
      <c r="AAI11" s="12"/>
      <c r="AAJ11" s="12"/>
      <c r="AAK11" s="12"/>
      <c r="AAL11" s="12"/>
      <c r="AAM11" s="12"/>
      <c r="AAN11" s="12"/>
      <c r="AAO11" s="12"/>
      <c r="AAP11" s="12"/>
      <c r="AAQ11" s="12"/>
      <c r="AAR11" s="12"/>
      <c r="AAS11" s="12"/>
      <c r="AAT11" s="12"/>
      <c r="AAU11" s="12"/>
      <c r="AAV11" s="12"/>
      <c r="AAW11" s="12"/>
      <c r="AAX11" s="12"/>
      <c r="AAY11" s="12"/>
      <c r="AAZ11" s="12"/>
      <c r="ABA11" s="12"/>
      <c r="ABB11" s="12"/>
      <c r="ABC11" s="12"/>
      <c r="ABD11" s="12"/>
      <c r="ABE11" s="12"/>
      <c r="ABF11" s="12"/>
      <c r="ABG11" s="12"/>
      <c r="ABH11" s="12"/>
      <c r="ABI11" s="12"/>
      <c r="ABJ11" s="12"/>
      <c r="ABK11" s="12"/>
      <c r="ABL11" s="12"/>
      <c r="ABM11" s="12"/>
      <c r="ABN11" s="12"/>
      <c r="ABO11" s="12"/>
      <c r="ABP11" s="12"/>
      <c r="ABQ11" s="12"/>
      <c r="ABR11" s="12"/>
      <c r="ABS11" s="12"/>
      <c r="ABT11" s="12"/>
      <c r="ABU11" s="12"/>
      <c r="ABV11" s="12"/>
      <c r="ABW11" s="12"/>
      <c r="ABX11" s="12"/>
      <c r="ABY11" s="12"/>
      <c r="ABZ11" s="12"/>
      <c r="ACA11" s="12"/>
      <c r="ACB11" s="12"/>
      <c r="ACC11" s="12"/>
      <c r="ACD11" s="12"/>
      <c r="ACE11" s="12"/>
      <c r="ACF11" s="12"/>
      <c r="ACG11" s="12"/>
      <c r="ACH11" s="12"/>
      <c r="ACI11" s="12"/>
      <c r="ACJ11" s="12"/>
      <c r="ACK11" s="12"/>
      <c r="ACL11" s="12"/>
      <c r="ACM11" s="12"/>
      <c r="ACN11" s="12"/>
      <c r="ACO11" s="12"/>
      <c r="ACP11" s="12"/>
      <c r="ACQ11" s="12"/>
      <c r="ACR11" s="12"/>
      <c r="ACS11" s="12"/>
      <c r="ACT11" s="12"/>
      <c r="ACU11" s="12"/>
      <c r="ACV11" s="12"/>
      <c r="ACW11" s="12"/>
      <c r="ACX11" s="12"/>
      <c r="ACY11" s="12"/>
      <c r="ACZ11" s="12"/>
      <c r="ADA11" s="12"/>
      <c r="ADB11" s="12"/>
      <c r="ADC11" s="12"/>
      <c r="ADD11" s="12"/>
      <c r="ADE11" s="12"/>
      <c r="ADF11" s="12"/>
      <c r="ADG11" s="12"/>
      <c r="ADH11" s="12"/>
      <c r="ADI11" s="12"/>
      <c r="ADJ11" s="12"/>
      <c r="ADK11" s="12"/>
      <c r="ADL11" s="12"/>
      <c r="ADM11" s="12"/>
      <c r="ADN11" s="12"/>
      <c r="ADO11" s="12"/>
      <c r="ADP11" s="12"/>
      <c r="ADQ11" s="12"/>
      <c r="ADR11" s="12"/>
      <c r="ADS11" s="12"/>
      <c r="ADT11" s="12"/>
      <c r="ADU11" s="12"/>
      <c r="ADV11" s="12"/>
      <c r="ADW11" s="12"/>
      <c r="ADX11" s="12"/>
      <c r="ADY11" s="12"/>
      <c r="ADZ11" s="12"/>
      <c r="AEA11" s="12"/>
      <c r="AEB11" s="12"/>
      <c r="AEC11" s="12"/>
      <c r="AED11" s="12"/>
      <c r="AEE11" s="12"/>
      <c r="AEF11" s="12"/>
      <c r="AEG11" s="12"/>
      <c r="AEH11" s="12"/>
      <c r="AEI11" s="12"/>
      <c r="AEJ11" s="12"/>
      <c r="AEK11" s="12"/>
      <c r="AEL11" s="12"/>
      <c r="AEM11" s="12"/>
      <c r="AEN11" s="12"/>
      <c r="AEO11" s="12"/>
      <c r="AEP11" s="12"/>
      <c r="AEQ11" s="12"/>
      <c r="AER11" s="12"/>
      <c r="AES11" s="12"/>
      <c r="AET11" s="12"/>
      <c r="AEU11" s="12"/>
      <c r="AEV11" s="12"/>
      <c r="AEW11" s="12"/>
      <c r="AEX11" s="12"/>
      <c r="AEY11" s="12"/>
      <c r="AEZ11" s="12"/>
      <c r="AFA11" s="12"/>
      <c r="AFB11" s="12"/>
      <c r="AFC11" s="12"/>
      <c r="AFD11" s="12"/>
      <c r="AFE11" s="12"/>
      <c r="AFF11" s="12"/>
      <c r="AFG11" s="12"/>
      <c r="AFH11" s="12"/>
      <c r="AFI11" s="12"/>
      <c r="AFJ11" s="12"/>
      <c r="AFK11" s="12"/>
      <c r="AFL11" s="12"/>
      <c r="AFM11" s="12"/>
      <c r="AFN11" s="12"/>
      <c r="AFO11" s="12"/>
      <c r="AFP11" s="12"/>
      <c r="AFQ11" s="12"/>
      <c r="AFR11" s="12"/>
      <c r="AFS11" s="12"/>
      <c r="AFT11" s="12"/>
      <c r="AFU11" s="12"/>
      <c r="AFV11" s="12"/>
      <c r="AFW11" s="12"/>
      <c r="AFX11" s="12"/>
      <c r="AFY11" s="12"/>
      <c r="AFZ11" s="12"/>
      <c r="AGA11" s="12"/>
      <c r="AGB11" s="12"/>
      <c r="AGC11" s="12"/>
      <c r="AGD11" s="12"/>
      <c r="AGE11" s="12"/>
      <c r="AGF11" s="12"/>
      <c r="AGG11" s="12"/>
      <c r="AGH11" s="12"/>
      <c r="AGI11" s="12"/>
      <c r="AGJ11" s="12"/>
      <c r="AGK11" s="12"/>
      <c r="AGL11" s="12"/>
      <c r="AGM11" s="12"/>
      <c r="AGN11" s="12"/>
      <c r="AGO11" s="12"/>
      <c r="AGP11" s="12"/>
      <c r="AGQ11" s="12"/>
      <c r="AGR11" s="12"/>
      <c r="AGS11" s="12"/>
      <c r="AGT11" s="12"/>
      <c r="AGU11" s="12"/>
      <c r="AGV11" s="12"/>
      <c r="AGW11" s="12"/>
      <c r="AGX11" s="12"/>
      <c r="AGY11" s="12"/>
      <c r="AGZ11" s="12"/>
      <c r="AHA11" s="12"/>
      <c r="AHB11" s="12"/>
      <c r="AHC11" s="12"/>
      <c r="AHD11" s="12"/>
      <c r="AHE11" s="12"/>
      <c r="AHF11" s="12"/>
      <c r="AHG11" s="12"/>
      <c r="AHH11" s="12"/>
      <c r="AHI11" s="12"/>
      <c r="AHJ11" s="12"/>
      <c r="AHK11" s="12"/>
      <c r="AHL11" s="12"/>
      <c r="AHM11" s="12"/>
      <c r="AHN11" s="12"/>
      <c r="AHO11" s="12"/>
      <c r="AHP11" s="12"/>
      <c r="AHQ11" s="12"/>
      <c r="AHR11" s="12"/>
      <c r="AHS11" s="12"/>
      <c r="AHT11" s="12"/>
      <c r="AHU11" s="12"/>
      <c r="AHV11" s="12"/>
      <c r="AHW11" s="12"/>
      <c r="AHX11" s="12"/>
      <c r="AHY11" s="12"/>
      <c r="AHZ11" s="12"/>
      <c r="AIA11" s="12"/>
      <c r="AIB11" s="12"/>
      <c r="AIC11" s="12"/>
      <c r="AID11" s="12"/>
      <c r="AIE11" s="12"/>
      <c r="AIF11" s="12"/>
      <c r="AIG11" s="12"/>
      <c r="AIH11" s="12"/>
      <c r="AII11" s="12"/>
      <c r="AIJ11" s="12"/>
      <c r="AIK11" s="12"/>
      <c r="AIL11" s="12"/>
      <c r="AIM11" s="12"/>
      <c r="AIN11" s="12"/>
      <c r="AIO11" s="12"/>
      <c r="AIP11" s="12"/>
      <c r="AIQ11" s="12"/>
      <c r="AIR11" s="12"/>
      <c r="AIS11" s="12"/>
      <c r="AIT11" s="12"/>
      <c r="AIU11" s="12"/>
      <c r="AIV11" s="12"/>
      <c r="AIW11" s="12"/>
      <c r="AIX11" s="12"/>
      <c r="AIY11" s="12"/>
      <c r="AIZ11" s="12"/>
      <c r="AJA11" s="12"/>
      <c r="AJB11" s="12"/>
      <c r="AJC11" s="12"/>
      <c r="AJD11" s="12"/>
      <c r="AJE11" s="12"/>
      <c r="AJF11" s="12"/>
      <c r="AJG11" s="12"/>
      <c r="AJH11" s="12"/>
      <c r="AJI11" s="12"/>
      <c r="AJJ11" s="12"/>
      <c r="AJK11" s="12"/>
      <c r="AJL11" s="12"/>
    </row>
    <row r="12" spans="1:948" ht="12.75" hidden="1" customHeight="1" outlineLevel="1" x14ac:dyDescent="0.25">
      <c r="A12" s="121">
        <v>1992</v>
      </c>
      <c r="B12" s="193">
        <v>58.191662874585212</v>
      </c>
      <c r="C12" s="194">
        <v>19.388699426841804</v>
      </c>
      <c r="D12" s="194">
        <v>12.306795580392979</v>
      </c>
      <c r="E12" s="194">
        <v>89.887157881819988</v>
      </c>
      <c r="F12" s="124"/>
      <c r="G12" s="122"/>
      <c r="H12" s="122"/>
      <c r="I12" s="12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c r="IY12" s="12"/>
      <c r="IZ12" s="12"/>
      <c r="JA12" s="12"/>
      <c r="JB12" s="12"/>
      <c r="JC12" s="12"/>
      <c r="JD12" s="12"/>
      <c r="JE12" s="12"/>
      <c r="JF12" s="12"/>
      <c r="JG12" s="12"/>
      <c r="JH12" s="12"/>
      <c r="JI12" s="12"/>
      <c r="JJ12" s="12"/>
      <c r="JK12" s="12"/>
      <c r="JL12" s="12"/>
      <c r="JM12" s="12"/>
      <c r="JN12" s="12"/>
      <c r="JO12" s="12"/>
      <c r="JP12" s="12"/>
      <c r="JQ12" s="12"/>
      <c r="JR12" s="12"/>
      <c r="JS12" s="12"/>
      <c r="JT12" s="12"/>
      <c r="JU12" s="12"/>
      <c r="JV12" s="12"/>
      <c r="JW12" s="12"/>
      <c r="JX12" s="12"/>
      <c r="JY12" s="12"/>
      <c r="JZ12" s="12"/>
      <c r="KA12" s="12"/>
      <c r="KB12" s="12"/>
      <c r="KC12" s="12"/>
      <c r="KD12" s="12"/>
      <c r="KE12" s="12"/>
      <c r="KF12" s="12"/>
      <c r="KG12" s="12"/>
      <c r="KH12" s="12"/>
      <c r="KI12" s="12"/>
      <c r="KJ12" s="12"/>
      <c r="KK12" s="12"/>
      <c r="KL12" s="12"/>
      <c r="KM12" s="12"/>
      <c r="KN12" s="12"/>
      <c r="KO12" s="12"/>
      <c r="KP12" s="12"/>
      <c r="KQ12" s="12"/>
      <c r="KR12" s="12"/>
      <c r="KS12" s="12"/>
      <c r="KT12" s="12"/>
      <c r="KU12" s="12"/>
      <c r="KV12" s="12"/>
      <c r="KW12" s="12"/>
      <c r="KX12" s="12"/>
      <c r="KY12" s="12"/>
      <c r="KZ12" s="12"/>
      <c r="LA12" s="12"/>
      <c r="LB12" s="12"/>
      <c r="LC12" s="12"/>
      <c r="LD12" s="12"/>
      <c r="LE12" s="12"/>
      <c r="LF12" s="12"/>
      <c r="LG12" s="12"/>
      <c r="LH12" s="12"/>
      <c r="LI12" s="12"/>
      <c r="LJ12" s="12"/>
      <c r="LK12" s="12"/>
      <c r="LL12" s="12"/>
      <c r="LM12" s="12"/>
      <c r="LN12" s="12"/>
      <c r="LO12" s="12"/>
      <c r="LP12" s="12"/>
      <c r="LQ12" s="12"/>
      <c r="LR12" s="12"/>
      <c r="LS12" s="12"/>
      <c r="LT12" s="12"/>
      <c r="LU12" s="12"/>
      <c r="LV12" s="12"/>
      <c r="LW12" s="12"/>
      <c r="LX12" s="12"/>
      <c r="LY12" s="12"/>
      <c r="LZ12" s="12"/>
      <c r="MA12" s="12"/>
      <c r="MB12" s="12"/>
      <c r="MC12" s="12"/>
      <c r="MD12" s="12"/>
      <c r="ME12" s="12"/>
      <c r="MF12" s="12"/>
      <c r="MG12" s="12"/>
      <c r="MH12" s="12"/>
      <c r="MI12" s="12"/>
      <c r="MJ12" s="12"/>
      <c r="MK12" s="12"/>
      <c r="ML12" s="12"/>
      <c r="MM12" s="12"/>
      <c r="MN12" s="12"/>
      <c r="MO12" s="12"/>
      <c r="MP12" s="12"/>
      <c r="MQ12" s="12"/>
      <c r="MR12" s="12"/>
      <c r="MS12" s="12"/>
      <c r="MT12" s="12"/>
      <c r="MU12" s="12"/>
      <c r="MV12" s="12"/>
      <c r="MW12" s="12"/>
      <c r="MX12" s="12"/>
      <c r="MY12" s="12"/>
      <c r="MZ12" s="12"/>
      <c r="NA12" s="12"/>
      <c r="NB12" s="12"/>
      <c r="NC12" s="12"/>
      <c r="ND12" s="12"/>
      <c r="NE12" s="12"/>
      <c r="NF12" s="12"/>
      <c r="NG12" s="12"/>
      <c r="NH12" s="12"/>
      <c r="NI12" s="12"/>
      <c r="NJ12" s="12"/>
      <c r="NK12" s="12"/>
      <c r="NL12" s="12"/>
      <c r="NM12" s="12"/>
      <c r="NN12" s="12"/>
      <c r="NO12" s="12"/>
      <c r="NP12" s="12"/>
      <c r="NQ12" s="12"/>
      <c r="NR12" s="12"/>
      <c r="NS12" s="12"/>
      <c r="NT12" s="12"/>
      <c r="NU12" s="12"/>
      <c r="NV12" s="12"/>
      <c r="NW12" s="12"/>
      <c r="NX12" s="12"/>
      <c r="NY12" s="12"/>
      <c r="NZ12" s="12"/>
      <c r="OA12" s="12"/>
      <c r="OB12" s="12"/>
      <c r="OC12" s="12"/>
      <c r="OD12" s="12"/>
      <c r="OE12" s="12"/>
      <c r="OF12" s="12"/>
      <c r="OG12" s="12"/>
      <c r="OH12" s="12"/>
      <c r="OI12" s="12"/>
      <c r="OJ12" s="12"/>
      <c r="OK12" s="12"/>
      <c r="OL12" s="12"/>
      <c r="OM12" s="12"/>
      <c r="ON12" s="12"/>
      <c r="OO12" s="12"/>
      <c r="OP12" s="12"/>
      <c r="OQ12" s="12"/>
      <c r="OR12" s="12"/>
      <c r="OS12" s="12"/>
      <c r="OT12" s="12"/>
      <c r="OU12" s="12"/>
      <c r="OV12" s="12"/>
      <c r="OW12" s="12"/>
      <c r="OX12" s="12"/>
      <c r="OY12" s="12"/>
      <c r="OZ12" s="12"/>
      <c r="PA12" s="12"/>
      <c r="PB12" s="12"/>
      <c r="PC12" s="12"/>
      <c r="PD12" s="12"/>
      <c r="PE12" s="12"/>
      <c r="PF12" s="12"/>
      <c r="PG12" s="12"/>
      <c r="PH12" s="12"/>
      <c r="PI12" s="12"/>
      <c r="PJ12" s="12"/>
      <c r="PK12" s="12"/>
      <c r="PL12" s="12"/>
      <c r="PM12" s="12"/>
      <c r="PN12" s="12"/>
      <c r="PO12" s="12"/>
      <c r="PP12" s="12"/>
      <c r="PQ12" s="12"/>
      <c r="PR12" s="12"/>
      <c r="PS12" s="12"/>
      <c r="PT12" s="12"/>
      <c r="PU12" s="12"/>
      <c r="PV12" s="12"/>
      <c r="PW12" s="12"/>
      <c r="PX12" s="12"/>
      <c r="PY12" s="12"/>
      <c r="PZ12" s="12"/>
      <c r="QA12" s="12"/>
      <c r="QB12" s="12"/>
      <c r="QC12" s="12"/>
      <c r="QD12" s="12"/>
      <c r="QE12" s="12"/>
      <c r="QF12" s="12"/>
      <c r="QG12" s="12"/>
      <c r="QH12" s="12"/>
      <c r="QI12" s="12"/>
      <c r="QJ12" s="12"/>
      <c r="QK12" s="12"/>
      <c r="QL12" s="12"/>
      <c r="QM12" s="12"/>
      <c r="QN12" s="12"/>
      <c r="QO12" s="12"/>
      <c r="QP12" s="12"/>
      <c r="QQ12" s="12"/>
      <c r="QR12" s="12"/>
      <c r="QS12" s="12"/>
      <c r="QT12" s="12"/>
      <c r="QU12" s="12"/>
      <c r="QV12" s="12"/>
      <c r="QW12" s="12"/>
      <c r="QX12" s="12"/>
      <c r="QY12" s="12"/>
      <c r="QZ12" s="12"/>
      <c r="RA12" s="12"/>
      <c r="RB12" s="12"/>
      <c r="RC12" s="12"/>
      <c r="RD12" s="12"/>
      <c r="RE12" s="12"/>
      <c r="RF12" s="12"/>
      <c r="RG12" s="12"/>
      <c r="RH12" s="12"/>
      <c r="RI12" s="12"/>
      <c r="RJ12" s="12"/>
      <c r="RK12" s="12"/>
      <c r="RL12" s="12"/>
      <c r="RM12" s="12"/>
      <c r="RN12" s="12"/>
      <c r="RO12" s="12"/>
      <c r="RP12" s="12"/>
      <c r="RQ12" s="12"/>
      <c r="RR12" s="12"/>
      <c r="RS12" s="12"/>
      <c r="RT12" s="12"/>
      <c r="RU12" s="12"/>
      <c r="RV12" s="12"/>
      <c r="RW12" s="12"/>
      <c r="RX12" s="12"/>
      <c r="RY12" s="12"/>
      <c r="RZ12" s="12"/>
      <c r="SA12" s="12"/>
      <c r="SB12" s="12"/>
      <c r="SC12" s="12"/>
      <c r="SD12" s="12"/>
      <c r="SE12" s="12"/>
      <c r="SF12" s="12"/>
      <c r="SG12" s="12"/>
      <c r="SH12" s="12"/>
      <c r="SI12" s="12"/>
      <c r="SJ12" s="12"/>
      <c r="SK12" s="12"/>
      <c r="SL12" s="12"/>
      <c r="SM12" s="12"/>
      <c r="SN12" s="12"/>
      <c r="SO12" s="12"/>
      <c r="SP12" s="12"/>
      <c r="SQ12" s="12"/>
      <c r="SR12" s="12"/>
      <c r="SS12" s="12"/>
      <c r="ST12" s="12"/>
      <c r="SU12" s="12"/>
      <c r="SV12" s="12"/>
      <c r="SW12" s="12"/>
      <c r="SX12" s="12"/>
      <c r="SY12" s="12"/>
      <c r="SZ12" s="12"/>
      <c r="TA12" s="12"/>
      <c r="TB12" s="12"/>
      <c r="TC12" s="12"/>
      <c r="TD12" s="12"/>
      <c r="TE12" s="12"/>
      <c r="TF12" s="12"/>
      <c r="TG12" s="12"/>
      <c r="TH12" s="12"/>
      <c r="TI12" s="12"/>
      <c r="TJ12" s="12"/>
      <c r="TK12" s="12"/>
      <c r="TL12" s="12"/>
      <c r="TM12" s="12"/>
      <c r="TN12" s="12"/>
      <c r="TO12" s="12"/>
      <c r="TP12" s="12"/>
      <c r="TQ12" s="12"/>
      <c r="TR12" s="12"/>
      <c r="TS12" s="12"/>
      <c r="TT12" s="12"/>
      <c r="TU12" s="12"/>
      <c r="TV12" s="12"/>
      <c r="TW12" s="12"/>
      <c r="TX12" s="12"/>
      <c r="TY12" s="12"/>
      <c r="TZ12" s="12"/>
      <c r="UA12" s="12"/>
      <c r="UB12" s="12"/>
      <c r="UC12" s="12"/>
      <c r="UD12" s="12"/>
      <c r="UE12" s="12"/>
      <c r="UF12" s="12"/>
      <c r="UG12" s="12"/>
      <c r="UH12" s="12"/>
      <c r="UI12" s="12"/>
      <c r="UJ12" s="12"/>
      <c r="UK12" s="12"/>
      <c r="UL12" s="12"/>
      <c r="UM12" s="12"/>
      <c r="UN12" s="12"/>
      <c r="UO12" s="12"/>
      <c r="UP12" s="12"/>
      <c r="UQ12" s="12"/>
      <c r="UR12" s="12"/>
      <c r="US12" s="12"/>
      <c r="UT12" s="12"/>
      <c r="UU12" s="12"/>
      <c r="UV12" s="12"/>
      <c r="UW12" s="12"/>
      <c r="UX12" s="12"/>
      <c r="UY12" s="12"/>
      <c r="UZ12" s="12"/>
      <c r="VA12" s="12"/>
      <c r="VB12" s="12"/>
      <c r="VC12" s="12"/>
      <c r="VD12" s="12"/>
      <c r="VE12" s="12"/>
      <c r="VF12" s="12"/>
      <c r="VG12" s="12"/>
      <c r="VH12" s="12"/>
      <c r="VI12" s="12"/>
      <c r="VJ12" s="12"/>
      <c r="VK12" s="12"/>
      <c r="VL12" s="12"/>
      <c r="VM12" s="12"/>
      <c r="VN12" s="12"/>
      <c r="VO12" s="12"/>
      <c r="VP12" s="12"/>
      <c r="VQ12" s="12"/>
      <c r="VR12" s="12"/>
      <c r="VS12" s="12"/>
      <c r="VT12" s="12"/>
      <c r="VU12" s="12"/>
      <c r="VV12" s="12"/>
      <c r="VW12" s="12"/>
      <c r="VX12" s="12"/>
      <c r="VY12" s="12"/>
      <c r="VZ12" s="12"/>
      <c r="WA12" s="12"/>
      <c r="WB12" s="12"/>
      <c r="WC12" s="12"/>
      <c r="WD12" s="12"/>
      <c r="WE12" s="12"/>
      <c r="WF12" s="12"/>
      <c r="WG12" s="12"/>
      <c r="WH12" s="12"/>
      <c r="WI12" s="12"/>
      <c r="WJ12" s="12"/>
      <c r="WK12" s="12"/>
      <c r="WL12" s="12"/>
      <c r="WM12" s="12"/>
      <c r="WN12" s="12"/>
      <c r="WO12" s="12"/>
      <c r="WP12" s="12"/>
      <c r="WQ12" s="12"/>
      <c r="WR12" s="12"/>
      <c r="WS12" s="12"/>
      <c r="WT12" s="12"/>
      <c r="WU12" s="12"/>
      <c r="WV12" s="12"/>
      <c r="WW12" s="12"/>
      <c r="WX12" s="12"/>
      <c r="WY12" s="12"/>
      <c r="WZ12" s="12"/>
      <c r="XA12" s="12"/>
      <c r="XB12" s="12"/>
      <c r="XC12" s="12"/>
      <c r="XD12" s="12"/>
      <c r="XE12" s="12"/>
      <c r="XF12" s="12"/>
      <c r="XG12" s="12"/>
      <c r="XH12" s="12"/>
      <c r="XI12" s="12"/>
      <c r="XJ12" s="12"/>
      <c r="XK12" s="12"/>
      <c r="XL12" s="12"/>
      <c r="XM12" s="12"/>
      <c r="XN12" s="12"/>
      <c r="XO12" s="12"/>
      <c r="XP12" s="12"/>
      <c r="XQ12" s="12"/>
      <c r="XR12" s="12"/>
      <c r="XS12" s="12"/>
      <c r="XT12" s="12"/>
      <c r="XU12" s="12"/>
      <c r="XV12" s="12"/>
      <c r="XW12" s="12"/>
      <c r="XX12" s="12"/>
      <c r="XY12" s="12"/>
      <c r="XZ12" s="12"/>
      <c r="YA12" s="12"/>
      <c r="YB12" s="12"/>
      <c r="YC12" s="12"/>
      <c r="YD12" s="12"/>
      <c r="YE12" s="12"/>
      <c r="YF12" s="12"/>
      <c r="YG12" s="12"/>
      <c r="YH12" s="12"/>
      <c r="YI12" s="12"/>
      <c r="YJ12" s="12"/>
      <c r="YK12" s="12"/>
      <c r="YL12" s="12"/>
      <c r="YM12" s="12"/>
      <c r="YN12" s="12"/>
      <c r="YO12" s="12"/>
      <c r="YP12" s="12"/>
      <c r="YQ12" s="12"/>
      <c r="YR12" s="12"/>
      <c r="YS12" s="12"/>
      <c r="YT12" s="12"/>
      <c r="YU12" s="12"/>
      <c r="YV12" s="12"/>
      <c r="YW12" s="12"/>
      <c r="YX12" s="12"/>
      <c r="YY12" s="12"/>
      <c r="YZ12" s="12"/>
      <c r="ZA12" s="12"/>
      <c r="ZB12" s="12"/>
      <c r="ZC12" s="12"/>
      <c r="ZD12" s="12"/>
      <c r="ZE12" s="12"/>
      <c r="ZF12" s="12"/>
      <c r="ZG12" s="12"/>
      <c r="ZH12" s="12"/>
      <c r="ZI12" s="12"/>
      <c r="ZJ12" s="12"/>
      <c r="ZK12" s="12"/>
      <c r="ZL12" s="12"/>
      <c r="ZM12" s="12"/>
      <c r="ZN12" s="12"/>
      <c r="ZO12" s="12"/>
      <c r="ZP12" s="12"/>
      <c r="ZQ12" s="12"/>
      <c r="ZR12" s="12"/>
      <c r="ZS12" s="12"/>
      <c r="ZT12" s="12"/>
      <c r="ZU12" s="12"/>
      <c r="ZV12" s="12"/>
      <c r="ZW12" s="12"/>
      <c r="ZX12" s="12"/>
      <c r="ZY12" s="12"/>
      <c r="ZZ12" s="12"/>
      <c r="AAA12" s="12"/>
      <c r="AAB12" s="12"/>
      <c r="AAC12" s="12"/>
      <c r="AAD12" s="12"/>
      <c r="AAE12" s="12"/>
      <c r="AAF12" s="12"/>
      <c r="AAG12" s="12"/>
      <c r="AAH12" s="12"/>
      <c r="AAI12" s="12"/>
      <c r="AAJ12" s="12"/>
      <c r="AAK12" s="12"/>
      <c r="AAL12" s="12"/>
      <c r="AAM12" s="12"/>
      <c r="AAN12" s="12"/>
      <c r="AAO12" s="12"/>
      <c r="AAP12" s="12"/>
      <c r="AAQ12" s="12"/>
      <c r="AAR12" s="12"/>
      <c r="AAS12" s="12"/>
      <c r="AAT12" s="12"/>
      <c r="AAU12" s="12"/>
      <c r="AAV12" s="12"/>
      <c r="AAW12" s="12"/>
      <c r="AAX12" s="12"/>
      <c r="AAY12" s="12"/>
      <c r="AAZ12" s="12"/>
      <c r="ABA12" s="12"/>
      <c r="ABB12" s="12"/>
      <c r="ABC12" s="12"/>
      <c r="ABD12" s="12"/>
      <c r="ABE12" s="12"/>
      <c r="ABF12" s="12"/>
      <c r="ABG12" s="12"/>
      <c r="ABH12" s="12"/>
      <c r="ABI12" s="12"/>
      <c r="ABJ12" s="12"/>
      <c r="ABK12" s="12"/>
      <c r="ABL12" s="12"/>
      <c r="ABM12" s="12"/>
      <c r="ABN12" s="12"/>
      <c r="ABO12" s="12"/>
      <c r="ABP12" s="12"/>
      <c r="ABQ12" s="12"/>
      <c r="ABR12" s="12"/>
      <c r="ABS12" s="12"/>
      <c r="ABT12" s="12"/>
      <c r="ABU12" s="12"/>
      <c r="ABV12" s="12"/>
      <c r="ABW12" s="12"/>
      <c r="ABX12" s="12"/>
      <c r="ABY12" s="12"/>
      <c r="ABZ12" s="12"/>
      <c r="ACA12" s="12"/>
      <c r="ACB12" s="12"/>
      <c r="ACC12" s="12"/>
      <c r="ACD12" s="12"/>
      <c r="ACE12" s="12"/>
      <c r="ACF12" s="12"/>
      <c r="ACG12" s="12"/>
      <c r="ACH12" s="12"/>
      <c r="ACI12" s="12"/>
      <c r="ACJ12" s="12"/>
      <c r="ACK12" s="12"/>
      <c r="ACL12" s="12"/>
      <c r="ACM12" s="12"/>
      <c r="ACN12" s="12"/>
      <c r="ACO12" s="12"/>
      <c r="ACP12" s="12"/>
      <c r="ACQ12" s="12"/>
      <c r="ACR12" s="12"/>
      <c r="ACS12" s="12"/>
      <c r="ACT12" s="12"/>
      <c r="ACU12" s="12"/>
      <c r="ACV12" s="12"/>
      <c r="ACW12" s="12"/>
      <c r="ACX12" s="12"/>
      <c r="ACY12" s="12"/>
      <c r="ACZ12" s="12"/>
      <c r="ADA12" s="12"/>
      <c r="ADB12" s="12"/>
      <c r="ADC12" s="12"/>
      <c r="ADD12" s="12"/>
      <c r="ADE12" s="12"/>
      <c r="ADF12" s="12"/>
      <c r="ADG12" s="12"/>
      <c r="ADH12" s="12"/>
      <c r="ADI12" s="12"/>
      <c r="ADJ12" s="12"/>
      <c r="ADK12" s="12"/>
      <c r="ADL12" s="12"/>
      <c r="ADM12" s="12"/>
      <c r="ADN12" s="12"/>
      <c r="ADO12" s="12"/>
      <c r="ADP12" s="12"/>
      <c r="ADQ12" s="12"/>
      <c r="ADR12" s="12"/>
      <c r="ADS12" s="12"/>
      <c r="ADT12" s="12"/>
      <c r="ADU12" s="12"/>
      <c r="ADV12" s="12"/>
      <c r="ADW12" s="12"/>
      <c r="ADX12" s="12"/>
      <c r="ADY12" s="12"/>
      <c r="ADZ12" s="12"/>
      <c r="AEA12" s="12"/>
      <c r="AEB12" s="12"/>
      <c r="AEC12" s="12"/>
      <c r="AED12" s="12"/>
      <c r="AEE12" s="12"/>
      <c r="AEF12" s="12"/>
      <c r="AEG12" s="12"/>
      <c r="AEH12" s="12"/>
      <c r="AEI12" s="12"/>
      <c r="AEJ12" s="12"/>
      <c r="AEK12" s="12"/>
      <c r="AEL12" s="12"/>
      <c r="AEM12" s="12"/>
      <c r="AEN12" s="12"/>
      <c r="AEO12" s="12"/>
      <c r="AEP12" s="12"/>
      <c r="AEQ12" s="12"/>
      <c r="AER12" s="12"/>
      <c r="AES12" s="12"/>
      <c r="AET12" s="12"/>
      <c r="AEU12" s="12"/>
      <c r="AEV12" s="12"/>
      <c r="AEW12" s="12"/>
      <c r="AEX12" s="12"/>
      <c r="AEY12" s="12"/>
      <c r="AEZ12" s="12"/>
      <c r="AFA12" s="12"/>
      <c r="AFB12" s="12"/>
      <c r="AFC12" s="12"/>
      <c r="AFD12" s="12"/>
      <c r="AFE12" s="12"/>
      <c r="AFF12" s="12"/>
      <c r="AFG12" s="12"/>
      <c r="AFH12" s="12"/>
      <c r="AFI12" s="12"/>
      <c r="AFJ12" s="12"/>
      <c r="AFK12" s="12"/>
      <c r="AFL12" s="12"/>
      <c r="AFM12" s="12"/>
      <c r="AFN12" s="12"/>
      <c r="AFO12" s="12"/>
      <c r="AFP12" s="12"/>
      <c r="AFQ12" s="12"/>
      <c r="AFR12" s="12"/>
      <c r="AFS12" s="12"/>
      <c r="AFT12" s="12"/>
      <c r="AFU12" s="12"/>
      <c r="AFV12" s="12"/>
      <c r="AFW12" s="12"/>
      <c r="AFX12" s="12"/>
      <c r="AFY12" s="12"/>
      <c r="AFZ12" s="12"/>
      <c r="AGA12" s="12"/>
      <c r="AGB12" s="12"/>
      <c r="AGC12" s="12"/>
      <c r="AGD12" s="12"/>
      <c r="AGE12" s="12"/>
      <c r="AGF12" s="12"/>
      <c r="AGG12" s="12"/>
      <c r="AGH12" s="12"/>
      <c r="AGI12" s="12"/>
      <c r="AGJ12" s="12"/>
      <c r="AGK12" s="12"/>
      <c r="AGL12" s="12"/>
      <c r="AGM12" s="12"/>
      <c r="AGN12" s="12"/>
      <c r="AGO12" s="12"/>
      <c r="AGP12" s="12"/>
      <c r="AGQ12" s="12"/>
      <c r="AGR12" s="12"/>
      <c r="AGS12" s="12"/>
      <c r="AGT12" s="12"/>
      <c r="AGU12" s="12"/>
      <c r="AGV12" s="12"/>
      <c r="AGW12" s="12"/>
      <c r="AGX12" s="12"/>
      <c r="AGY12" s="12"/>
      <c r="AGZ12" s="12"/>
      <c r="AHA12" s="12"/>
      <c r="AHB12" s="12"/>
      <c r="AHC12" s="12"/>
      <c r="AHD12" s="12"/>
      <c r="AHE12" s="12"/>
      <c r="AHF12" s="12"/>
      <c r="AHG12" s="12"/>
      <c r="AHH12" s="12"/>
      <c r="AHI12" s="12"/>
      <c r="AHJ12" s="12"/>
      <c r="AHK12" s="12"/>
      <c r="AHL12" s="12"/>
      <c r="AHM12" s="12"/>
      <c r="AHN12" s="12"/>
      <c r="AHO12" s="12"/>
      <c r="AHP12" s="12"/>
      <c r="AHQ12" s="12"/>
      <c r="AHR12" s="12"/>
      <c r="AHS12" s="12"/>
      <c r="AHT12" s="12"/>
      <c r="AHU12" s="12"/>
      <c r="AHV12" s="12"/>
      <c r="AHW12" s="12"/>
      <c r="AHX12" s="12"/>
      <c r="AHY12" s="12"/>
      <c r="AHZ12" s="12"/>
      <c r="AIA12" s="12"/>
      <c r="AIB12" s="12"/>
      <c r="AIC12" s="12"/>
      <c r="AID12" s="12"/>
      <c r="AIE12" s="12"/>
      <c r="AIF12" s="12"/>
      <c r="AIG12" s="12"/>
      <c r="AIH12" s="12"/>
      <c r="AII12" s="12"/>
      <c r="AIJ12" s="12"/>
      <c r="AIK12" s="12"/>
      <c r="AIL12" s="12"/>
      <c r="AIM12" s="12"/>
      <c r="AIN12" s="12"/>
      <c r="AIO12" s="12"/>
      <c r="AIP12" s="12"/>
      <c r="AIQ12" s="12"/>
      <c r="AIR12" s="12"/>
      <c r="AIS12" s="12"/>
      <c r="AIT12" s="12"/>
      <c r="AIU12" s="12"/>
      <c r="AIV12" s="12"/>
      <c r="AIW12" s="12"/>
      <c r="AIX12" s="12"/>
      <c r="AIY12" s="12"/>
      <c r="AIZ12" s="12"/>
      <c r="AJA12" s="12"/>
      <c r="AJB12" s="12"/>
      <c r="AJC12" s="12"/>
      <c r="AJD12" s="12"/>
      <c r="AJE12" s="12"/>
      <c r="AJF12" s="12"/>
      <c r="AJG12" s="12"/>
      <c r="AJH12" s="12"/>
      <c r="AJI12" s="12"/>
      <c r="AJJ12" s="12"/>
      <c r="AJK12" s="12"/>
      <c r="AJL12" s="12"/>
    </row>
    <row r="13" spans="1:948" ht="12.75" hidden="1" customHeight="1" outlineLevel="1" x14ac:dyDescent="0.25">
      <c r="A13" s="121">
        <v>1993</v>
      </c>
      <c r="B13" s="193">
        <v>61.389793591467559</v>
      </c>
      <c r="C13" s="194">
        <v>20.541151327058078</v>
      </c>
      <c r="D13" s="194">
        <v>13.109523833871043</v>
      </c>
      <c r="E13" s="194">
        <v>95.040468752396691</v>
      </c>
      <c r="F13" s="124"/>
      <c r="G13" s="122"/>
      <c r="H13" s="122"/>
      <c r="I13" s="12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row>
    <row r="14" spans="1:948" ht="12.75" hidden="1" customHeight="1" outlineLevel="1" x14ac:dyDescent="0.25">
      <c r="A14" s="121">
        <v>1994</v>
      </c>
      <c r="B14" s="193">
        <v>62.702791142379454</v>
      </c>
      <c r="C14" s="194">
        <v>20.072296672001148</v>
      </c>
      <c r="D14" s="194">
        <v>13.267001733279479</v>
      </c>
      <c r="E14" s="194">
        <v>96.042089547660069</v>
      </c>
      <c r="F14" s="124"/>
      <c r="G14" s="122"/>
      <c r="H14" s="122"/>
      <c r="I14" s="12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c r="OP14" s="12"/>
      <c r="OQ14" s="12"/>
      <c r="OR14" s="12"/>
      <c r="OS14" s="12"/>
      <c r="OT14" s="12"/>
      <c r="OU14" s="12"/>
      <c r="OV14" s="12"/>
      <c r="OW14" s="12"/>
      <c r="OX14" s="12"/>
      <c r="OY14" s="12"/>
      <c r="OZ14" s="12"/>
      <c r="PA14" s="12"/>
      <c r="PB14" s="12"/>
      <c r="PC14" s="12"/>
      <c r="PD14" s="12"/>
      <c r="PE14" s="12"/>
      <c r="PF14" s="12"/>
      <c r="PG14" s="12"/>
      <c r="PH14" s="12"/>
      <c r="PI14" s="12"/>
      <c r="PJ14" s="12"/>
      <c r="PK14" s="12"/>
      <c r="PL14" s="12"/>
      <c r="PM14" s="12"/>
      <c r="PN14" s="12"/>
      <c r="PO14" s="12"/>
      <c r="PP14" s="12"/>
      <c r="PQ14" s="12"/>
      <c r="PR14" s="12"/>
      <c r="PS14" s="12"/>
      <c r="PT14" s="12"/>
      <c r="PU14" s="12"/>
      <c r="PV14" s="12"/>
      <c r="PW14" s="12"/>
      <c r="PX14" s="12"/>
      <c r="PY14" s="12"/>
      <c r="PZ14" s="12"/>
      <c r="QA14" s="12"/>
      <c r="QB14" s="12"/>
      <c r="QC14" s="12"/>
      <c r="QD14" s="12"/>
      <c r="QE14" s="12"/>
      <c r="QF14" s="12"/>
      <c r="QG14" s="12"/>
      <c r="QH14" s="12"/>
      <c r="QI14" s="12"/>
      <c r="QJ14" s="12"/>
      <c r="QK14" s="12"/>
      <c r="QL14" s="12"/>
      <c r="QM14" s="12"/>
      <c r="QN14" s="12"/>
      <c r="QO14" s="12"/>
      <c r="QP14" s="12"/>
      <c r="QQ14" s="12"/>
      <c r="QR14" s="12"/>
      <c r="QS14" s="12"/>
      <c r="QT14" s="12"/>
      <c r="QU14" s="12"/>
      <c r="QV14" s="12"/>
      <c r="QW14" s="12"/>
      <c r="QX14" s="12"/>
      <c r="QY14" s="12"/>
      <c r="QZ14" s="12"/>
      <c r="RA14" s="12"/>
      <c r="RB14" s="12"/>
      <c r="RC14" s="12"/>
      <c r="RD14" s="12"/>
      <c r="RE14" s="12"/>
      <c r="RF14" s="12"/>
      <c r="RG14" s="12"/>
      <c r="RH14" s="12"/>
      <c r="RI14" s="12"/>
      <c r="RJ14" s="12"/>
      <c r="RK14" s="12"/>
      <c r="RL14" s="12"/>
      <c r="RM14" s="12"/>
      <c r="RN14" s="12"/>
      <c r="RO14" s="12"/>
      <c r="RP14" s="12"/>
      <c r="RQ14" s="12"/>
      <c r="RR14" s="12"/>
      <c r="RS14" s="12"/>
      <c r="RT14" s="12"/>
      <c r="RU14" s="12"/>
      <c r="RV14" s="12"/>
      <c r="RW14" s="12"/>
      <c r="RX14" s="12"/>
      <c r="RY14" s="12"/>
      <c r="RZ14" s="12"/>
      <c r="SA14" s="12"/>
      <c r="SB14" s="12"/>
      <c r="SC14" s="12"/>
      <c r="SD14" s="12"/>
      <c r="SE14" s="12"/>
      <c r="SF14" s="12"/>
      <c r="SG14" s="12"/>
      <c r="SH14" s="12"/>
      <c r="SI14" s="12"/>
      <c r="SJ14" s="12"/>
      <c r="SK14" s="12"/>
      <c r="SL14" s="12"/>
      <c r="SM14" s="12"/>
      <c r="SN14" s="12"/>
      <c r="SO14" s="12"/>
      <c r="SP14" s="12"/>
      <c r="SQ14" s="12"/>
      <c r="SR14" s="12"/>
      <c r="SS14" s="12"/>
      <c r="ST14" s="12"/>
      <c r="SU14" s="12"/>
      <c r="SV14" s="12"/>
      <c r="SW14" s="12"/>
      <c r="SX14" s="12"/>
      <c r="SY14" s="12"/>
      <c r="SZ14" s="12"/>
      <c r="TA14" s="12"/>
      <c r="TB14" s="12"/>
      <c r="TC14" s="12"/>
      <c r="TD14" s="12"/>
      <c r="TE14" s="12"/>
      <c r="TF14" s="12"/>
      <c r="TG14" s="12"/>
      <c r="TH14" s="12"/>
      <c r="TI14" s="12"/>
      <c r="TJ14" s="12"/>
      <c r="TK14" s="12"/>
      <c r="TL14" s="12"/>
      <c r="TM14" s="12"/>
      <c r="TN14" s="12"/>
      <c r="TO14" s="12"/>
      <c r="TP14" s="12"/>
      <c r="TQ14" s="12"/>
      <c r="TR14" s="12"/>
      <c r="TS14" s="12"/>
      <c r="TT14" s="12"/>
      <c r="TU14" s="12"/>
      <c r="TV14" s="12"/>
      <c r="TW14" s="12"/>
      <c r="TX14" s="12"/>
      <c r="TY14" s="12"/>
      <c r="TZ14" s="12"/>
      <c r="UA14" s="12"/>
      <c r="UB14" s="12"/>
      <c r="UC14" s="12"/>
      <c r="UD14" s="12"/>
      <c r="UE14" s="12"/>
      <c r="UF14" s="12"/>
      <c r="UG14" s="12"/>
      <c r="UH14" s="12"/>
      <c r="UI14" s="12"/>
      <c r="UJ14" s="12"/>
      <c r="UK14" s="12"/>
      <c r="UL14" s="12"/>
      <c r="UM14" s="12"/>
      <c r="UN14" s="12"/>
      <c r="UO14" s="12"/>
      <c r="UP14" s="12"/>
      <c r="UQ14" s="12"/>
      <c r="UR14" s="12"/>
      <c r="US14" s="12"/>
      <c r="UT14" s="12"/>
      <c r="UU14" s="12"/>
      <c r="UV14" s="12"/>
      <c r="UW14" s="12"/>
      <c r="UX14" s="12"/>
      <c r="UY14" s="12"/>
      <c r="UZ14" s="12"/>
      <c r="VA14" s="12"/>
      <c r="VB14" s="12"/>
      <c r="VC14" s="12"/>
      <c r="VD14" s="12"/>
      <c r="VE14" s="12"/>
      <c r="VF14" s="12"/>
      <c r="VG14" s="12"/>
      <c r="VH14" s="12"/>
      <c r="VI14" s="12"/>
      <c r="VJ14" s="12"/>
      <c r="VK14" s="12"/>
      <c r="VL14" s="12"/>
      <c r="VM14" s="12"/>
      <c r="VN14" s="12"/>
      <c r="VO14" s="12"/>
      <c r="VP14" s="12"/>
      <c r="VQ14" s="12"/>
      <c r="VR14" s="12"/>
      <c r="VS14" s="12"/>
      <c r="VT14" s="12"/>
      <c r="VU14" s="12"/>
      <c r="VV14" s="12"/>
      <c r="VW14" s="12"/>
      <c r="VX14" s="12"/>
      <c r="VY14" s="12"/>
      <c r="VZ14" s="12"/>
      <c r="WA14" s="12"/>
      <c r="WB14" s="12"/>
      <c r="WC14" s="12"/>
      <c r="WD14" s="12"/>
      <c r="WE14" s="12"/>
      <c r="WF14" s="12"/>
      <c r="WG14" s="12"/>
      <c r="WH14" s="12"/>
      <c r="WI14" s="12"/>
      <c r="WJ14" s="12"/>
      <c r="WK14" s="12"/>
      <c r="WL14" s="12"/>
      <c r="WM14" s="12"/>
      <c r="WN14" s="12"/>
      <c r="WO14" s="12"/>
      <c r="WP14" s="12"/>
      <c r="WQ14" s="12"/>
      <c r="WR14" s="12"/>
      <c r="WS14" s="12"/>
      <c r="WT14" s="12"/>
      <c r="WU14" s="12"/>
      <c r="WV14" s="12"/>
      <c r="WW14" s="12"/>
      <c r="WX14" s="12"/>
      <c r="WY14" s="12"/>
      <c r="WZ14" s="12"/>
      <c r="XA14" s="12"/>
      <c r="XB14" s="12"/>
      <c r="XC14" s="12"/>
      <c r="XD14" s="12"/>
      <c r="XE14" s="12"/>
      <c r="XF14" s="12"/>
      <c r="XG14" s="12"/>
      <c r="XH14" s="12"/>
      <c r="XI14" s="12"/>
      <c r="XJ14" s="12"/>
      <c r="XK14" s="12"/>
      <c r="XL14" s="12"/>
      <c r="XM14" s="12"/>
      <c r="XN14" s="12"/>
      <c r="XO14" s="12"/>
      <c r="XP14" s="12"/>
      <c r="XQ14" s="12"/>
      <c r="XR14" s="12"/>
      <c r="XS14" s="12"/>
      <c r="XT14" s="12"/>
      <c r="XU14" s="12"/>
      <c r="XV14" s="12"/>
      <c r="XW14" s="12"/>
      <c r="XX14" s="12"/>
      <c r="XY14" s="12"/>
      <c r="XZ14" s="12"/>
      <c r="YA14" s="12"/>
      <c r="YB14" s="12"/>
      <c r="YC14" s="12"/>
      <c r="YD14" s="12"/>
      <c r="YE14" s="12"/>
      <c r="YF14" s="12"/>
      <c r="YG14" s="12"/>
      <c r="YH14" s="12"/>
      <c r="YI14" s="12"/>
      <c r="YJ14" s="12"/>
      <c r="YK14" s="12"/>
      <c r="YL14" s="12"/>
      <c r="YM14" s="12"/>
      <c r="YN14" s="12"/>
      <c r="YO14" s="12"/>
      <c r="YP14" s="12"/>
      <c r="YQ14" s="12"/>
      <c r="YR14" s="12"/>
      <c r="YS14" s="12"/>
      <c r="YT14" s="12"/>
      <c r="YU14" s="12"/>
      <c r="YV14" s="12"/>
      <c r="YW14" s="12"/>
      <c r="YX14" s="12"/>
      <c r="YY14" s="12"/>
      <c r="YZ14" s="12"/>
      <c r="ZA14" s="12"/>
      <c r="ZB14" s="12"/>
      <c r="ZC14" s="12"/>
      <c r="ZD14" s="12"/>
      <c r="ZE14" s="12"/>
      <c r="ZF14" s="12"/>
      <c r="ZG14" s="12"/>
      <c r="ZH14" s="12"/>
      <c r="ZI14" s="12"/>
      <c r="ZJ14" s="12"/>
      <c r="ZK14" s="12"/>
      <c r="ZL14" s="12"/>
      <c r="ZM14" s="12"/>
      <c r="ZN14" s="12"/>
      <c r="ZO14" s="12"/>
      <c r="ZP14" s="12"/>
      <c r="ZQ14" s="12"/>
      <c r="ZR14" s="12"/>
      <c r="ZS14" s="12"/>
      <c r="ZT14" s="12"/>
      <c r="ZU14" s="12"/>
      <c r="ZV14" s="12"/>
      <c r="ZW14" s="12"/>
      <c r="ZX14" s="12"/>
      <c r="ZY14" s="12"/>
      <c r="ZZ14" s="12"/>
      <c r="AAA14" s="12"/>
      <c r="AAB14" s="12"/>
      <c r="AAC14" s="12"/>
      <c r="AAD14" s="12"/>
      <c r="AAE14" s="12"/>
      <c r="AAF14" s="12"/>
      <c r="AAG14" s="12"/>
      <c r="AAH14" s="12"/>
      <c r="AAI14" s="12"/>
      <c r="AAJ14" s="12"/>
      <c r="AAK14" s="12"/>
      <c r="AAL14" s="12"/>
      <c r="AAM14" s="12"/>
      <c r="AAN14" s="12"/>
      <c r="AAO14" s="12"/>
      <c r="AAP14" s="12"/>
      <c r="AAQ14" s="12"/>
      <c r="AAR14" s="12"/>
      <c r="AAS14" s="12"/>
      <c r="AAT14" s="12"/>
      <c r="AAU14" s="12"/>
      <c r="AAV14" s="12"/>
      <c r="AAW14" s="12"/>
      <c r="AAX14" s="12"/>
      <c r="AAY14" s="12"/>
      <c r="AAZ14" s="12"/>
      <c r="ABA14" s="12"/>
      <c r="ABB14" s="12"/>
      <c r="ABC14" s="12"/>
      <c r="ABD14" s="12"/>
      <c r="ABE14" s="12"/>
      <c r="ABF14" s="12"/>
      <c r="ABG14" s="12"/>
      <c r="ABH14" s="12"/>
      <c r="ABI14" s="12"/>
      <c r="ABJ14" s="12"/>
      <c r="ABK14" s="12"/>
      <c r="ABL14" s="12"/>
      <c r="ABM14" s="12"/>
      <c r="ABN14" s="12"/>
      <c r="ABO14" s="12"/>
      <c r="ABP14" s="12"/>
      <c r="ABQ14" s="12"/>
      <c r="ABR14" s="12"/>
      <c r="ABS14" s="12"/>
      <c r="ABT14" s="12"/>
      <c r="ABU14" s="12"/>
      <c r="ABV14" s="12"/>
      <c r="ABW14" s="12"/>
      <c r="ABX14" s="12"/>
      <c r="ABY14" s="12"/>
      <c r="ABZ14" s="12"/>
      <c r="ACA14" s="12"/>
      <c r="ACB14" s="12"/>
      <c r="ACC14" s="12"/>
      <c r="ACD14" s="12"/>
      <c r="ACE14" s="12"/>
      <c r="ACF14" s="12"/>
      <c r="ACG14" s="12"/>
      <c r="ACH14" s="12"/>
      <c r="ACI14" s="12"/>
      <c r="ACJ14" s="12"/>
      <c r="ACK14" s="12"/>
      <c r="ACL14" s="12"/>
      <c r="ACM14" s="12"/>
      <c r="ACN14" s="12"/>
      <c r="ACO14" s="12"/>
      <c r="ACP14" s="12"/>
      <c r="ACQ14" s="12"/>
      <c r="ACR14" s="12"/>
      <c r="ACS14" s="12"/>
      <c r="ACT14" s="12"/>
      <c r="ACU14" s="12"/>
      <c r="ACV14" s="12"/>
      <c r="ACW14" s="12"/>
      <c r="ACX14" s="12"/>
      <c r="ACY14" s="12"/>
      <c r="ACZ14" s="12"/>
      <c r="ADA14" s="12"/>
      <c r="ADB14" s="12"/>
      <c r="ADC14" s="12"/>
      <c r="ADD14" s="12"/>
      <c r="ADE14" s="12"/>
      <c r="ADF14" s="12"/>
      <c r="ADG14" s="12"/>
      <c r="ADH14" s="12"/>
      <c r="ADI14" s="12"/>
      <c r="ADJ14" s="12"/>
      <c r="ADK14" s="12"/>
      <c r="ADL14" s="12"/>
      <c r="ADM14" s="12"/>
      <c r="ADN14" s="12"/>
      <c r="ADO14" s="12"/>
      <c r="ADP14" s="12"/>
      <c r="ADQ14" s="12"/>
      <c r="ADR14" s="12"/>
      <c r="ADS14" s="12"/>
      <c r="ADT14" s="12"/>
      <c r="ADU14" s="12"/>
      <c r="ADV14" s="12"/>
      <c r="ADW14" s="12"/>
      <c r="ADX14" s="12"/>
      <c r="ADY14" s="12"/>
      <c r="ADZ14" s="12"/>
      <c r="AEA14" s="12"/>
      <c r="AEB14" s="12"/>
      <c r="AEC14" s="12"/>
      <c r="AED14" s="12"/>
      <c r="AEE14" s="12"/>
      <c r="AEF14" s="12"/>
      <c r="AEG14" s="12"/>
      <c r="AEH14" s="12"/>
      <c r="AEI14" s="12"/>
      <c r="AEJ14" s="12"/>
      <c r="AEK14" s="12"/>
      <c r="AEL14" s="12"/>
      <c r="AEM14" s="12"/>
      <c r="AEN14" s="12"/>
      <c r="AEO14" s="12"/>
      <c r="AEP14" s="12"/>
      <c r="AEQ14" s="12"/>
      <c r="AER14" s="12"/>
      <c r="AES14" s="12"/>
      <c r="AET14" s="12"/>
      <c r="AEU14" s="12"/>
      <c r="AEV14" s="12"/>
      <c r="AEW14" s="12"/>
      <c r="AEX14" s="12"/>
      <c r="AEY14" s="12"/>
      <c r="AEZ14" s="12"/>
      <c r="AFA14" s="12"/>
      <c r="AFB14" s="12"/>
      <c r="AFC14" s="12"/>
      <c r="AFD14" s="12"/>
      <c r="AFE14" s="12"/>
      <c r="AFF14" s="12"/>
      <c r="AFG14" s="12"/>
      <c r="AFH14" s="12"/>
      <c r="AFI14" s="12"/>
      <c r="AFJ14" s="12"/>
      <c r="AFK14" s="12"/>
      <c r="AFL14" s="12"/>
      <c r="AFM14" s="12"/>
      <c r="AFN14" s="12"/>
      <c r="AFO14" s="12"/>
      <c r="AFP14" s="12"/>
      <c r="AFQ14" s="12"/>
      <c r="AFR14" s="12"/>
      <c r="AFS14" s="12"/>
      <c r="AFT14" s="12"/>
      <c r="AFU14" s="12"/>
      <c r="AFV14" s="12"/>
      <c r="AFW14" s="12"/>
      <c r="AFX14" s="12"/>
      <c r="AFY14" s="12"/>
      <c r="AFZ14" s="12"/>
      <c r="AGA14" s="12"/>
      <c r="AGB14" s="12"/>
      <c r="AGC14" s="12"/>
      <c r="AGD14" s="12"/>
      <c r="AGE14" s="12"/>
      <c r="AGF14" s="12"/>
      <c r="AGG14" s="12"/>
      <c r="AGH14" s="12"/>
      <c r="AGI14" s="12"/>
      <c r="AGJ14" s="12"/>
      <c r="AGK14" s="12"/>
      <c r="AGL14" s="12"/>
      <c r="AGM14" s="12"/>
      <c r="AGN14" s="12"/>
      <c r="AGO14" s="12"/>
      <c r="AGP14" s="12"/>
      <c r="AGQ14" s="12"/>
      <c r="AGR14" s="12"/>
      <c r="AGS14" s="12"/>
      <c r="AGT14" s="12"/>
      <c r="AGU14" s="12"/>
      <c r="AGV14" s="12"/>
      <c r="AGW14" s="12"/>
      <c r="AGX14" s="12"/>
      <c r="AGY14" s="12"/>
      <c r="AGZ14" s="12"/>
      <c r="AHA14" s="12"/>
      <c r="AHB14" s="12"/>
      <c r="AHC14" s="12"/>
      <c r="AHD14" s="12"/>
      <c r="AHE14" s="12"/>
      <c r="AHF14" s="12"/>
      <c r="AHG14" s="12"/>
      <c r="AHH14" s="12"/>
      <c r="AHI14" s="12"/>
      <c r="AHJ14" s="12"/>
      <c r="AHK14" s="12"/>
      <c r="AHL14" s="12"/>
      <c r="AHM14" s="12"/>
      <c r="AHN14" s="12"/>
      <c r="AHO14" s="12"/>
      <c r="AHP14" s="12"/>
      <c r="AHQ14" s="12"/>
      <c r="AHR14" s="12"/>
      <c r="AHS14" s="12"/>
      <c r="AHT14" s="12"/>
      <c r="AHU14" s="12"/>
      <c r="AHV14" s="12"/>
      <c r="AHW14" s="12"/>
      <c r="AHX14" s="12"/>
      <c r="AHY14" s="12"/>
      <c r="AHZ14" s="12"/>
      <c r="AIA14" s="12"/>
      <c r="AIB14" s="12"/>
      <c r="AIC14" s="12"/>
      <c r="AID14" s="12"/>
      <c r="AIE14" s="12"/>
      <c r="AIF14" s="12"/>
      <c r="AIG14" s="12"/>
      <c r="AIH14" s="12"/>
      <c r="AII14" s="12"/>
      <c r="AIJ14" s="12"/>
      <c r="AIK14" s="12"/>
      <c r="AIL14" s="12"/>
      <c r="AIM14" s="12"/>
      <c r="AIN14" s="12"/>
      <c r="AIO14" s="12"/>
      <c r="AIP14" s="12"/>
      <c r="AIQ14" s="12"/>
      <c r="AIR14" s="12"/>
      <c r="AIS14" s="12"/>
      <c r="AIT14" s="12"/>
      <c r="AIU14" s="12"/>
      <c r="AIV14" s="12"/>
      <c r="AIW14" s="12"/>
      <c r="AIX14" s="12"/>
      <c r="AIY14" s="12"/>
      <c r="AIZ14" s="12"/>
      <c r="AJA14" s="12"/>
      <c r="AJB14" s="12"/>
      <c r="AJC14" s="12"/>
      <c r="AJD14" s="12"/>
      <c r="AJE14" s="12"/>
      <c r="AJF14" s="12"/>
      <c r="AJG14" s="12"/>
      <c r="AJH14" s="12"/>
      <c r="AJI14" s="12"/>
      <c r="AJJ14" s="12"/>
      <c r="AJK14" s="12"/>
      <c r="AJL14" s="12"/>
    </row>
    <row r="15" spans="1:948" ht="18" customHeight="1" collapsed="1" x14ac:dyDescent="0.25">
      <c r="A15" s="121">
        <v>1995</v>
      </c>
      <c r="B15" s="193">
        <v>67.315155202650544</v>
      </c>
      <c r="C15" s="194">
        <v>20.262190476677421</v>
      </c>
      <c r="D15" s="194">
        <v>14.423748485297804</v>
      </c>
      <c r="E15" s="194">
        <v>102.00109416462575</v>
      </c>
      <c r="F15" s="124"/>
      <c r="G15" s="122"/>
      <c r="H15" s="122"/>
      <c r="I15" s="12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12"/>
      <c r="NE15" s="12"/>
      <c r="NF15" s="12"/>
      <c r="NG15" s="12"/>
      <c r="NH15" s="12"/>
      <c r="NI15" s="12"/>
      <c r="NJ15" s="12"/>
      <c r="NK15" s="12"/>
      <c r="NL15" s="12"/>
      <c r="NM15" s="12"/>
      <c r="NN15" s="12"/>
      <c r="NO15" s="12"/>
      <c r="NP15" s="12"/>
      <c r="NQ15" s="12"/>
      <c r="NR15" s="12"/>
      <c r="NS15" s="12"/>
      <c r="NT15" s="12"/>
      <c r="NU15" s="12"/>
      <c r="NV15" s="12"/>
      <c r="NW15" s="12"/>
      <c r="NX15" s="12"/>
      <c r="NY15" s="12"/>
      <c r="NZ15" s="12"/>
      <c r="OA15" s="12"/>
      <c r="OB15" s="12"/>
      <c r="OC15" s="12"/>
      <c r="OD15" s="12"/>
      <c r="OE15" s="12"/>
      <c r="OF15" s="12"/>
      <c r="OG15" s="12"/>
      <c r="OH15" s="12"/>
      <c r="OI15" s="12"/>
      <c r="OJ15" s="12"/>
      <c r="OK15" s="12"/>
      <c r="OL15" s="12"/>
      <c r="OM15" s="12"/>
      <c r="ON15" s="12"/>
      <c r="OO15" s="12"/>
      <c r="OP15" s="12"/>
      <c r="OQ15" s="12"/>
      <c r="OR15" s="12"/>
      <c r="OS15" s="12"/>
      <c r="OT15" s="12"/>
      <c r="OU15" s="12"/>
      <c r="OV15" s="12"/>
      <c r="OW15" s="12"/>
      <c r="OX15" s="12"/>
      <c r="OY15" s="12"/>
      <c r="OZ15" s="12"/>
      <c r="PA15" s="12"/>
      <c r="PB15" s="12"/>
      <c r="PC15" s="12"/>
      <c r="PD15" s="12"/>
      <c r="PE15" s="12"/>
      <c r="PF15" s="12"/>
      <c r="PG15" s="12"/>
      <c r="PH15" s="12"/>
      <c r="PI15" s="12"/>
      <c r="PJ15" s="12"/>
      <c r="PK15" s="12"/>
      <c r="PL15" s="12"/>
      <c r="PM15" s="12"/>
      <c r="PN15" s="12"/>
      <c r="PO15" s="12"/>
      <c r="PP15" s="12"/>
      <c r="PQ15" s="12"/>
      <c r="PR15" s="12"/>
      <c r="PS15" s="12"/>
      <c r="PT15" s="12"/>
      <c r="PU15" s="12"/>
      <c r="PV15" s="12"/>
      <c r="PW15" s="12"/>
      <c r="PX15" s="12"/>
      <c r="PY15" s="12"/>
      <c r="PZ15" s="12"/>
      <c r="QA15" s="12"/>
      <c r="QB15" s="12"/>
      <c r="QC15" s="12"/>
      <c r="QD15" s="12"/>
      <c r="QE15" s="12"/>
      <c r="QF15" s="12"/>
      <c r="QG15" s="12"/>
      <c r="QH15" s="12"/>
      <c r="QI15" s="12"/>
      <c r="QJ15" s="12"/>
      <c r="QK15" s="12"/>
      <c r="QL15" s="12"/>
      <c r="QM15" s="12"/>
      <c r="QN15" s="12"/>
      <c r="QO15" s="12"/>
      <c r="QP15" s="12"/>
      <c r="QQ15" s="12"/>
      <c r="QR15" s="12"/>
      <c r="QS15" s="12"/>
      <c r="QT15" s="12"/>
      <c r="QU15" s="12"/>
      <c r="QV15" s="12"/>
      <c r="QW15" s="12"/>
      <c r="QX15" s="12"/>
      <c r="QY15" s="12"/>
      <c r="QZ15" s="12"/>
      <c r="RA15" s="12"/>
      <c r="RB15" s="12"/>
      <c r="RC15" s="12"/>
      <c r="RD15" s="12"/>
      <c r="RE15" s="12"/>
      <c r="RF15" s="12"/>
      <c r="RG15" s="12"/>
      <c r="RH15" s="12"/>
      <c r="RI15" s="12"/>
      <c r="RJ15" s="12"/>
      <c r="RK15" s="12"/>
      <c r="RL15" s="12"/>
      <c r="RM15" s="12"/>
      <c r="RN15" s="12"/>
      <c r="RO15" s="12"/>
      <c r="RP15" s="12"/>
      <c r="RQ15" s="12"/>
      <c r="RR15" s="12"/>
      <c r="RS15" s="12"/>
      <c r="RT15" s="12"/>
      <c r="RU15" s="12"/>
      <c r="RV15" s="12"/>
      <c r="RW15" s="12"/>
      <c r="RX15" s="12"/>
      <c r="RY15" s="12"/>
      <c r="RZ15" s="12"/>
      <c r="SA15" s="12"/>
      <c r="SB15" s="12"/>
      <c r="SC15" s="12"/>
      <c r="SD15" s="12"/>
      <c r="SE15" s="12"/>
      <c r="SF15" s="12"/>
      <c r="SG15" s="12"/>
      <c r="SH15" s="12"/>
      <c r="SI15" s="12"/>
      <c r="SJ15" s="12"/>
      <c r="SK15" s="12"/>
      <c r="SL15" s="12"/>
      <c r="SM15" s="12"/>
      <c r="SN15" s="12"/>
      <c r="SO15" s="12"/>
      <c r="SP15" s="12"/>
      <c r="SQ15" s="12"/>
      <c r="SR15" s="12"/>
      <c r="SS15" s="12"/>
      <c r="ST15" s="12"/>
      <c r="SU15" s="12"/>
      <c r="SV15" s="12"/>
      <c r="SW15" s="12"/>
      <c r="SX15" s="12"/>
      <c r="SY15" s="12"/>
      <c r="SZ15" s="12"/>
      <c r="TA15" s="12"/>
      <c r="TB15" s="12"/>
      <c r="TC15" s="12"/>
      <c r="TD15" s="12"/>
      <c r="TE15" s="12"/>
      <c r="TF15" s="12"/>
      <c r="TG15" s="12"/>
      <c r="TH15" s="12"/>
      <c r="TI15" s="12"/>
      <c r="TJ15" s="12"/>
      <c r="TK15" s="12"/>
      <c r="TL15" s="12"/>
      <c r="TM15" s="12"/>
      <c r="TN15" s="12"/>
      <c r="TO15" s="12"/>
      <c r="TP15" s="12"/>
      <c r="TQ15" s="12"/>
      <c r="TR15" s="12"/>
      <c r="TS15" s="12"/>
      <c r="TT15" s="12"/>
      <c r="TU15" s="12"/>
      <c r="TV15" s="12"/>
      <c r="TW15" s="12"/>
      <c r="TX15" s="12"/>
      <c r="TY15" s="12"/>
      <c r="TZ15" s="12"/>
      <c r="UA15" s="12"/>
      <c r="UB15" s="12"/>
      <c r="UC15" s="12"/>
      <c r="UD15" s="12"/>
      <c r="UE15" s="12"/>
      <c r="UF15" s="12"/>
      <c r="UG15" s="12"/>
      <c r="UH15" s="12"/>
      <c r="UI15" s="12"/>
      <c r="UJ15" s="12"/>
      <c r="UK15" s="12"/>
      <c r="UL15" s="12"/>
      <c r="UM15" s="12"/>
      <c r="UN15" s="12"/>
      <c r="UO15" s="12"/>
      <c r="UP15" s="12"/>
      <c r="UQ15" s="12"/>
      <c r="UR15" s="12"/>
      <c r="US15" s="12"/>
      <c r="UT15" s="12"/>
      <c r="UU15" s="12"/>
      <c r="UV15" s="12"/>
      <c r="UW15" s="12"/>
      <c r="UX15" s="12"/>
      <c r="UY15" s="12"/>
      <c r="UZ15" s="12"/>
      <c r="VA15" s="12"/>
      <c r="VB15" s="12"/>
      <c r="VC15" s="12"/>
      <c r="VD15" s="12"/>
      <c r="VE15" s="12"/>
      <c r="VF15" s="12"/>
      <c r="VG15" s="12"/>
      <c r="VH15" s="12"/>
      <c r="VI15" s="12"/>
      <c r="VJ15" s="12"/>
      <c r="VK15" s="12"/>
      <c r="VL15" s="12"/>
      <c r="VM15" s="12"/>
      <c r="VN15" s="12"/>
      <c r="VO15" s="12"/>
      <c r="VP15" s="12"/>
      <c r="VQ15" s="12"/>
      <c r="VR15" s="12"/>
      <c r="VS15" s="12"/>
      <c r="VT15" s="12"/>
      <c r="VU15" s="12"/>
      <c r="VV15" s="12"/>
      <c r="VW15" s="12"/>
      <c r="VX15" s="12"/>
      <c r="VY15" s="12"/>
      <c r="VZ15" s="12"/>
      <c r="WA15" s="12"/>
      <c r="WB15" s="12"/>
      <c r="WC15" s="12"/>
      <c r="WD15" s="12"/>
      <c r="WE15" s="12"/>
      <c r="WF15" s="12"/>
      <c r="WG15" s="12"/>
      <c r="WH15" s="12"/>
      <c r="WI15" s="12"/>
      <c r="WJ15" s="12"/>
      <c r="WK15" s="12"/>
      <c r="WL15" s="12"/>
      <c r="WM15" s="12"/>
      <c r="WN15" s="12"/>
      <c r="WO15" s="12"/>
      <c r="WP15" s="12"/>
      <c r="WQ15" s="12"/>
      <c r="WR15" s="12"/>
      <c r="WS15" s="12"/>
      <c r="WT15" s="12"/>
      <c r="WU15" s="12"/>
      <c r="WV15" s="12"/>
      <c r="WW15" s="12"/>
      <c r="WX15" s="12"/>
      <c r="WY15" s="12"/>
      <c r="WZ15" s="12"/>
      <c r="XA15" s="12"/>
      <c r="XB15" s="12"/>
      <c r="XC15" s="12"/>
      <c r="XD15" s="12"/>
      <c r="XE15" s="12"/>
      <c r="XF15" s="12"/>
      <c r="XG15" s="12"/>
      <c r="XH15" s="12"/>
      <c r="XI15" s="12"/>
      <c r="XJ15" s="12"/>
      <c r="XK15" s="12"/>
      <c r="XL15" s="12"/>
      <c r="XM15" s="12"/>
      <c r="XN15" s="12"/>
      <c r="XO15" s="12"/>
      <c r="XP15" s="12"/>
      <c r="XQ15" s="12"/>
      <c r="XR15" s="12"/>
      <c r="XS15" s="12"/>
      <c r="XT15" s="12"/>
      <c r="XU15" s="12"/>
      <c r="XV15" s="12"/>
      <c r="XW15" s="12"/>
      <c r="XX15" s="12"/>
      <c r="XY15" s="12"/>
      <c r="XZ15" s="12"/>
      <c r="YA15" s="12"/>
      <c r="YB15" s="12"/>
      <c r="YC15" s="12"/>
      <c r="YD15" s="12"/>
      <c r="YE15" s="12"/>
      <c r="YF15" s="12"/>
      <c r="YG15" s="12"/>
      <c r="YH15" s="12"/>
      <c r="YI15" s="12"/>
      <c r="YJ15" s="12"/>
      <c r="YK15" s="12"/>
      <c r="YL15" s="12"/>
      <c r="YM15" s="12"/>
      <c r="YN15" s="12"/>
      <c r="YO15" s="12"/>
      <c r="YP15" s="12"/>
      <c r="YQ15" s="12"/>
      <c r="YR15" s="12"/>
      <c r="YS15" s="12"/>
      <c r="YT15" s="12"/>
      <c r="YU15" s="12"/>
      <c r="YV15" s="12"/>
      <c r="YW15" s="12"/>
      <c r="YX15" s="12"/>
      <c r="YY15" s="12"/>
      <c r="YZ15" s="12"/>
      <c r="ZA15" s="12"/>
      <c r="ZB15" s="12"/>
      <c r="ZC15" s="12"/>
      <c r="ZD15" s="12"/>
      <c r="ZE15" s="12"/>
      <c r="ZF15" s="12"/>
      <c r="ZG15" s="12"/>
      <c r="ZH15" s="12"/>
      <c r="ZI15" s="12"/>
      <c r="ZJ15" s="12"/>
      <c r="ZK15" s="12"/>
      <c r="ZL15" s="12"/>
      <c r="ZM15" s="12"/>
      <c r="ZN15" s="12"/>
      <c r="ZO15" s="12"/>
      <c r="ZP15" s="12"/>
      <c r="ZQ15" s="12"/>
      <c r="ZR15" s="12"/>
      <c r="ZS15" s="12"/>
      <c r="ZT15" s="12"/>
      <c r="ZU15" s="12"/>
      <c r="ZV15" s="12"/>
      <c r="ZW15" s="12"/>
      <c r="ZX15" s="12"/>
      <c r="ZY15" s="12"/>
      <c r="ZZ15" s="12"/>
      <c r="AAA15" s="12"/>
      <c r="AAB15" s="12"/>
      <c r="AAC15" s="12"/>
      <c r="AAD15" s="12"/>
      <c r="AAE15" s="12"/>
      <c r="AAF15" s="12"/>
      <c r="AAG15" s="12"/>
      <c r="AAH15" s="12"/>
      <c r="AAI15" s="12"/>
      <c r="AAJ15" s="12"/>
      <c r="AAK15" s="12"/>
      <c r="AAL15" s="12"/>
      <c r="AAM15" s="12"/>
      <c r="AAN15" s="12"/>
      <c r="AAO15" s="12"/>
      <c r="AAP15" s="12"/>
      <c r="AAQ15" s="12"/>
      <c r="AAR15" s="12"/>
      <c r="AAS15" s="12"/>
      <c r="AAT15" s="12"/>
      <c r="AAU15" s="12"/>
      <c r="AAV15" s="12"/>
      <c r="AAW15" s="12"/>
      <c r="AAX15" s="12"/>
      <c r="AAY15" s="12"/>
      <c r="AAZ15" s="12"/>
      <c r="ABA15" s="12"/>
      <c r="ABB15" s="12"/>
      <c r="ABC15" s="12"/>
      <c r="ABD15" s="12"/>
      <c r="ABE15" s="12"/>
      <c r="ABF15" s="12"/>
      <c r="ABG15" s="12"/>
      <c r="ABH15" s="12"/>
      <c r="ABI15" s="12"/>
      <c r="ABJ15" s="12"/>
      <c r="ABK15" s="12"/>
      <c r="ABL15" s="12"/>
      <c r="ABM15" s="12"/>
      <c r="ABN15" s="12"/>
      <c r="ABO15" s="12"/>
      <c r="ABP15" s="12"/>
      <c r="ABQ15" s="12"/>
      <c r="ABR15" s="12"/>
      <c r="ABS15" s="12"/>
      <c r="ABT15" s="12"/>
      <c r="ABU15" s="12"/>
      <c r="ABV15" s="12"/>
      <c r="ABW15" s="12"/>
      <c r="ABX15" s="12"/>
      <c r="ABY15" s="12"/>
      <c r="ABZ15" s="12"/>
      <c r="ACA15" s="12"/>
      <c r="ACB15" s="12"/>
      <c r="ACC15" s="12"/>
      <c r="ACD15" s="12"/>
      <c r="ACE15" s="12"/>
      <c r="ACF15" s="12"/>
      <c r="ACG15" s="12"/>
      <c r="ACH15" s="12"/>
      <c r="ACI15" s="12"/>
      <c r="ACJ15" s="12"/>
      <c r="ACK15" s="12"/>
      <c r="ACL15" s="12"/>
      <c r="ACM15" s="12"/>
      <c r="ACN15" s="12"/>
      <c r="ACO15" s="12"/>
      <c r="ACP15" s="12"/>
      <c r="ACQ15" s="12"/>
      <c r="ACR15" s="12"/>
      <c r="ACS15" s="12"/>
      <c r="ACT15" s="12"/>
      <c r="ACU15" s="12"/>
      <c r="ACV15" s="12"/>
      <c r="ACW15" s="12"/>
      <c r="ACX15" s="12"/>
      <c r="ACY15" s="12"/>
      <c r="ACZ15" s="12"/>
      <c r="ADA15" s="12"/>
      <c r="ADB15" s="12"/>
      <c r="ADC15" s="12"/>
      <c r="ADD15" s="12"/>
      <c r="ADE15" s="12"/>
      <c r="ADF15" s="12"/>
      <c r="ADG15" s="12"/>
      <c r="ADH15" s="12"/>
      <c r="ADI15" s="12"/>
      <c r="ADJ15" s="12"/>
      <c r="ADK15" s="12"/>
      <c r="ADL15" s="12"/>
      <c r="ADM15" s="12"/>
      <c r="ADN15" s="12"/>
      <c r="ADO15" s="12"/>
      <c r="ADP15" s="12"/>
      <c r="ADQ15" s="12"/>
      <c r="ADR15" s="12"/>
      <c r="ADS15" s="12"/>
      <c r="ADT15" s="12"/>
      <c r="ADU15" s="12"/>
      <c r="ADV15" s="12"/>
      <c r="ADW15" s="12"/>
      <c r="ADX15" s="12"/>
      <c r="ADY15" s="12"/>
      <c r="ADZ15" s="12"/>
      <c r="AEA15" s="12"/>
      <c r="AEB15" s="12"/>
      <c r="AEC15" s="12"/>
      <c r="AED15" s="12"/>
      <c r="AEE15" s="12"/>
      <c r="AEF15" s="12"/>
      <c r="AEG15" s="12"/>
      <c r="AEH15" s="12"/>
      <c r="AEI15" s="12"/>
      <c r="AEJ15" s="12"/>
      <c r="AEK15" s="12"/>
      <c r="AEL15" s="12"/>
      <c r="AEM15" s="12"/>
      <c r="AEN15" s="12"/>
      <c r="AEO15" s="12"/>
      <c r="AEP15" s="12"/>
      <c r="AEQ15" s="12"/>
      <c r="AER15" s="12"/>
      <c r="AES15" s="12"/>
      <c r="AET15" s="12"/>
      <c r="AEU15" s="12"/>
      <c r="AEV15" s="12"/>
      <c r="AEW15" s="12"/>
      <c r="AEX15" s="12"/>
      <c r="AEY15" s="12"/>
      <c r="AEZ15" s="12"/>
      <c r="AFA15" s="12"/>
      <c r="AFB15" s="12"/>
      <c r="AFC15" s="12"/>
      <c r="AFD15" s="12"/>
      <c r="AFE15" s="12"/>
      <c r="AFF15" s="12"/>
      <c r="AFG15" s="12"/>
      <c r="AFH15" s="12"/>
      <c r="AFI15" s="12"/>
      <c r="AFJ15" s="12"/>
      <c r="AFK15" s="12"/>
      <c r="AFL15" s="12"/>
      <c r="AFM15" s="12"/>
      <c r="AFN15" s="12"/>
      <c r="AFO15" s="12"/>
      <c r="AFP15" s="12"/>
      <c r="AFQ15" s="12"/>
      <c r="AFR15" s="12"/>
      <c r="AFS15" s="12"/>
      <c r="AFT15" s="12"/>
      <c r="AFU15" s="12"/>
      <c r="AFV15" s="12"/>
      <c r="AFW15" s="12"/>
      <c r="AFX15" s="12"/>
      <c r="AFY15" s="12"/>
      <c r="AFZ15" s="12"/>
      <c r="AGA15" s="12"/>
      <c r="AGB15" s="12"/>
      <c r="AGC15" s="12"/>
      <c r="AGD15" s="12"/>
      <c r="AGE15" s="12"/>
      <c r="AGF15" s="12"/>
      <c r="AGG15" s="12"/>
      <c r="AGH15" s="12"/>
      <c r="AGI15" s="12"/>
      <c r="AGJ15" s="12"/>
      <c r="AGK15" s="12"/>
      <c r="AGL15" s="12"/>
      <c r="AGM15" s="12"/>
      <c r="AGN15" s="12"/>
      <c r="AGO15" s="12"/>
      <c r="AGP15" s="12"/>
      <c r="AGQ15" s="12"/>
      <c r="AGR15" s="12"/>
      <c r="AGS15" s="12"/>
      <c r="AGT15" s="12"/>
      <c r="AGU15" s="12"/>
      <c r="AGV15" s="12"/>
      <c r="AGW15" s="12"/>
      <c r="AGX15" s="12"/>
      <c r="AGY15" s="12"/>
      <c r="AGZ15" s="12"/>
      <c r="AHA15" s="12"/>
      <c r="AHB15" s="12"/>
      <c r="AHC15" s="12"/>
      <c r="AHD15" s="12"/>
      <c r="AHE15" s="12"/>
      <c r="AHF15" s="12"/>
      <c r="AHG15" s="12"/>
      <c r="AHH15" s="12"/>
      <c r="AHI15" s="12"/>
      <c r="AHJ15" s="12"/>
      <c r="AHK15" s="12"/>
      <c r="AHL15" s="12"/>
      <c r="AHM15" s="12"/>
      <c r="AHN15" s="12"/>
      <c r="AHO15" s="12"/>
      <c r="AHP15" s="12"/>
      <c r="AHQ15" s="12"/>
      <c r="AHR15" s="12"/>
      <c r="AHS15" s="12"/>
      <c r="AHT15" s="12"/>
      <c r="AHU15" s="12"/>
      <c r="AHV15" s="12"/>
      <c r="AHW15" s="12"/>
      <c r="AHX15" s="12"/>
      <c r="AHY15" s="12"/>
      <c r="AHZ15" s="12"/>
      <c r="AIA15" s="12"/>
      <c r="AIB15" s="12"/>
      <c r="AIC15" s="12"/>
      <c r="AID15" s="12"/>
      <c r="AIE15" s="12"/>
      <c r="AIF15" s="12"/>
      <c r="AIG15" s="12"/>
      <c r="AIH15" s="12"/>
      <c r="AII15" s="12"/>
      <c r="AIJ15" s="12"/>
      <c r="AIK15" s="12"/>
      <c r="AIL15" s="12"/>
      <c r="AIM15" s="12"/>
      <c r="AIN15" s="12"/>
      <c r="AIO15" s="12"/>
      <c r="AIP15" s="12"/>
      <c r="AIQ15" s="12"/>
      <c r="AIR15" s="12"/>
      <c r="AIS15" s="12"/>
      <c r="AIT15" s="12"/>
      <c r="AIU15" s="12"/>
      <c r="AIV15" s="12"/>
      <c r="AIW15" s="12"/>
      <c r="AIX15" s="12"/>
      <c r="AIY15" s="12"/>
      <c r="AIZ15" s="12"/>
      <c r="AJA15" s="12"/>
      <c r="AJB15" s="12"/>
      <c r="AJC15" s="12"/>
      <c r="AJD15" s="12"/>
      <c r="AJE15" s="12"/>
      <c r="AJF15" s="12"/>
      <c r="AJG15" s="12"/>
      <c r="AJH15" s="12"/>
      <c r="AJI15" s="12"/>
      <c r="AJJ15" s="12"/>
      <c r="AJK15" s="12"/>
      <c r="AJL15" s="12"/>
    </row>
    <row r="16" spans="1:948" ht="12.75" hidden="1" customHeight="1" outlineLevel="1" x14ac:dyDescent="0.25">
      <c r="A16" s="121">
        <v>1996</v>
      </c>
      <c r="B16" s="193">
        <v>68.489592653758251</v>
      </c>
      <c r="C16" s="194">
        <v>24.275115935434062</v>
      </c>
      <c r="D16" s="194">
        <v>14.312593630325743</v>
      </c>
      <c r="E16" s="194">
        <v>107.07730221951805</v>
      </c>
      <c r="F16" s="124"/>
      <c r="G16" s="122"/>
      <c r="H16" s="122"/>
      <c r="I16" s="12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c r="OE16" s="12"/>
      <c r="OF16" s="12"/>
      <c r="OG16" s="12"/>
      <c r="OH16" s="12"/>
      <c r="OI16" s="12"/>
      <c r="OJ16" s="12"/>
      <c r="OK16" s="12"/>
      <c r="OL16" s="12"/>
      <c r="OM16" s="12"/>
      <c r="ON16" s="12"/>
      <c r="OO16" s="12"/>
      <c r="OP16" s="12"/>
      <c r="OQ16" s="12"/>
      <c r="OR16" s="12"/>
      <c r="OS16" s="12"/>
      <c r="OT16" s="12"/>
      <c r="OU16" s="12"/>
      <c r="OV16" s="12"/>
      <c r="OW16" s="12"/>
      <c r="OX16" s="12"/>
      <c r="OY16" s="12"/>
      <c r="OZ16" s="12"/>
      <c r="PA16" s="12"/>
      <c r="PB16" s="12"/>
      <c r="PC16" s="12"/>
      <c r="PD16" s="12"/>
      <c r="PE16" s="12"/>
      <c r="PF16" s="12"/>
      <c r="PG16" s="12"/>
      <c r="PH16" s="12"/>
      <c r="PI16" s="12"/>
      <c r="PJ16" s="12"/>
      <c r="PK16" s="12"/>
      <c r="PL16" s="12"/>
      <c r="PM16" s="12"/>
      <c r="PN16" s="12"/>
      <c r="PO16" s="12"/>
      <c r="PP16" s="12"/>
      <c r="PQ16" s="12"/>
      <c r="PR16" s="12"/>
      <c r="PS16" s="12"/>
      <c r="PT16" s="12"/>
      <c r="PU16" s="12"/>
      <c r="PV16" s="12"/>
      <c r="PW16" s="12"/>
      <c r="PX16" s="12"/>
      <c r="PY16" s="12"/>
      <c r="PZ16" s="12"/>
      <c r="QA16" s="12"/>
      <c r="QB16" s="12"/>
      <c r="QC16" s="12"/>
      <c r="QD16" s="12"/>
      <c r="QE16" s="12"/>
      <c r="QF16" s="12"/>
      <c r="QG16" s="12"/>
      <c r="QH16" s="12"/>
      <c r="QI16" s="12"/>
      <c r="QJ16" s="12"/>
      <c r="QK16" s="12"/>
      <c r="QL16" s="12"/>
      <c r="QM16" s="12"/>
      <c r="QN16" s="12"/>
      <c r="QO16" s="12"/>
      <c r="QP16" s="12"/>
      <c r="QQ16" s="12"/>
      <c r="QR16" s="12"/>
      <c r="QS16" s="12"/>
      <c r="QT16" s="12"/>
      <c r="QU16" s="12"/>
      <c r="QV16" s="12"/>
      <c r="QW16" s="12"/>
      <c r="QX16" s="12"/>
      <c r="QY16" s="12"/>
      <c r="QZ16" s="12"/>
      <c r="RA16" s="12"/>
      <c r="RB16" s="12"/>
      <c r="RC16" s="12"/>
      <c r="RD16" s="12"/>
      <c r="RE16" s="12"/>
      <c r="RF16" s="12"/>
      <c r="RG16" s="12"/>
      <c r="RH16" s="12"/>
      <c r="RI16" s="12"/>
      <c r="RJ16" s="12"/>
      <c r="RK16" s="12"/>
      <c r="RL16" s="12"/>
      <c r="RM16" s="12"/>
      <c r="RN16" s="12"/>
      <c r="RO16" s="12"/>
      <c r="RP16" s="12"/>
      <c r="RQ16" s="12"/>
      <c r="RR16" s="12"/>
      <c r="RS16" s="12"/>
      <c r="RT16" s="12"/>
      <c r="RU16" s="12"/>
      <c r="RV16" s="12"/>
      <c r="RW16" s="12"/>
      <c r="RX16" s="12"/>
      <c r="RY16" s="12"/>
      <c r="RZ16" s="12"/>
      <c r="SA16" s="12"/>
      <c r="SB16" s="12"/>
      <c r="SC16" s="12"/>
      <c r="SD16" s="12"/>
      <c r="SE16" s="12"/>
      <c r="SF16" s="12"/>
      <c r="SG16" s="12"/>
      <c r="SH16" s="12"/>
      <c r="SI16" s="12"/>
      <c r="SJ16" s="12"/>
      <c r="SK16" s="12"/>
      <c r="SL16" s="12"/>
      <c r="SM16" s="12"/>
      <c r="SN16" s="12"/>
      <c r="SO16" s="12"/>
      <c r="SP16" s="12"/>
      <c r="SQ16" s="12"/>
      <c r="SR16" s="12"/>
      <c r="SS16" s="12"/>
      <c r="ST16" s="12"/>
      <c r="SU16" s="12"/>
      <c r="SV16" s="12"/>
      <c r="SW16" s="12"/>
      <c r="SX16" s="12"/>
      <c r="SY16" s="12"/>
      <c r="SZ16" s="12"/>
      <c r="TA16" s="12"/>
      <c r="TB16" s="12"/>
      <c r="TC16" s="12"/>
      <c r="TD16" s="12"/>
      <c r="TE16" s="12"/>
      <c r="TF16" s="12"/>
      <c r="TG16" s="12"/>
      <c r="TH16" s="12"/>
      <c r="TI16" s="12"/>
      <c r="TJ16" s="12"/>
      <c r="TK16" s="12"/>
      <c r="TL16" s="12"/>
      <c r="TM16" s="12"/>
      <c r="TN16" s="12"/>
      <c r="TO16" s="12"/>
      <c r="TP16" s="12"/>
      <c r="TQ16" s="12"/>
      <c r="TR16" s="12"/>
      <c r="TS16" s="12"/>
      <c r="TT16" s="12"/>
      <c r="TU16" s="12"/>
      <c r="TV16" s="12"/>
      <c r="TW16" s="12"/>
      <c r="TX16" s="12"/>
      <c r="TY16" s="12"/>
      <c r="TZ16" s="12"/>
      <c r="UA16" s="12"/>
      <c r="UB16" s="12"/>
      <c r="UC16" s="12"/>
      <c r="UD16" s="12"/>
      <c r="UE16" s="12"/>
      <c r="UF16" s="12"/>
      <c r="UG16" s="12"/>
      <c r="UH16" s="12"/>
      <c r="UI16" s="12"/>
      <c r="UJ16" s="12"/>
      <c r="UK16" s="12"/>
      <c r="UL16" s="12"/>
      <c r="UM16" s="12"/>
      <c r="UN16" s="12"/>
      <c r="UO16" s="12"/>
      <c r="UP16" s="12"/>
      <c r="UQ16" s="12"/>
      <c r="UR16" s="12"/>
      <c r="US16" s="12"/>
      <c r="UT16" s="12"/>
      <c r="UU16" s="12"/>
      <c r="UV16" s="12"/>
      <c r="UW16" s="12"/>
      <c r="UX16" s="12"/>
      <c r="UY16" s="12"/>
      <c r="UZ16" s="12"/>
      <c r="VA16" s="12"/>
      <c r="VB16" s="12"/>
      <c r="VC16" s="12"/>
      <c r="VD16" s="12"/>
      <c r="VE16" s="12"/>
      <c r="VF16" s="12"/>
      <c r="VG16" s="12"/>
      <c r="VH16" s="12"/>
      <c r="VI16" s="12"/>
      <c r="VJ16" s="12"/>
      <c r="VK16" s="12"/>
      <c r="VL16" s="12"/>
      <c r="VM16" s="12"/>
      <c r="VN16" s="12"/>
      <c r="VO16" s="12"/>
      <c r="VP16" s="12"/>
      <c r="VQ16" s="12"/>
      <c r="VR16" s="12"/>
      <c r="VS16" s="12"/>
      <c r="VT16" s="12"/>
      <c r="VU16" s="12"/>
      <c r="VV16" s="12"/>
      <c r="VW16" s="12"/>
      <c r="VX16" s="12"/>
      <c r="VY16" s="12"/>
      <c r="VZ16" s="12"/>
      <c r="WA16" s="12"/>
      <c r="WB16" s="12"/>
      <c r="WC16" s="12"/>
      <c r="WD16" s="12"/>
      <c r="WE16" s="12"/>
      <c r="WF16" s="12"/>
      <c r="WG16" s="12"/>
      <c r="WH16" s="12"/>
      <c r="WI16" s="12"/>
      <c r="WJ16" s="12"/>
      <c r="WK16" s="12"/>
      <c r="WL16" s="12"/>
      <c r="WM16" s="12"/>
      <c r="WN16" s="12"/>
      <c r="WO16" s="12"/>
      <c r="WP16" s="12"/>
      <c r="WQ16" s="12"/>
      <c r="WR16" s="12"/>
      <c r="WS16" s="12"/>
      <c r="WT16" s="12"/>
      <c r="WU16" s="12"/>
      <c r="WV16" s="12"/>
      <c r="WW16" s="12"/>
      <c r="WX16" s="12"/>
      <c r="WY16" s="12"/>
      <c r="WZ16" s="12"/>
      <c r="XA16" s="12"/>
      <c r="XB16" s="12"/>
      <c r="XC16" s="12"/>
      <c r="XD16" s="12"/>
      <c r="XE16" s="12"/>
      <c r="XF16" s="12"/>
      <c r="XG16" s="12"/>
      <c r="XH16" s="12"/>
      <c r="XI16" s="12"/>
      <c r="XJ16" s="12"/>
      <c r="XK16" s="12"/>
      <c r="XL16" s="12"/>
      <c r="XM16" s="12"/>
      <c r="XN16" s="12"/>
      <c r="XO16" s="12"/>
      <c r="XP16" s="12"/>
      <c r="XQ16" s="12"/>
      <c r="XR16" s="12"/>
      <c r="XS16" s="12"/>
      <c r="XT16" s="12"/>
      <c r="XU16" s="12"/>
      <c r="XV16" s="12"/>
      <c r="XW16" s="12"/>
      <c r="XX16" s="12"/>
      <c r="XY16" s="12"/>
      <c r="XZ16" s="12"/>
      <c r="YA16" s="12"/>
      <c r="YB16" s="12"/>
      <c r="YC16" s="12"/>
      <c r="YD16" s="12"/>
      <c r="YE16" s="12"/>
      <c r="YF16" s="12"/>
      <c r="YG16" s="12"/>
      <c r="YH16" s="12"/>
      <c r="YI16" s="12"/>
      <c r="YJ16" s="12"/>
      <c r="YK16" s="12"/>
      <c r="YL16" s="12"/>
      <c r="YM16" s="12"/>
      <c r="YN16" s="12"/>
      <c r="YO16" s="12"/>
      <c r="YP16" s="12"/>
      <c r="YQ16" s="12"/>
      <c r="YR16" s="12"/>
      <c r="YS16" s="12"/>
      <c r="YT16" s="12"/>
      <c r="YU16" s="12"/>
      <c r="YV16" s="12"/>
      <c r="YW16" s="12"/>
      <c r="YX16" s="12"/>
      <c r="YY16" s="12"/>
      <c r="YZ16" s="12"/>
      <c r="ZA16" s="12"/>
      <c r="ZB16" s="12"/>
      <c r="ZC16" s="12"/>
      <c r="ZD16" s="12"/>
      <c r="ZE16" s="12"/>
      <c r="ZF16" s="12"/>
      <c r="ZG16" s="12"/>
      <c r="ZH16" s="12"/>
      <c r="ZI16" s="12"/>
      <c r="ZJ16" s="12"/>
      <c r="ZK16" s="12"/>
      <c r="ZL16" s="12"/>
      <c r="ZM16" s="12"/>
      <c r="ZN16" s="12"/>
      <c r="ZO16" s="12"/>
      <c r="ZP16" s="12"/>
      <c r="ZQ16" s="12"/>
      <c r="ZR16" s="12"/>
      <c r="ZS16" s="12"/>
      <c r="ZT16" s="12"/>
      <c r="ZU16" s="12"/>
      <c r="ZV16" s="12"/>
      <c r="ZW16" s="12"/>
      <c r="ZX16" s="12"/>
      <c r="ZY16" s="12"/>
      <c r="ZZ16" s="12"/>
      <c r="AAA16" s="12"/>
      <c r="AAB16" s="12"/>
      <c r="AAC16" s="12"/>
      <c r="AAD16" s="12"/>
      <c r="AAE16" s="12"/>
      <c r="AAF16" s="12"/>
      <c r="AAG16" s="12"/>
      <c r="AAH16" s="12"/>
      <c r="AAI16" s="12"/>
      <c r="AAJ16" s="12"/>
      <c r="AAK16" s="12"/>
      <c r="AAL16" s="12"/>
      <c r="AAM16" s="12"/>
      <c r="AAN16" s="12"/>
      <c r="AAO16" s="12"/>
      <c r="AAP16" s="12"/>
      <c r="AAQ16" s="12"/>
      <c r="AAR16" s="12"/>
      <c r="AAS16" s="12"/>
      <c r="AAT16" s="12"/>
      <c r="AAU16" s="12"/>
      <c r="AAV16" s="12"/>
      <c r="AAW16" s="12"/>
      <c r="AAX16" s="12"/>
      <c r="AAY16" s="12"/>
      <c r="AAZ16" s="12"/>
      <c r="ABA16" s="12"/>
      <c r="ABB16" s="12"/>
      <c r="ABC16" s="12"/>
      <c r="ABD16" s="12"/>
      <c r="ABE16" s="12"/>
      <c r="ABF16" s="12"/>
      <c r="ABG16" s="12"/>
      <c r="ABH16" s="12"/>
      <c r="ABI16" s="12"/>
      <c r="ABJ16" s="12"/>
      <c r="ABK16" s="12"/>
      <c r="ABL16" s="12"/>
      <c r="ABM16" s="12"/>
      <c r="ABN16" s="12"/>
      <c r="ABO16" s="12"/>
      <c r="ABP16" s="12"/>
      <c r="ABQ16" s="12"/>
      <c r="ABR16" s="12"/>
      <c r="ABS16" s="12"/>
      <c r="ABT16" s="12"/>
      <c r="ABU16" s="12"/>
      <c r="ABV16" s="12"/>
      <c r="ABW16" s="12"/>
      <c r="ABX16" s="12"/>
      <c r="ABY16" s="12"/>
      <c r="ABZ16" s="12"/>
      <c r="ACA16" s="12"/>
      <c r="ACB16" s="12"/>
      <c r="ACC16" s="12"/>
      <c r="ACD16" s="12"/>
      <c r="ACE16" s="12"/>
      <c r="ACF16" s="12"/>
      <c r="ACG16" s="12"/>
      <c r="ACH16" s="12"/>
      <c r="ACI16" s="12"/>
      <c r="ACJ16" s="12"/>
      <c r="ACK16" s="12"/>
      <c r="ACL16" s="12"/>
      <c r="ACM16" s="12"/>
      <c r="ACN16" s="12"/>
      <c r="ACO16" s="12"/>
      <c r="ACP16" s="12"/>
      <c r="ACQ16" s="12"/>
      <c r="ACR16" s="12"/>
      <c r="ACS16" s="12"/>
      <c r="ACT16" s="12"/>
      <c r="ACU16" s="12"/>
      <c r="ACV16" s="12"/>
      <c r="ACW16" s="12"/>
      <c r="ACX16" s="12"/>
      <c r="ACY16" s="12"/>
      <c r="ACZ16" s="12"/>
      <c r="ADA16" s="12"/>
      <c r="ADB16" s="12"/>
      <c r="ADC16" s="12"/>
      <c r="ADD16" s="12"/>
      <c r="ADE16" s="12"/>
      <c r="ADF16" s="12"/>
      <c r="ADG16" s="12"/>
      <c r="ADH16" s="12"/>
      <c r="ADI16" s="12"/>
      <c r="ADJ16" s="12"/>
      <c r="ADK16" s="12"/>
      <c r="ADL16" s="12"/>
      <c r="ADM16" s="12"/>
      <c r="ADN16" s="12"/>
      <c r="ADO16" s="12"/>
      <c r="ADP16" s="12"/>
      <c r="ADQ16" s="12"/>
      <c r="ADR16" s="12"/>
      <c r="ADS16" s="12"/>
      <c r="ADT16" s="12"/>
      <c r="ADU16" s="12"/>
      <c r="ADV16" s="12"/>
      <c r="ADW16" s="12"/>
      <c r="ADX16" s="12"/>
      <c r="ADY16" s="12"/>
      <c r="ADZ16" s="12"/>
      <c r="AEA16" s="12"/>
      <c r="AEB16" s="12"/>
      <c r="AEC16" s="12"/>
      <c r="AED16" s="12"/>
      <c r="AEE16" s="12"/>
      <c r="AEF16" s="12"/>
      <c r="AEG16" s="12"/>
      <c r="AEH16" s="12"/>
      <c r="AEI16" s="12"/>
      <c r="AEJ16" s="12"/>
      <c r="AEK16" s="12"/>
      <c r="AEL16" s="12"/>
      <c r="AEM16" s="12"/>
      <c r="AEN16" s="12"/>
      <c r="AEO16" s="12"/>
      <c r="AEP16" s="12"/>
      <c r="AEQ16" s="12"/>
      <c r="AER16" s="12"/>
      <c r="AES16" s="12"/>
      <c r="AET16" s="12"/>
      <c r="AEU16" s="12"/>
      <c r="AEV16" s="12"/>
      <c r="AEW16" s="12"/>
      <c r="AEX16" s="12"/>
      <c r="AEY16" s="12"/>
      <c r="AEZ16" s="12"/>
      <c r="AFA16" s="12"/>
      <c r="AFB16" s="12"/>
      <c r="AFC16" s="12"/>
      <c r="AFD16" s="12"/>
      <c r="AFE16" s="12"/>
      <c r="AFF16" s="12"/>
      <c r="AFG16" s="12"/>
      <c r="AFH16" s="12"/>
      <c r="AFI16" s="12"/>
      <c r="AFJ16" s="12"/>
      <c r="AFK16" s="12"/>
      <c r="AFL16" s="12"/>
      <c r="AFM16" s="12"/>
      <c r="AFN16" s="12"/>
      <c r="AFO16" s="12"/>
      <c r="AFP16" s="12"/>
      <c r="AFQ16" s="12"/>
      <c r="AFR16" s="12"/>
      <c r="AFS16" s="12"/>
      <c r="AFT16" s="12"/>
      <c r="AFU16" s="12"/>
      <c r="AFV16" s="12"/>
      <c r="AFW16" s="12"/>
      <c r="AFX16" s="12"/>
      <c r="AFY16" s="12"/>
      <c r="AFZ16" s="12"/>
      <c r="AGA16" s="12"/>
      <c r="AGB16" s="12"/>
      <c r="AGC16" s="12"/>
      <c r="AGD16" s="12"/>
      <c r="AGE16" s="12"/>
      <c r="AGF16" s="12"/>
      <c r="AGG16" s="12"/>
      <c r="AGH16" s="12"/>
      <c r="AGI16" s="12"/>
      <c r="AGJ16" s="12"/>
      <c r="AGK16" s="12"/>
      <c r="AGL16" s="12"/>
      <c r="AGM16" s="12"/>
      <c r="AGN16" s="12"/>
      <c r="AGO16" s="12"/>
      <c r="AGP16" s="12"/>
      <c r="AGQ16" s="12"/>
      <c r="AGR16" s="12"/>
      <c r="AGS16" s="12"/>
      <c r="AGT16" s="12"/>
      <c r="AGU16" s="12"/>
      <c r="AGV16" s="12"/>
      <c r="AGW16" s="12"/>
      <c r="AGX16" s="12"/>
      <c r="AGY16" s="12"/>
      <c r="AGZ16" s="12"/>
      <c r="AHA16" s="12"/>
      <c r="AHB16" s="12"/>
      <c r="AHC16" s="12"/>
      <c r="AHD16" s="12"/>
      <c r="AHE16" s="12"/>
      <c r="AHF16" s="12"/>
      <c r="AHG16" s="12"/>
      <c r="AHH16" s="12"/>
      <c r="AHI16" s="12"/>
      <c r="AHJ16" s="12"/>
      <c r="AHK16" s="12"/>
      <c r="AHL16" s="12"/>
      <c r="AHM16" s="12"/>
      <c r="AHN16" s="12"/>
      <c r="AHO16" s="12"/>
      <c r="AHP16" s="12"/>
      <c r="AHQ16" s="12"/>
      <c r="AHR16" s="12"/>
      <c r="AHS16" s="12"/>
      <c r="AHT16" s="12"/>
      <c r="AHU16" s="12"/>
      <c r="AHV16" s="12"/>
      <c r="AHW16" s="12"/>
      <c r="AHX16" s="12"/>
      <c r="AHY16" s="12"/>
      <c r="AHZ16" s="12"/>
      <c r="AIA16" s="12"/>
      <c r="AIB16" s="12"/>
      <c r="AIC16" s="12"/>
      <c r="AID16" s="12"/>
      <c r="AIE16" s="12"/>
      <c r="AIF16" s="12"/>
      <c r="AIG16" s="12"/>
      <c r="AIH16" s="12"/>
      <c r="AII16" s="12"/>
      <c r="AIJ16" s="12"/>
      <c r="AIK16" s="12"/>
      <c r="AIL16" s="12"/>
      <c r="AIM16" s="12"/>
      <c r="AIN16" s="12"/>
      <c r="AIO16" s="12"/>
      <c r="AIP16" s="12"/>
      <c r="AIQ16" s="12"/>
      <c r="AIR16" s="12"/>
      <c r="AIS16" s="12"/>
      <c r="AIT16" s="12"/>
      <c r="AIU16" s="12"/>
      <c r="AIV16" s="12"/>
      <c r="AIW16" s="12"/>
      <c r="AIX16" s="12"/>
      <c r="AIY16" s="12"/>
      <c r="AIZ16" s="12"/>
      <c r="AJA16" s="12"/>
      <c r="AJB16" s="12"/>
      <c r="AJC16" s="12"/>
      <c r="AJD16" s="12"/>
      <c r="AJE16" s="12"/>
      <c r="AJF16" s="12"/>
      <c r="AJG16" s="12"/>
      <c r="AJH16" s="12"/>
      <c r="AJI16" s="12"/>
      <c r="AJJ16" s="12"/>
      <c r="AJK16" s="12"/>
      <c r="AJL16" s="12"/>
    </row>
    <row r="17" spans="1:948" ht="12.75" hidden="1" customHeight="1" outlineLevel="1" x14ac:dyDescent="0.25">
      <c r="A17" s="121">
        <v>1997</v>
      </c>
      <c r="B17" s="193">
        <v>63.234023406942327</v>
      </c>
      <c r="C17" s="194">
        <v>22.394073104513172</v>
      </c>
      <c r="D17" s="194">
        <v>13.008799333275388</v>
      </c>
      <c r="E17" s="194">
        <v>98.636895844730887</v>
      </c>
      <c r="F17" s="124"/>
      <c r="G17" s="122"/>
      <c r="H17" s="122"/>
      <c r="I17" s="12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c r="IW17" s="12"/>
      <c r="IX17" s="12"/>
      <c r="IY17" s="12"/>
      <c r="IZ17" s="12"/>
      <c r="JA17" s="12"/>
      <c r="JB17" s="12"/>
      <c r="JC17" s="12"/>
      <c r="JD17" s="12"/>
      <c r="JE17" s="12"/>
      <c r="JF17" s="12"/>
      <c r="JG17" s="12"/>
      <c r="JH17" s="12"/>
      <c r="JI17" s="12"/>
      <c r="JJ17" s="12"/>
      <c r="JK17" s="12"/>
      <c r="JL17" s="12"/>
      <c r="JM17" s="12"/>
      <c r="JN17" s="12"/>
      <c r="JO17" s="12"/>
      <c r="JP17" s="12"/>
      <c r="JQ17" s="12"/>
      <c r="JR17" s="12"/>
      <c r="JS17" s="12"/>
      <c r="JT17" s="12"/>
      <c r="JU17" s="12"/>
      <c r="JV17" s="12"/>
      <c r="JW17" s="12"/>
      <c r="JX17" s="12"/>
      <c r="JY17" s="12"/>
      <c r="JZ17" s="12"/>
      <c r="KA17" s="12"/>
      <c r="KB17" s="12"/>
      <c r="KC17" s="12"/>
      <c r="KD17" s="12"/>
      <c r="KE17" s="12"/>
      <c r="KF17" s="12"/>
      <c r="KG17" s="12"/>
      <c r="KH17" s="12"/>
      <c r="KI17" s="12"/>
      <c r="KJ17" s="12"/>
      <c r="KK17" s="12"/>
      <c r="KL17" s="12"/>
      <c r="KM17" s="12"/>
      <c r="KN17" s="12"/>
      <c r="KO17" s="12"/>
      <c r="KP17" s="12"/>
      <c r="KQ17" s="12"/>
      <c r="KR17" s="12"/>
      <c r="KS17" s="12"/>
      <c r="KT17" s="12"/>
      <c r="KU17" s="12"/>
      <c r="KV17" s="12"/>
      <c r="KW17" s="12"/>
      <c r="KX17" s="12"/>
      <c r="KY17" s="12"/>
      <c r="KZ17" s="12"/>
      <c r="LA17" s="12"/>
      <c r="LB17" s="12"/>
      <c r="LC17" s="12"/>
      <c r="LD17" s="12"/>
      <c r="LE17" s="12"/>
      <c r="LF17" s="12"/>
      <c r="LG17" s="12"/>
      <c r="LH17" s="12"/>
      <c r="LI17" s="12"/>
      <c r="LJ17" s="12"/>
      <c r="LK17" s="12"/>
      <c r="LL17" s="12"/>
      <c r="LM17" s="12"/>
      <c r="LN17" s="12"/>
      <c r="LO17" s="12"/>
      <c r="LP17" s="12"/>
      <c r="LQ17" s="12"/>
      <c r="LR17" s="12"/>
      <c r="LS17" s="12"/>
      <c r="LT17" s="12"/>
      <c r="LU17" s="12"/>
      <c r="LV17" s="12"/>
      <c r="LW17" s="12"/>
      <c r="LX17" s="12"/>
      <c r="LY17" s="12"/>
      <c r="LZ17" s="12"/>
      <c r="MA17" s="12"/>
      <c r="MB17" s="12"/>
      <c r="MC17" s="12"/>
      <c r="MD17" s="12"/>
      <c r="ME17" s="12"/>
      <c r="MF17" s="12"/>
      <c r="MG17" s="12"/>
      <c r="MH17" s="12"/>
      <c r="MI17" s="12"/>
      <c r="MJ17" s="12"/>
      <c r="MK17" s="12"/>
      <c r="ML17" s="12"/>
      <c r="MM17" s="12"/>
      <c r="MN17" s="12"/>
      <c r="MO17" s="12"/>
      <c r="MP17" s="12"/>
      <c r="MQ17" s="12"/>
      <c r="MR17" s="12"/>
      <c r="MS17" s="12"/>
      <c r="MT17" s="12"/>
      <c r="MU17" s="12"/>
      <c r="MV17" s="12"/>
      <c r="MW17" s="12"/>
      <c r="MX17" s="12"/>
      <c r="MY17" s="12"/>
      <c r="MZ17" s="12"/>
      <c r="NA17" s="12"/>
      <c r="NB17" s="12"/>
      <c r="NC17" s="12"/>
      <c r="ND17" s="12"/>
      <c r="NE17" s="12"/>
      <c r="NF17" s="12"/>
      <c r="NG17" s="12"/>
      <c r="NH17" s="12"/>
      <c r="NI17" s="12"/>
      <c r="NJ17" s="12"/>
      <c r="NK17" s="12"/>
      <c r="NL17" s="12"/>
      <c r="NM17" s="12"/>
      <c r="NN17" s="12"/>
      <c r="NO17" s="12"/>
      <c r="NP17" s="12"/>
      <c r="NQ17" s="12"/>
      <c r="NR17" s="12"/>
      <c r="NS17" s="12"/>
      <c r="NT17" s="12"/>
      <c r="NU17" s="12"/>
      <c r="NV17" s="12"/>
      <c r="NW17" s="12"/>
      <c r="NX17" s="12"/>
      <c r="NY17" s="12"/>
      <c r="NZ17" s="12"/>
      <c r="OA17" s="12"/>
      <c r="OB17" s="12"/>
      <c r="OC17" s="12"/>
      <c r="OD17" s="12"/>
      <c r="OE17" s="12"/>
      <c r="OF17" s="12"/>
      <c r="OG17" s="12"/>
      <c r="OH17" s="12"/>
      <c r="OI17" s="12"/>
      <c r="OJ17" s="12"/>
      <c r="OK17" s="12"/>
      <c r="OL17" s="12"/>
      <c r="OM17" s="12"/>
      <c r="ON17" s="12"/>
      <c r="OO17" s="12"/>
      <c r="OP17" s="12"/>
      <c r="OQ17" s="12"/>
      <c r="OR17" s="12"/>
      <c r="OS17" s="12"/>
      <c r="OT17" s="12"/>
      <c r="OU17" s="12"/>
      <c r="OV17" s="12"/>
      <c r="OW17" s="12"/>
      <c r="OX17" s="12"/>
      <c r="OY17" s="12"/>
      <c r="OZ17" s="12"/>
      <c r="PA17" s="12"/>
      <c r="PB17" s="12"/>
      <c r="PC17" s="12"/>
      <c r="PD17" s="12"/>
      <c r="PE17" s="12"/>
      <c r="PF17" s="12"/>
      <c r="PG17" s="12"/>
      <c r="PH17" s="12"/>
      <c r="PI17" s="12"/>
      <c r="PJ17" s="12"/>
      <c r="PK17" s="12"/>
      <c r="PL17" s="12"/>
      <c r="PM17" s="12"/>
      <c r="PN17" s="12"/>
      <c r="PO17" s="12"/>
      <c r="PP17" s="12"/>
      <c r="PQ17" s="12"/>
      <c r="PR17" s="12"/>
      <c r="PS17" s="12"/>
      <c r="PT17" s="12"/>
      <c r="PU17" s="12"/>
      <c r="PV17" s="12"/>
      <c r="PW17" s="12"/>
      <c r="PX17" s="12"/>
      <c r="PY17" s="12"/>
      <c r="PZ17" s="12"/>
      <c r="QA17" s="12"/>
      <c r="QB17" s="12"/>
      <c r="QC17" s="12"/>
      <c r="QD17" s="12"/>
      <c r="QE17" s="12"/>
      <c r="QF17" s="12"/>
      <c r="QG17" s="12"/>
      <c r="QH17" s="12"/>
      <c r="QI17" s="12"/>
      <c r="QJ17" s="12"/>
      <c r="QK17" s="12"/>
      <c r="QL17" s="12"/>
      <c r="QM17" s="12"/>
      <c r="QN17" s="12"/>
      <c r="QO17" s="12"/>
      <c r="QP17" s="12"/>
      <c r="QQ17" s="12"/>
      <c r="QR17" s="12"/>
      <c r="QS17" s="12"/>
      <c r="QT17" s="12"/>
      <c r="QU17" s="12"/>
      <c r="QV17" s="12"/>
      <c r="QW17" s="12"/>
      <c r="QX17" s="12"/>
      <c r="QY17" s="12"/>
      <c r="QZ17" s="12"/>
      <c r="RA17" s="12"/>
      <c r="RB17" s="12"/>
      <c r="RC17" s="12"/>
      <c r="RD17" s="12"/>
      <c r="RE17" s="12"/>
      <c r="RF17" s="12"/>
      <c r="RG17" s="12"/>
      <c r="RH17" s="12"/>
      <c r="RI17" s="12"/>
      <c r="RJ17" s="12"/>
      <c r="RK17" s="12"/>
      <c r="RL17" s="12"/>
      <c r="RM17" s="12"/>
      <c r="RN17" s="12"/>
      <c r="RO17" s="12"/>
      <c r="RP17" s="12"/>
      <c r="RQ17" s="12"/>
      <c r="RR17" s="12"/>
      <c r="RS17" s="12"/>
      <c r="RT17" s="12"/>
      <c r="RU17" s="12"/>
      <c r="RV17" s="12"/>
      <c r="RW17" s="12"/>
      <c r="RX17" s="12"/>
      <c r="RY17" s="12"/>
      <c r="RZ17" s="12"/>
      <c r="SA17" s="12"/>
      <c r="SB17" s="12"/>
      <c r="SC17" s="12"/>
      <c r="SD17" s="12"/>
      <c r="SE17" s="12"/>
      <c r="SF17" s="12"/>
      <c r="SG17" s="12"/>
      <c r="SH17" s="12"/>
      <c r="SI17" s="12"/>
      <c r="SJ17" s="12"/>
      <c r="SK17" s="12"/>
      <c r="SL17" s="12"/>
      <c r="SM17" s="12"/>
      <c r="SN17" s="12"/>
      <c r="SO17" s="12"/>
      <c r="SP17" s="12"/>
      <c r="SQ17" s="12"/>
      <c r="SR17" s="12"/>
      <c r="SS17" s="12"/>
      <c r="ST17" s="12"/>
      <c r="SU17" s="12"/>
      <c r="SV17" s="12"/>
      <c r="SW17" s="12"/>
      <c r="SX17" s="12"/>
      <c r="SY17" s="12"/>
      <c r="SZ17" s="12"/>
      <c r="TA17" s="12"/>
      <c r="TB17" s="12"/>
      <c r="TC17" s="12"/>
      <c r="TD17" s="12"/>
      <c r="TE17" s="12"/>
      <c r="TF17" s="12"/>
      <c r="TG17" s="12"/>
      <c r="TH17" s="12"/>
      <c r="TI17" s="12"/>
      <c r="TJ17" s="12"/>
      <c r="TK17" s="12"/>
      <c r="TL17" s="12"/>
      <c r="TM17" s="12"/>
      <c r="TN17" s="12"/>
      <c r="TO17" s="12"/>
      <c r="TP17" s="12"/>
      <c r="TQ17" s="12"/>
      <c r="TR17" s="12"/>
      <c r="TS17" s="12"/>
      <c r="TT17" s="12"/>
      <c r="TU17" s="12"/>
      <c r="TV17" s="12"/>
      <c r="TW17" s="12"/>
      <c r="TX17" s="12"/>
      <c r="TY17" s="12"/>
      <c r="TZ17" s="12"/>
      <c r="UA17" s="12"/>
      <c r="UB17" s="12"/>
      <c r="UC17" s="12"/>
      <c r="UD17" s="12"/>
      <c r="UE17" s="12"/>
      <c r="UF17" s="12"/>
      <c r="UG17" s="12"/>
      <c r="UH17" s="12"/>
      <c r="UI17" s="12"/>
      <c r="UJ17" s="12"/>
      <c r="UK17" s="12"/>
      <c r="UL17" s="12"/>
      <c r="UM17" s="12"/>
      <c r="UN17" s="12"/>
      <c r="UO17" s="12"/>
      <c r="UP17" s="12"/>
      <c r="UQ17" s="12"/>
      <c r="UR17" s="12"/>
      <c r="US17" s="12"/>
      <c r="UT17" s="12"/>
      <c r="UU17" s="12"/>
      <c r="UV17" s="12"/>
      <c r="UW17" s="12"/>
      <c r="UX17" s="12"/>
      <c r="UY17" s="12"/>
      <c r="UZ17" s="12"/>
      <c r="VA17" s="12"/>
      <c r="VB17" s="12"/>
      <c r="VC17" s="12"/>
      <c r="VD17" s="12"/>
      <c r="VE17" s="12"/>
      <c r="VF17" s="12"/>
      <c r="VG17" s="12"/>
      <c r="VH17" s="12"/>
      <c r="VI17" s="12"/>
      <c r="VJ17" s="12"/>
      <c r="VK17" s="12"/>
      <c r="VL17" s="12"/>
      <c r="VM17" s="12"/>
      <c r="VN17" s="12"/>
      <c r="VO17" s="12"/>
      <c r="VP17" s="12"/>
      <c r="VQ17" s="12"/>
      <c r="VR17" s="12"/>
      <c r="VS17" s="12"/>
      <c r="VT17" s="12"/>
      <c r="VU17" s="12"/>
      <c r="VV17" s="12"/>
      <c r="VW17" s="12"/>
      <c r="VX17" s="12"/>
      <c r="VY17" s="12"/>
      <c r="VZ17" s="12"/>
      <c r="WA17" s="12"/>
      <c r="WB17" s="12"/>
      <c r="WC17" s="12"/>
      <c r="WD17" s="12"/>
      <c r="WE17" s="12"/>
      <c r="WF17" s="12"/>
      <c r="WG17" s="12"/>
      <c r="WH17" s="12"/>
      <c r="WI17" s="12"/>
      <c r="WJ17" s="12"/>
      <c r="WK17" s="12"/>
      <c r="WL17" s="12"/>
      <c r="WM17" s="12"/>
      <c r="WN17" s="12"/>
      <c r="WO17" s="12"/>
      <c r="WP17" s="12"/>
      <c r="WQ17" s="12"/>
      <c r="WR17" s="12"/>
      <c r="WS17" s="12"/>
      <c r="WT17" s="12"/>
      <c r="WU17" s="12"/>
      <c r="WV17" s="12"/>
      <c r="WW17" s="12"/>
      <c r="WX17" s="12"/>
      <c r="WY17" s="12"/>
      <c r="WZ17" s="12"/>
      <c r="XA17" s="12"/>
      <c r="XB17" s="12"/>
      <c r="XC17" s="12"/>
      <c r="XD17" s="12"/>
      <c r="XE17" s="12"/>
      <c r="XF17" s="12"/>
      <c r="XG17" s="12"/>
      <c r="XH17" s="12"/>
      <c r="XI17" s="12"/>
      <c r="XJ17" s="12"/>
      <c r="XK17" s="12"/>
      <c r="XL17" s="12"/>
      <c r="XM17" s="12"/>
      <c r="XN17" s="12"/>
      <c r="XO17" s="12"/>
      <c r="XP17" s="12"/>
      <c r="XQ17" s="12"/>
      <c r="XR17" s="12"/>
      <c r="XS17" s="12"/>
      <c r="XT17" s="12"/>
      <c r="XU17" s="12"/>
      <c r="XV17" s="12"/>
      <c r="XW17" s="12"/>
      <c r="XX17" s="12"/>
      <c r="XY17" s="12"/>
      <c r="XZ17" s="12"/>
      <c r="YA17" s="12"/>
      <c r="YB17" s="12"/>
      <c r="YC17" s="12"/>
      <c r="YD17" s="12"/>
      <c r="YE17" s="12"/>
      <c r="YF17" s="12"/>
      <c r="YG17" s="12"/>
      <c r="YH17" s="12"/>
      <c r="YI17" s="12"/>
      <c r="YJ17" s="12"/>
      <c r="YK17" s="12"/>
      <c r="YL17" s="12"/>
      <c r="YM17" s="12"/>
      <c r="YN17" s="12"/>
      <c r="YO17" s="12"/>
      <c r="YP17" s="12"/>
      <c r="YQ17" s="12"/>
      <c r="YR17" s="12"/>
      <c r="YS17" s="12"/>
      <c r="YT17" s="12"/>
      <c r="YU17" s="12"/>
      <c r="YV17" s="12"/>
      <c r="YW17" s="12"/>
      <c r="YX17" s="12"/>
      <c r="YY17" s="12"/>
      <c r="YZ17" s="12"/>
      <c r="ZA17" s="12"/>
      <c r="ZB17" s="12"/>
      <c r="ZC17" s="12"/>
      <c r="ZD17" s="12"/>
      <c r="ZE17" s="12"/>
      <c r="ZF17" s="12"/>
      <c r="ZG17" s="12"/>
      <c r="ZH17" s="12"/>
      <c r="ZI17" s="12"/>
      <c r="ZJ17" s="12"/>
      <c r="ZK17" s="12"/>
      <c r="ZL17" s="12"/>
      <c r="ZM17" s="12"/>
      <c r="ZN17" s="12"/>
      <c r="ZO17" s="12"/>
      <c r="ZP17" s="12"/>
      <c r="ZQ17" s="12"/>
      <c r="ZR17" s="12"/>
      <c r="ZS17" s="12"/>
      <c r="ZT17" s="12"/>
      <c r="ZU17" s="12"/>
      <c r="ZV17" s="12"/>
      <c r="ZW17" s="12"/>
      <c r="ZX17" s="12"/>
      <c r="ZY17" s="12"/>
      <c r="ZZ17" s="12"/>
      <c r="AAA17" s="12"/>
      <c r="AAB17" s="12"/>
      <c r="AAC17" s="12"/>
      <c r="AAD17" s="12"/>
      <c r="AAE17" s="12"/>
      <c r="AAF17" s="12"/>
      <c r="AAG17" s="12"/>
      <c r="AAH17" s="12"/>
      <c r="AAI17" s="12"/>
      <c r="AAJ17" s="12"/>
      <c r="AAK17" s="12"/>
      <c r="AAL17" s="12"/>
      <c r="AAM17" s="12"/>
      <c r="AAN17" s="12"/>
      <c r="AAO17" s="12"/>
      <c r="AAP17" s="12"/>
      <c r="AAQ17" s="12"/>
      <c r="AAR17" s="12"/>
      <c r="AAS17" s="12"/>
      <c r="AAT17" s="12"/>
      <c r="AAU17" s="12"/>
      <c r="AAV17" s="12"/>
      <c r="AAW17" s="12"/>
      <c r="AAX17" s="12"/>
      <c r="AAY17" s="12"/>
      <c r="AAZ17" s="12"/>
      <c r="ABA17" s="12"/>
      <c r="ABB17" s="12"/>
      <c r="ABC17" s="12"/>
      <c r="ABD17" s="12"/>
      <c r="ABE17" s="12"/>
      <c r="ABF17" s="12"/>
      <c r="ABG17" s="12"/>
      <c r="ABH17" s="12"/>
      <c r="ABI17" s="12"/>
      <c r="ABJ17" s="12"/>
      <c r="ABK17" s="12"/>
      <c r="ABL17" s="12"/>
      <c r="ABM17" s="12"/>
      <c r="ABN17" s="12"/>
      <c r="ABO17" s="12"/>
      <c r="ABP17" s="12"/>
      <c r="ABQ17" s="12"/>
      <c r="ABR17" s="12"/>
      <c r="ABS17" s="12"/>
      <c r="ABT17" s="12"/>
      <c r="ABU17" s="12"/>
      <c r="ABV17" s="12"/>
      <c r="ABW17" s="12"/>
      <c r="ABX17" s="12"/>
      <c r="ABY17" s="12"/>
      <c r="ABZ17" s="12"/>
      <c r="ACA17" s="12"/>
      <c r="ACB17" s="12"/>
      <c r="ACC17" s="12"/>
      <c r="ACD17" s="12"/>
      <c r="ACE17" s="12"/>
      <c r="ACF17" s="12"/>
      <c r="ACG17" s="12"/>
      <c r="ACH17" s="12"/>
      <c r="ACI17" s="12"/>
      <c r="ACJ17" s="12"/>
      <c r="ACK17" s="12"/>
      <c r="ACL17" s="12"/>
      <c r="ACM17" s="12"/>
      <c r="ACN17" s="12"/>
      <c r="ACO17" s="12"/>
      <c r="ACP17" s="12"/>
      <c r="ACQ17" s="12"/>
      <c r="ACR17" s="12"/>
      <c r="ACS17" s="12"/>
      <c r="ACT17" s="12"/>
      <c r="ACU17" s="12"/>
      <c r="ACV17" s="12"/>
      <c r="ACW17" s="12"/>
      <c r="ACX17" s="12"/>
      <c r="ACY17" s="12"/>
      <c r="ACZ17" s="12"/>
      <c r="ADA17" s="12"/>
      <c r="ADB17" s="12"/>
      <c r="ADC17" s="12"/>
      <c r="ADD17" s="12"/>
      <c r="ADE17" s="12"/>
      <c r="ADF17" s="12"/>
      <c r="ADG17" s="12"/>
      <c r="ADH17" s="12"/>
      <c r="ADI17" s="12"/>
      <c r="ADJ17" s="12"/>
      <c r="ADK17" s="12"/>
      <c r="ADL17" s="12"/>
      <c r="ADM17" s="12"/>
      <c r="ADN17" s="12"/>
      <c r="ADO17" s="12"/>
      <c r="ADP17" s="12"/>
      <c r="ADQ17" s="12"/>
      <c r="ADR17" s="12"/>
      <c r="ADS17" s="12"/>
      <c r="ADT17" s="12"/>
      <c r="ADU17" s="12"/>
      <c r="ADV17" s="12"/>
      <c r="ADW17" s="12"/>
      <c r="ADX17" s="12"/>
      <c r="ADY17" s="12"/>
      <c r="ADZ17" s="12"/>
      <c r="AEA17" s="12"/>
      <c r="AEB17" s="12"/>
      <c r="AEC17" s="12"/>
      <c r="AED17" s="12"/>
      <c r="AEE17" s="12"/>
      <c r="AEF17" s="12"/>
      <c r="AEG17" s="12"/>
      <c r="AEH17" s="12"/>
      <c r="AEI17" s="12"/>
      <c r="AEJ17" s="12"/>
      <c r="AEK17" s="12"/>
      <c r="AEL17" s="12"/>
      <c r="AEM17" s="12"/>
      <c r="AEN17" s="12"/>
      <c r="AEO17" s="12"/>
      <c r="AEP17" s="12"/>
      <c r="AEQ17" s="12"/>
      <c r="AER17" s="12"/>
      <c r="AES17" s="12"/>
      <c r="AET17" s="12"/>
      <c r="AEU17" s="12"/>
      <c r="AEV17" s="12"/>
      <c r="AEW17" s="12"/>
      <c r="AEX17" s="12"/>
      <c r="AEY17" s="12"/>
      <c r="AEZ17" s="12"/>
      <c r="AFA17" s="12"/>
      <c r="AFB17" s="12"/>
      <c r="AFC17" s="12"/>
      <c r="AFD17" s="12"/>
      <c r="AFE17" s="12"/>
      <c r="AFF17" s="12"/>
      <c r="AFG17" s="12"/>
      <c r="AFH17" s="12"/>
      <c r="AFI17" s="12"/>
      <c r="AFJ17" s="12"/>
      <c r="AFK17" s="12"/>
      <c r="AFL17" s="12"/>
      <c r="AFM17" s="12"/>
      <c r="AFN17" s="12"/>
      <c r="AFO17" s="12"/>
      <c r="AFP17" s="12"/>
      <c r="AFQ17" s="12"/>
      <c r="AFR17" s="12"/>
      <c r="AFS17" s="12"/>
      <c r="AFT17" s="12"/>
      <c r="AFU17" s="12"/>
      <c r="AFV17" s="12"/>
      <c r="AFW17" s="12"/>
      <c r="AFX17" s="12"/>
      <c r="AFY17" s="12"/>
      <c r="AFZ17" s="12"/>
      <c r="AGA17" s="12"/>
      <c r="AGB17" s="12"/>
      <c r="AGC17" s="12"/>
      <c r="AGD17" s="12"/>
      <c r="AGE17" s="12"/>
      <c r="AGF17" s="12"/>
      <c r="AGG17" s="12"/>
      <c r="AGH17" s="12"/>
      <c r="AGI17" s="12"/>
      <c r="AGJ17" s="12"/>
      <c r="AGK17" s="12"/>
      <c r="AGL17" s="12"/>
      <c r="AGM17" s="12"/>
      <c r="AGN17" s="12"/>
      <c r="AGO17" s="12"/>
      <c r="AGP17" s="12"/>
      <c r="AGQ17" s="12"/>
      <c r="AGR17" s="12"/>
      <c r="AGS17" s="12"/>
      <c r="AGT17" s="12"/>
      <c r="AGU17" s="12"/>
      <c r="AGV17" s="12"/>
      <c r="AGW17" s="12"/>
      <c r="AGX17" s="12"/>
      <c r="AGY17" s="12"/>
      <c r="AGZ17" s="12"/>
      <c r="AHA17" s="12"/>
      <c r="AHB17" s="12"/>
      <c r="AHC17" s="12"/>
      <c r="AHD17" s="12"/>
      <c r="AHE17" s="12"/>
      <c r="AHF17" s="12"/>
      <c r="AHG17" s="12"/>
      <c r="AHH17" s="12"/>
      <c r="AHI17" s="12"/>
      <c r="AHJ17" s="12"/>
      <c r="AHK17" s="12"/>
      <c r="AHL17" s="12"/>
      <c r="AHM17" s="12"/>
      <c r="AHN17" s="12"/>
      <c r="AHO17" s="12"/>
      <c r="AHP17" s="12"/>
      <c r="AHQ17" s="12"/>
      <c r="AHR17" s="12"/>
      <c r="AHS17" s="12"/>
      <c r="AHT17" s="12"/>
      <c r="AHU17" s="12"/>
      <c r="AHV17" s="12"/>
      <c r="AHW17" s="12"/>
      <c r="AHX17" s="12"/>
      <c r="AHY17" s="12"/>
      <c r="AHZ17" s="12"/>
      <c r="AIA17" s="12"/>
      <c r="AIB17" s="12"/>
      <c r="AIC17" s="12"/>
      <c r="AID17" s="12"/>
      <c r="AIE17" s="12"/>
      <c r="AIF17" s="12"/>
      <c r="AIG17" s="12"/>
      <c r="AIH17" s="12"/>
      <c r="AII17" s="12"/>
      <c r="AIJ17" s="12"/>
      <c r="AIK17" s="12"/>
      <c r="AIL17" s="12"/>
      <c r="AIM17" s="12"/>
      <c r="AIN17" s="12"/>
      <c r="AIO17" s="12"/>
      <c r="AIP17" s="12"/>
      <c r="AIQ17" s="12"/>
      <c r="AIR17" s="12"/>
      <c r="AIS17" s="12"/>
      <c r="AIT17" s="12"/>
      <c r="AIU17" s="12"/>
      <c r="AIV17" s="12"/>
      <c r="AIW17" s="12"/>
      <c r="AIX17" s="12"/>
      <c r="AIY17" s="12"/>
      <c r="AIZ17" s="12"/>
      <c r="AJA17" s="12"/>
      <c r="AJB17" s="12"/>
      <c r="AJC17" s="12"/>
      <c r="AJD17" s="12"/>
      <c r="AJE17" s="12"/>
      <c r="AJF17" s="12"/>
      <c r="AJG17" s="12"/>
      <c r="AJH17" s="12"/>
      <c r="AJI17" s="12"/>
      <c r="AJJ17" s="12"/>
      <c r="AJK17" s="12"/>
      <c r="AJL17" s="12"/>
    </row>
    <row r="18" spans="1:948" ht="12.75" hidden="1" customHeight="1" outlineLevel="1" x14ac:dyDescent="0.25">
      <c r="A18" s="121">
        <v>1998</v>
      </c>
      <c r="B18" s="193">
        <v>66.529810873133144</v>
      </c>
      <c r="C18" s="194">
        <v>23.342008252250963</v>
      </c>
      <c r="D18" s="194">
        <v>13.471007193876769</v>
      </c>
      <c r="E18" s="194">
        <v>103.34282631926087</v>
      </c>
      <c r="F18" s="124"/>
      <c r="G18" s="122"/>
      <c r="H18" s="122"/>
      <c r="I18" s="12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c r="OP18" s="12"/>
      <c r="OQ18" s="12"/>
      <c r="OR18" s="12"/>
      <c r="OS18" s="12"/>
      <c r="OT18" s="12"/>
      <c r="OU18" s="12"/>
      <c r="OV18" s="12"/>
      <c r="OW18" s="12"/>
      <c r="OX18" s="12"/>
      <c r="OY18" s="12"/>
      <c r="OZ18" s="12"/>
      <c r="PA18" s="12"/>
      <c r="PB18" s="12"/>
      <c r="PC18" s="12"/>
      <c r="PD18" s="12"/>
      <c r="PE18" s="12"/>
      <c r="PF18" s="12"/>
      <c r="PG18" s="12"/>
      <c r="PH18" s="12"/>
      <c r="PI18" s="12"/>
      <c r="PJ18" s="12"/>
      <c r="PK18" s="12"/>
      <c r="PL18" s="12"/>
      <c r="PM18" s="12"/>
      <c r="PN18" s="12"/>
      <c r="PO18" s="12"/>
      <c r="PP18" s="12"/>
      <c r="PQ18" s="12"/>
      <c r="PR18" s="12"/>
      <c r="PS18" s="12"/>
      <c r="PT18" s="12"/>
      <c r="PU18" s="12"/>
      <c r="PV18" s="12"/>
      <c r="PW18" s="12"/>
      <c r="PX18" s="12"/>
      <c r="PY18" s="12"/>
      <c r="PZ18" s="12"/>
      <c r="QA18" s="12"/>
      <c r="QB18" s="12"/>
      <c r="QC18" s="12"/>
      <c r="QD18" s="12"/>
      <c r="QE18" s="12"/>
      <c r="QF18" s="12"/>
      <c r="QG18" s="12"/>
      <c r="QH18" s="12"/>
      <c r="QI18" s="12"/>
      <c r="QJ18" s="12"/>
      <c r="QK18" s="12"/>
      <c r="QL18" s="12"/>
      <c r="QM18" s="12"/>
      <c r="QN18" s="12"/>
      <c r="QO18" s="12"/>
      <c r="QP18" s="12"/>
      <c r="QQ18" s="12"/>
      <c r="QR18" s="12"/>
      <c r="QS18" s="12"/>
      <c r="QT18" s="12"/>
      <c r="QU18" s="12"/>
      <c r="QV18" s="12"/>
      <c r="QW18" s="12"/>
      <c r="QX18" s="12"/>
      <c r="QY18" s="12"/>
      <c r="QZ18" s="12"/>
      <c r="RA18" s="12"/>
      <c r="RB18" s="12"/>
      <c r="RC18" s="12"/>
      <c r="RD18" s="12"/>
      <c r="RE18" s="12"/>
      <c r="RF18" s="12"/>
      <c r="RG18" s="12"/>
      <c r="RH18" s="12"/>
      <c r="RI18" s="12"/>
      <c r="RJ18" s="12"/>
      <c r="RK18" s="12"/>
      <c r="RL18" s="12"/>
      <c r="RM18" s="12"/>
      <c r="RN18" s="12"/>
      <c r="RO18" s="12"/>
      <c r="RP18" s="12"/>
      <c r="RQ18" s="12"/>
      <c r="RR18" s="12"/>
      <c r="RS18" s="12"/>
      <c r="RT18" s="12"/>
      <c r="RU18" s="12"/>
      <c r="RV18" s="12"/>
      <c r="RW18" s="12"/>
      <c r="RX18" s="12"/>
      <c r="RY18" s="12"/>
      <c r="RZ18" s="12"/>
      <c r="SA18" s="12"/>
      <c r="SB18" s="12"/>
      <c r="SC18" s="12"/>
      <c r="SD18" s="12"/>
      <c r="SE18" s="12"/>
      <c r="SF18" s="12"/>
      <c r="SG18" s="12"/>
      <c r="SH18" s="12"/>
      <c r="SI18" s="12"/>
      <c r="SJ18" s="12"/>
      <c r="SK18" s="12"/>
      <c r="SL18" s="12"/>
      <c r="SM18" s="12"/>
      <c r="SN18" s="12"/>
      <c r="SO18" s="12"/>
      <c r="SP18" s="12"/>
      <c r="SQ18" s="12"/>
      <c r="SR18" s="12"/>
      <c r="SS18" s="12"/>
      <c r="ST18" s="12"/>
      <c r="SU18" s="12"/>
      <c r="SV18" s="12"/>
      <c r="SW18" s="12"/>
      <c r="SX18" s="12"/>
      <c r="SY18" s="12"/>
      <c r="SZ18" s="12"/>
      <c r="TA18" s="12"/>
      <c r="TB18" s="12"/>
      <c r="TC18" s="12"/>
      <c r="TD18" s="12"/>
      <c r="TE18" s="12"/>
      <c r="TF18" s="12"/>
      <c r="TG18" s="12"/>
      <c r="TH18" s="12"/>
      <c r="TI18" s="12"/>
      <c r="TJ18" s="12"/>
      <c r="TK18" s="12"/>
      <c r="TL18" s="12"/>
      <c r="TM18" s="12"/>
      <c r="TN18" s="12"/>
      <c r="TO18" s="12"/>
      <c r="TP18" s="12"/>
      <c r="TQ18" s="12"/>
      <c r="TR18" s="12"/>
      <c r="TS18" s="12"/>
      <c r="TT18" s="12"/>
      <c r="TU18" s="12"/>
      <c r="TV18" s="12"/>
      <c r="TW18" s="12"/>
      <c r="TX18" s="12"/>
      <c r="TY18" s="12"/>
      <c r="TZ18" s="12"/>
      <c r="UA18" s="12"/>
      <c r="UB18" s="12"/>
      <c r="UC18" s="12"/>
      <c r="UD18" s="12"/>
      <c r="UE18" s="12"/>
      <c r="UF18" s="12"/>
      <c r="UG18" s="12"/>
      <c r="UH18" s="12"/>
      <c r="UI18" s="12"/>
      <c r="UJ18" s="12"/>
      <c r="UK18" s="12"/>
      <c r="UL18" s="12"/>
      <c r="UM18" s="12"/>
      <c r="UN18" s="12"/>
      <c r="UO18" s="12"/>
      <c r="UP18" s="12"/>
      <c r="UQ18" s="12"/>
      <c r="UR18" s="12"/>
      <c r="US18" s="12"/>
      <c r="UT18" s="12"/>
      <c r="UU18" s="12"/>
      <c r="UV18" s="12"/>
      <c r="UW18" s="12"/>
      <c r="UX18" s="12"/>
      <c r="UY18" s="12"/>
      <c r="UZ18" s="12"/>
      <c r="VA18" s="12"/>
      <c r="VB18" s="12"/>
      <c r="VC18" s="12"/>
      <c r="VD18" s="12"/>
      <c r="VE18" s="12"/>
      <c r="VF18" s="12"/>
      <c r="VG18" s="12"/>
      <c r="VH18" s="12"/>
      <c r="VI18" s="12"/>
      <c r="VJ18" s="12"/>
      <c r="VK18" s="12"/>
      <c r="VL18" s="12"/>
      <c r="VM18" s="12"/>
      <c r="VN18" s="12"/>
      <c r="VO18" s="12"/>
      <c r="VP18" s="12"/>
      <c r="VQ18" s="12"/>
      <c r="VR18" s="12"/>
      <c r="VS18" s="12"/>
      <c r="VT18" s="12"/>
      <c r="VU18" s="12"/>
      <c r="VV18" s="12"/>
      <c r="VW18" s="12"/>
      <c r="VX18" s="12"/>
      <c r="VY18" s="12"/>
      <c r="VZ18" s="12"/>
      <c r="WA18" s="12"/>
      <c r="WB18" s="12"/>
      <c r="WC18" s="12"/>
      <c r="WD18" s="12"/>
      <c r="WE18" s="12"/>
      <c r="WF18" s="12"/>
      <c r="WG18" s="12"/>
      <c r="WH18" s="12"/>
      <c r="WI18" s="12"/>
      <c r="WJ18" s="12"/>
      <c r="WK18" s="12"/>
      <c r="WL18" s="12"/>
      <c r="WM18" s="12"/>
      <c r="WN18" s="12"/>
      <c r="WO18" s="12"/>
      <c r="WP18" s="12"/>
      <c r="WQ18" s="12"/>
      <c r="WR18" s="12"/>
      <c r="WS18" s="12"/>
      <c r="WT18" s="12"/>
      <c r="WU18" s="12"/>
      <c r="WV18" s="12"/>
      <c r="WW18" s="12"/>
      <c r="WX18" s="12"/>
      <c r="WY18" s="12"/>
      <c r="WZ18" s="12"/>
      <c r="XA18" s="12"/>
      <c r="XB18" s="12"/>
      <c r="XC18" s="12"/>
      <c r="XD18" s="12"/>
      <c r="XE18" s="12"/>
      <c r="XF18" s="12"/>
      <c r="XG18" s="12"/>
      <c r="XH18" s="12"/>
      <c r="XI18" s="12"/>
      <c r="XJ18" s="12"/>
      <c r="XK18" s="12"/>
      <c r="XL18" s="12"/>
      <c r="XM18" s="12"/>
      <c r="XN18" s="12"/>
      <c r="XO18" s="12"/>
      <c r="XP18" s="12"/>
      <c r="XQ18" s="12"/>
      <c r="XR18" s="12"/>
      <c r="XS18" s="12"/>
      <c r="XT18" s="12"/>
      <c r="XU18" s="12"/>
      <c r="XV18" s="12"/>
      <c r="XW18" s="12"/>
      <c r="XX18" s="12"/>
      <c r="XY18" s="12"/>
      <c r="XZ18" s="12"/>
      <c r="YA18" s="12"/>
      <c r="YB18" s="12"/>
      <c r="YC18" s="12"/>
      <c r="YD18" s="12"/>
      <c r="YE18" s="12"/>
      <c r="YF18" s="12"/>
      <c r="YG18" s="12"/>
      <c r="YH18" s="12"/>
      <c r="YI18" s="12"/>
      <c r="YJ18" s="12"/>
      <c r="YK18" s="12"/>
      <c r="YL18" s="12"/>
      <c r="YM18" s="12"/>
      <c r="YN18" s="12"/>
      <c r="YO18" s="12"/>
      <c r="YP18" s="12"/>
      <c r="YQ18" s="12"/>
      <c r="YR18" s="12"/>
      <c r="YS18" s="12"/>
      <c r="YT18" s="12"/>
      <c r="YU18" s="12"/>
      <c r="YV18" s="12"/>
      <c r="YW18" s="12"/>
      <c r="YX18" s="12"/>
      <c r="YY18" s="12"/>
      <c r="YZ18" s="12"/>
      <c r="ZA18" s="12"/>
      <c r="ZB18" s="12"/>
      <c r="ZC18" s="12"/>
      <c r="ZD18" s="12"/>
      <c r="ZE18" s="12"/>
      <c r="ZF18" s="12"/>
      <c r="ZG18" s="12"/>
      <c r="ZH18" s="12"/>
      <c r="ZI18" s="12"/>
      <c r="ZJ18" s="12"/>
      <c r="ZK18" s="12"/>
      <c r="ZL18" s="12"/>
      <c r="ZM18" s="12"/>
      <c r="ZN18" s="12"/>
      <c r="ZO18" s="12"/>
      <c r="ZP18" s="12"/>
      <c r="ZQ18" s="12"/>
      <c r="ZR18" s="12"/>
      <c r="ZS18" s="12"/>
      <c r="ZT18" s="12"/>
      <c r="ZU18" s="12"/>
      <c r="ZV18" s="12"/>
      <c r="ZW18" s="12"/>
      <c r="ZX18" s="12"/>
      <c r="ZY18" s="12"/>
      <c r="ZZ18" s="12"/>
      <c r="AAA18" s="12"/>
      <c r="AAB18" s="12"/>
      <c r="AAC18" s="12"/>
      <c r="AAD18" s="12"/>
      <c r="AAE18" s="12"/>
      <c r="AAF18" s="12"/>
      <c r="AAG18" s="12"/>
      <c r="AAH18" s="12"/>
      <c r="AAI18" s="12"/>
      <c r="AAJ18" s="12"/>
      <c r="AAK18" s="12"/>
      <c r="AAL18" s="12"/>
      <c r="AAM18" s="12"/>
      <c r="AAN18" s="12"/>
      <c r="AAO18" s="12"/>
      <c r="AAP18" s="12"/>
      <c r="AAQ18" s="12"/>
      <c r="AAR18" s="12"/>
      <c r="AAS18" s="12"/>
      <c r="AAT18" s="12"/>
      <c r="AAU18" s="12"/>
      <c r="AAV18" s="12"/>
      <c r="AAW18" s="12"/>
      <c r="AAX18" s="12"/>
      <c r="AAY18" s="12"/>
      <c r="AAZ18" s="12"/>
      <c r="ABA18" s="12"/>
      <c r="ABB18" s="12"/>
      <c r="ABC18" s="12"/>
      <c r="ABD18" s="12"/>
      <c r="ABE18" s="12"/>
      <c r="ABF18" s="12"/>
      <c r="ABG18" s="12"/>
      <c r="ABH18" s="12"/>
      <c r="ABI18" s="12"/>
      <c r="ABJ18" s="12"/>
      <c r="ABK18" s="12"/>
      <c r="ABL18" s="12"/>
      <c r="ABM18" s="12"/>
      <c r="ABN18" s="12"/>
      <c r="ABO18" s="12"/>
      <c r="ABP18" s="12"/>
      <c r="ABQ18" s="12"/>
      <c r="ABR18" s="12"/>
      <c r="ABS18" s="12"/>
      <c r="ABT18" s="12"/>
      <c r="ABU18" s="12"/>
      <c r="ABV18" s="12"/>
      <c r="ABW18" s="12"/>
      <c r="ABX18" s="12"/>
      <c r="ABY18" s="12"/>
      <c r="ABZ18" s="12"/>
      <c r="ACA18" s="12"/>
      <c r="ACB18" s="12"/>
      <c r="ACC18" s="12"/>
      <c r="ACD18" s="12"/>
      <c r="ACE18" s="12"/>
      <c r="ACF18" s="12"/>
      <c r="ACG18" s="12"/>
      <c r="ACH18" s="12"/>
      <c r="ACI18" s="12"/>
      <c r="ACJ18" s="12"/>
      <c r="ACK18" s="12"/>
      <c r="ACL18" s="12"/>
      <c r="ACM18" s="12"/>
      <c r="ACN18" s="12"/>
      <c r="ACO18" s="12"/>
      <c r="ACP18" s="12"/>
      <c r="ACQ18" s="12"/>
      <c r="ACR18" s="12"/>
      <c r="ACS18" s="12"/>
      <c r="ACT18" s="12"/>
      <c r="ACU18" s="12"/>
      <c r="ACV18" s="12"/>
      <c r="ACW18" s="12"/>
      <c r="ACX18" s="12"/>
      <c r="ACY18" s="12"/>
      <c r="ACZ18" s="12"/>
      <c r="ADA18" s="12"/>
      <c r="ADB18" s="12"/>
      <c r="ADC18" s="12"/>
      <c r="ADD18" s="12"/>
      <c r="ADE18" s="12"/>
      <c r="ADF18" s="12"/>
      <c r="ADG18" s="12"/>
      <c r="ADH18" s="12"/>
      <c r="ADI18" s="12"/>
      <c r="ADJ18" s="12"/>
      <c r="ADK18" s="12"/>
      <c r="ADL18" s="12"/>
      <c r="ADM18" s="12"/>
      <c r="ADN18" s="12"/>
      <c r="ADO18" s="12"/>
      <c r="ADP18" s="12"/>
      <c r="ADQ18" s="12"/>
      <c r="ADR18" s="12"/>
      <c r="ADS18" s="12"/>
      <c r="ADT18" s="12"/>
      <c r="ADU18" s="12"/>
      <c r="ADV18" s="12"/>
      <c r="ADW18" s="12"/>
      <c r="ADX18" s="12"/>
      <c r="ADY18" s="12"/>
      <c r="ADZ18" s="12"/>
      <c r="AEA18" s="12"/>
      <c r="AEB18" s="12"/>
      <c r="AEC18" s="12"/>
      <c r="AED18" s="12"/>
      <c r="AEE18" s="12"/>
      <c r="AEF18" s="12"/>
      <c r="AEG18" s="12"/>
      <c r="AEH18" s="12"/>
      <c r="AEI18" s="12"/>
      <c r="AEJ18" s="12"/>
      <c r="AEK18" s="12"/>
      <c r="AEL18" s="12"/>
      <c r="AEM18" s="12"/>
      <c r="AEN18" s="12"/>
      <c r="AEO18" s="12"/>
      <c r="AEP18" s="12"/>
      <c r="AEQ18" s="12"/>
      <c r="AER18" s="12"/>
      <c r="AES18" s="12"/>
      <c r="AET18" s="12"/>
      <c r="AEU18" s="12"/>
      <c r="AEV18" s="12"/>
      <c r="AEW18" s="12"/>
      <c r="AEX18" s="12"/>
      <c r="AEY18" s="12"/>
      <c r="AEZ18" s="12"/>
      <c r="AFA18" s="12"/>
      <c r="AFB18" s="12"/>
      <c r="AFC18" s="12"/>
      <c r="AFD18" s="12"/>
      <c r="AFE18" s="12"/>
      <c r="AFF18" s="12"/>
      <c r="AFG18" s="12"/>
      <c r="AFH18" s="12"/>
      <c r="AFI18" s="12"/>
      <c r="AFJ18" s="12"/>
      <c r="AFK18" s="12"/>
      <c r="AFL18" s="12"/>
      <c r="AFM18" s="12"/>
      <c r="AFN18" s="12"/>
      <c r="AFO18" s="12"/>
      <c r="AFP18" s="12"/>
      <c r="AFQ18" s="12"/>
      <c r="AFR18" s="12"/>
      <c r="AFS18" s="12"/>
      <c r="AFT18" s="12"/>
      <c r="AFU18" s="12"/>
      <c r="AFV18" s="12"/>
      <c r="AFW18" s="12"/>
      <c r="AFX18" s="12"/>
      <c r="AFY18" s="12"/>
      <c r="AFZ18" s="12"/>
      <c r="AGA18" s="12"/>
      <c r="AGB18" s="12"/>
      <c r="AGC18" s="12"/>
      <c r="AGD18" s="12"/>
      <c r="AGE18" s="12"/>
      <c r="AGF18" s="12"/>
      <c r="AGG18" s="12"/>
      <c r="AGH18" s="12"/>
      <c r="AGI18" s="12"/>
      <c r="AGJ18" s="12"/>
      <c r="AGK18" s="12"/>
      <c r="AGL18" s="12"/>
      <c r="AGM18" s="12"/>
      <c r="AGN18" s="12"/>
      <c r="AGO18" s="12"/>
      <c r="AGP18" s="12"/>
      <c r="AGQ18" s="12"/>
      <c r="AGR18" s="12"/>
      <c r="AGS18" s="12"/>
      <c r="AGT18" s="12"/>
      <c r="AGU18" s="12"/>
      <c r="AGV18" s="12"/>
      <c r="AGW18" s="12"/>
      <c r="AGX18" s="12"/>
      <c r="AGY18" s="12"/>
      <c r="AGZ18" s="12"/>
      <c r="AHA18" s="12"/>
      <c r="AHB18" s="12"/>
      <c r="AHC18" s="12"/>
      <c r="AHD18" s="12"/>
      <c r="AHE18" s="12"/>
      <c r="AHF18" s="12"/>
      <c r="AHG18" s="12"/>
      <c r="AHH18" s="12"/>
      <c r="AHI18" s="12"/>
      <c r="AHJ18" s="12"/>
      <c r="AHK18" s="12"/>
      <c r="AHL18" s="12"/>
      <c r="AHM18" s="12"/>
      <c r="AHN18" s="12"/>
      <c r="AHO18" s="12"/>
      <c r="AHP18" s="12"/>
      <c r="AHQ18" s="12"/>
      <c r="AHR18" s="12"/>
      <c r="AHS18" s="12"/>
      <c r="AHT18" s="12"/>
      <c r="AHU18" s="12"/>
      <c r="AHV18" s="12"/>
      <c r="AHW18" s="12"/>
      <c r="AHX18" s="12"/>
      <c r="AHY18" s="12"/>
      <c r="AHZ18" s="12"/>
      <c r="AIA18" s="12"/>
      <c r="AIB18" s="12"/>
      <c r="AIC18" s="12"/>
      <c r="AID18" s="12"/>
      <c r="AIE18" s="12"/>
      <c r="AIF18" s="12"/>
      <c r="AIG18" s="12"/>
      <c r="AIH18" s="12"/>
      <c r="AII18" s="12"/>
      <c r="AIJ18" s="12"/>
      <c r="AIK18" s="12"/>
      <c r="AIL18" s="12"/>
      <c r="AIM18" s="12"/>
      <c r="AIN18" s="12"/>
      <c r="AIO18" s="12"/>
      <c r="AIP18" s="12"/>
      <c r="AIQ18" s="12"/>
      <c r="AIR18" s="12"/>
      <c r="AIS18" s="12"/>
      <c r="AIT18" s="12"/>
      <c r="AIU18" s="12"/>
      <c r="AIV18" s="12"/>
      <c r="AIW18" s="12"/>
      <c r="AIX18" s="12"/>
      <c r="AIY18" s="12"/>
      <c r="AIZ18" s="12"/>
      <c r="AJA18" s="12"/>
      <c r="AJB18" s="12"/>
      <c r="AJC18" s="12"/>
      <c r="AJD18" s="12"/>
      <c r="AJE18" s="12"/>
      <c r="AJF18" s="12"/>
      <c r="AJG18" s="12"/>
      <c r="AJH18" s="12"/>
      <c r="AJI18" s="12"/>
      <c r="AJJ18" s="12"/>
      <c r="AJK18" s="12"/>
      <c r="AJL18" s="12"/>
    </row>
    <row r="19" spans="1:948" ht="12.75" hidden="1" customHeight="1" outlineLevel="1" x14ac:dyDescent="0.25">
      <c r="A19" s="121">
        <v>1999</v>
      </c>
      <c r="B19" s="193">
        <v>70.728028509635308</v>
      </c>
      <c r="C19" s="194">
        <v>24.432593834842496</v>
      </c>
      <c r="D19" s="194">
        <v>13.703644999821048</v>
      </c>
      <c r="E19" s="194">
        <v>108.86426734429884</v>
      </c>
      <c r="F19" s="124"/>
      <c r="G19" s="122"/>
      <c r="H19" s="122"/>
      <c r="I19" s="12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c r="IW19" s="12"/>
      <c r="IX19" s="12"/>
      <c r="IY19" s="12"/>
      <c r="IZ19" s="12"/>
      <c r="JA19" s="12"/>
      <c r="JB19" s="12"/>
      <c r="JC19" s="12"/>
      <c r="JD19" s="12"/>
      <c r="JE19" s="12"/>
      <c r="JF19" s="12"/>
      <c r="JG19" s="12"/>
      <c r="JH19" s="12"/>
      <c r="JI19" s="12"/>
      <c r="JJ19" s="12"/>
      <c r="JK19" s="12"/>
      <c r="JL19" s="12"/>
      <c r="JM19" s="12"/>
      <c r="JN19" s="12"/>
      <c r="JO19" s="12"/>
      <c r="JP19" s="12"/>
      <c r="JQ19" s="12"/>
      <c r="JR19" s="12"/>
      <c r="JS19" s="12"/>
      <c r="JT19" s="12"/>
      <c r="JU19" s="12"/>
      <c r="JV19" s="12"/>
      <c r="JW19" s="12"/>
      <c r="JX19" s="12"/>
      <c r="JY19" s="12"/>
      <c r="JZ19" s="12"/>
      <c r="KA19" s="12"/>
      <c r="KB19" s="12"/>
      <c r="KC19" s="12"/>
      <c r="KD19" s="12"/>
      <c r="KE19" s="12"/>
      <c r="KF19" s="12"/>
      <c r="KG19" s="12"/>
      <c r="KH19" s="12"/>
      <c r="KI19" s="12"/>
      <c r="KJ19" s="12"/>
      <c r="KK19" s="12"/>
      <c r="KL19" s="12"/>
      <c r="KM19" s="12"/>
      <c r="KN19" s="12"/>
      <c r="KO19" s="12"/>
      <c r="KP19" s="12"/>
      <c r="KQ19" s="12"/>
      <c r="KR19" s="12"/>
      <c r="KS19" s="12"/>
      <c r="KT19" s="12"/>
      <c r="KU19" s="12"/>
      <c r="KV19" s="12"/>
      <c r="KW19" s="12"/>
      <c r="KX19" s="12"/>
      <c r="KY19" s="12"/>
      <c r="KZ19" s="12"/>
      <c r="LA19" s="12"/>
      <c r="LB19" s="12"/>
      <c r="LC19" s="12"/>
      <c r="LD19" s="12"/>
      <c r="LE19" s="12"/>
      <c r="LF19" s="12"/>
      <c r="LG19" s="12"/>
      <c r="LH19" s="12"/>
      <c r="LI19" s="12"/>
      <c r="LJ19" s="12"/>
      <c r="LK19" s="12"/>
      <c r="LL19" s="12"/>
      <c r="LM19" s="12"/>
      <c r="LN19" s="12"/>
      <c r="LO19" s="12"/>
      <c r="LP19" s="12"/>
      <c r="LQ19" s="12"/>
      <c r="LR19" s="12"/>
      <c r="LS19" s="12"/>
      <c r="LT19" s="12"/>
      <c r="LU19" s="12"/>
      <c r="LV19" s="12"/>
      <c r="LW19" s="12"/>
      <c r="LX19" s="12"/>
      <c r="LY19" s="12"/>
      <c r="LZ19" s="12"/>
      <c r="MA19" s="12"/>
      <c r="MB19" s="12"/>
      <c r="MC19" s="12"/>
      <c r="MD19" s="12"/>
      <c r="ME19" s="12"/>
      <c r="MF19" s="12"/>
      <c r="MG19" s="12"/>
      <c r="MH19" s="12"/>
      <c r="MI19" s="12"/>
      <c r="MJ19" s="12"/>
      <c r="MK19" s="12"/>
      <c r="ML19" s="12"/>
      <c r="MM19" s="12"/>
      <c r="MN19" s="12"/>
      <c r="MO19" s="12"/>
      <c r="MP19" s="12"/>
      <c r="MQ19" s="12"/>
      <c r="MR19" s="12"/>
      <c r="MS19" s="12"/>
      <c r="MT19" s="12"/>
      <c r="MU19" s="12"/>
      <c r="MV19" s="12"/>
      <c r="MW19" s="12"/>
      <c r="MX19" s="12"/>
      <c r="MY19" s="12"/>
      <c r="MZ19" s="12"/>
      <c r="NA19" s="12"/>
      <c r="NB19" s="12"/>
      <c r="NC19" s="12"/>
      <c r="ND19" s="12"/>
      <c r="NE19" s="12"/>
      <c r="NF19" s="12"/>
      <c r="NG19" s="12"/>
      <c r="NH19" s="12"/>
      <c r="NI19" s="12"/>
      <c r="NJ19" s="12"/>
      <c r="NK19" s="12"/>
      <c r="NL19" s="12"/>
      <c r="NM19" s="12"/>
      <c r="NN19" s="12"/>
      <c r="NO19" s="12"/>
      <c r="NP19" s="12"/>
      <c r="NQ19" s="12"/>
      <c r="NR19" s="12"/>
      <c r="NS19" s="12"/>
      <c r="NT19" s="12"/>
      <c r="NU19" s="12"/>
      <c r="NV19" s="12"/>
      <c r="NW19" s="12"/>
      <c r="NX19" s="12"/>
      <c r="NY19" s="12"/>
      <c r="NZ19" s="12"/>
      <c r="OA19" s="12"/>
      <c r="OB19" s="12"/>
      <c r="OC19" s="12"/>
      <c r="OD19" s="12"/>
      <c r="OE19" s="12"/>
      <c r="OF19" s="12"/>
      <c r="OG19" s="12"/>
      <c r="OH19" s="12"/>
      <c r="OI19" s="12"/>
      <c r="OJ19" s="12"/>
      <c r="OK19" s="12"/>
      <c r="OL19" s="12"/>
      <c r="OM19" s="12"/>
      <c r="ON19" s="12"/>
      <c r="OO19" s="12"/>
      <c r="OP19" s="12"/>
      <c r="OQ19" s="12"/>
      <c r="OR19" s="12"/>
      <c r="OS19" s="12"/>
      <c r="OT19" s="12"/>
      <c r="OU19" s="12"/>
      <c r="OV19" s="12"/>
      <c r="OW19" s="12"/>
      <c r="OX19" s="12"/>
      <c r="OY19" s="12"/>
      <c r="OZ19" s="12"/>
      <c r="PA19" s="12"/>
      <c r="PB19" s="12"/>
      <c r="PC19" s="12"/>
      <c r="PD19" s="12"/>
      <c r="PE19" s="12"/>
      <c r="PF19" s="12"/>
      <c r="PG19" s="12"/>
      <c r="PH19" s="12"/>
      <c r="PI19" s="12"/>
      <c r="PJ19" s="12"/>
      <c r="PK19" s="12"/>
      <c r="PL19" s="12"/>
      <c r="PM19" s="12"/>
      <c r="PN19" s="12"/>
      <c r="PO19" s="12"/>
      <c r="PP19" s="12"/>
      <c r="PQ19" s="12"/>
      <c r="PR19" s="12"/>
      <c r="PS19" s="12"/>
      <c r="PT19" s="12"/>
      <c r="PU19" s="12"/>
      <c r="PV19" s="12"/>
      <c r="PW19" s="12"/>
      <c r="PX19" s="12"/>
      <c r="PY19" s="12"/>
      <c r="PZ19" s="12"/>
      <c r="QA19" s="12"/>
      <c r="QB19" s="12"/>
      <c r="QC19" s="12"/>
      <c r="QD19" s="12"/>
      <c r="QE19" s="12"/>
      <c r="QF19" s="12"/>
      <c r="QG19" s="12"/>
      <c r="QH19" s="12"/>
      <c r="QI19" s="12"/>
      <c r="QJ19" s="12"/>
      <c r="QK19" s="12"/>
      <c r="QL19" s="12"/>
      <c r="QM19" s="12"/>
      <c r="QN19" s="12"/>
      <c r="QO19" s="12"/>
      <c r="QP19" s="12"/>
      <c r="QQ19" s="12"/>
      <c r="QR19" s="12"/>
      <c r="QS19" s="12"/>
      <c r="QT19" s="12"/>
      <c r="QU19" s="12"/>
      <c r="QV19" s="12"/>
      <c r="QW19" s="12"/>
      <c r="QX19" s="12"/>
      <c r="QY19" s="12"/>
      <c r="QZ19" s="12"/>
      <c r="RA19" s="12"/>
      <c r="RB19" s="12"/>
      <c r="RC19" s="12"/>
      <c r="RD19" s="12"/>
      <c r="RE19" s="12"/>
      <c r="RF19" s="12"/>
      <c r="RG19" s="12"/>
      <c r="RH19" s="12"/>
      <c r="RI19" s="12"/>
      <c r="RJ19" s="12"/>
      <c r="RK19" s="12"/>
      <c r="RL19" s="12"/>
      <c r="RM19" s="12"/>
      <c r="RN19" s="12"/>
      <c r="RO19" s="12"/>
      <c r="RP19" s="12"/>
      <c r="RQ19" s="12"/>
      <c r="RR19" s="12"/>
      <c r="RS19" s="12"/>
      <c r="RT19" s="12"/>
      <c r="RU19" s="12"/>
      <c r="RV19" s="12"/>
      <c r="RW19" s="12"/>
      <c r="RX19" s="12"/>
      <c r="RY19" s="12"/>
      <c r="RZ19" s="12"/>
      <c r="SA19" s="12"/>
      <c r="SB19" s="12"/>
      <c r="SC19" s="12"/>
      <c r="SD19" s="12"/>
      <c r="SE19" s="12"/>
      <c r="SF19" s="12"/>
      <c r="SG19" s="12"/>
      <c r="SH19" s="12"/>
      <c r="SI19" s="12"/>
      <c r="SJ19" s="12"/>
      <c r="SK19" s="12"/>
      <c r="SL19" s="12"/>
      <c r="SM19" s="12"/>
      <c r="SN19" s="12"/>
      <c r="SO19" s="12"/>
      <c r="SP19" s="12"/>
      <c r="SQ19" s="12"/>
      <c r="SR19" s="12"/>
      <c r="SS19" s="12"/>
      <c r="ST19" s="12"/>
      <c r="SU19" s="12"/>
      <c r="SV19" s="12"/>
      <c r="SW19" s="12"/>
      <c r="SX19" s="12"/>
      <c r="SY19" s="12"/>
      <c r="SZ19" s="12"/>
      <c r="TA19" s="12"/>
      <c r="TB19" s="12"/>
      <c r="TC19" s="12"/>
      <c r="TD19" s="12"/>
      <c r="TE19" s="12"/>
      <c r="TF19" s="12"/>
      <c r="TG19" s="12"/>
      <c r="TH19" s="12"/>
      <c r="TI19" s="12"/>
      <c r="TJ19" s="12"/>
      <c r="TK19" s="12"/>
      <c r="TL19" s="12"/>
      <c r="TM19" s="12"/>
      <c r="TN19" s="12"/>
      <c r="TO19" s="12"/>
      <c r="TP19" s="12"/>
      <c r="TQ19" s="12"/>
      <c r="TR19" s="12"/>
      <c r="TS19" s="12"/>
      <c r="TT19" s="12"/>
      <c r="TU19" s="12"/>
      <c r="TV19" s="12"/>
      <c r="TW19" s="12"/>
      <c r="TX19" s="12"/>
      <c r="TY19" s="12"/>
      <c r="TZ19" s="12"/>
      <c r="UA19" s="12"/>
      <c r="UB19" s="12"/>
      <c r="UC19" s="12"/>
      <c r="UD19" s="12"/>
      <c r="UE19" s="12"/>
      <c r="UF19" s="12"/>
      <c r="UG19" s="12"/>
      <c r="UH19" s="12"/>
      <c r="UI19" s="12"/>
      <c r="UJ19" s="12"/>
      <c r="UK19" s="12"/>
      <c r="UL19" s="12"/>
      <c r="UM19" s="12"/>
      <c r="UN19" s="12"/>
      <c r="UO19" s="12"/>
      <c r="UP19" s="12"/>
      <c r="UQ19" s="12"/>
      <c r="UR19" s="12"/>
      <c r="US19" s="12"/>
      <c r="UT19" s="12"/>
      <c r="UU19" s="12"/>
      <c r="UV19" s="12"/>
      <c r="UW19" s="12"/>
      <c r="UX19" s="12"/>
      <c r="UY19" s="12"/>
      <c r="UZ19" s="12"/>
      <c r="VA19" s="12"/>
      <c r="VB19" s="12"/>
      <c r="VC19" s="12"/>
      <c r="VD19" s="12"/>
      <c r="VE19" s="12"/>
      <c r="VF19" s="12"/>
      <c r="VG19" s="12"/>
      <c r="VH19" s="12"/>
      <c r="VI19" s="12"/>
      <c r="VJ19" s="12"/>
      <c r="VK19" s="12"/>
      <c r="VL19" s="12"/>
      <c r="VM19" s="12"/>
      <c r="VN19" s="12"/>
      <c r="VO19" s="12"/>
      <c r="VP19" s="12"/>
      <c r="VQ19" s="12"/>
      <c r="VR19" s="12"/>
      <c r="VS19" s="12"/>
      <c r="VT19" s="12"/>
      <c r="VU19" s="12"/>
      <c r="VV19" s="12"/>
      <c r="VW19" s="12"/>
      <c r="VX19" s="12"/>
      <c r="VY19" s="12"/>
      <c r="VZ19" s="12"/>
      <c r="WA19" s="12"/>
      <c r="WB19" s="12"/>
      <c r="WC19" s="12"/>
      <c r="WD19" s="12"/>
      <c r="WE19" s="12"/>
      <c r="WF19" s="12"/>
      <c r="WG19" s="12"/>
      <c r="WH19" s="12"/>
      <c r="WI19" s="12"/>
      <c r="WJ19" s="12"/>
      <c r="WK19" s="12"/>
      <c r="WL19" s="12"/>
      <c r="WM19" s="12"/>
      <c r="WN19" s="12"/>
      <c r="WO19" s="12"/>
      <c r="WP19" s="12"/>
      <c r="WQ19" s="12"/>
      <c r="WR19" s="12"/>
      <c r="WS19" s="12"/>
      <c r="WT19" s="12"/>
      <c r="WU19" s="12"/>
      <c r="WV19" s="12"/>
      <c r="WW19" s="12"/>
      <c r="WX19" s="12"/>
      <c r="WY19" s="12"/>
      <c r="WZ19" s="12"/>
      <c r="XA19" s="12"/>
      <c r="XB19" s="12"/>
      <c r="XC19" s="12"/>
      <c r="XD19" s="12"/>
      <c r="XE19" s="12"/>
      <c r="XF19" s="12"/>
      <c r="XG19" s="12"/>
      <c r="XH19" s="12"/>
      <c r="XI19" s="12"/>
      <c r="XJ19" s="12"/>
      <c r="XK19" s="12"/>
      <c r="XL19" s="12"/>
      <c r="XM19" s="12"/>
      <c r="XN19" s="12"/>
      <c r="XO19" s="12"/>
      <c r="XP19" s="12"/>
      <c r="XQ19" s="12"/>
      <c r="XR19" s="12"/>
      <c r="XS19" s="12"/>
      <c r="XT19" s="12"/>
      <c r="XU19" s="12"/>
      <c r="XV19" s="12"/>
      <c r="XW19" s="12"/>
      <c r="XX19" s="12"/>
      <c r="XY19" s="12"/>
      <c r="XZ19" s="12"/>
      <c r="YA19" s="12"/>
      <c r="YB19" s="12"/>
      <c r="YC19" s="12"/>
      <c r="YD19" s="12"/>
      <c r="YE19" s="12"/>
      <c r="YF19" s="12"/>
      <c r="YG19" s="12"/>
      <c r="YH19" s="12"/>
      <c r="YI19" s="12"/>
      <c r="YJ19" s="12"/>
      <c r="YK19" s="12"/>
      <c r="YL19" s="12"/>
      <c r="YM19" s="12"/>
      <c r="YN19" s="12"/>
      <c r="YO19" s="12"/>
      <c r="YP19" s="12"/>
      <c r="YQ19" s="12"/>
      <c r="YR19" s="12"/>
      <c r="YS19" s="12"/>
      <c r="YT19" s="12"/>
      <c r="YU19" s="12"/>
      <c r="YV19" s="12"/>
      <c r="YW19" s="12"/>
      <c r="YX19" s="12"/>
      <c r="YY19" s="12"/>
      <c r="YZ19" s="12"/>
      <c r="ZA19" s="12"/>
      <c r="ZB19" s="12"/>
      <c r="ZC19" s="12"/>
      <c r="ZD19" s="12"/>
      <c r="ZE19" s="12"/>
      <c r="ZF19" s="12"/>
      <c r="ZG19" s="12"/>
      <c r="ZH19" s="12"/>
      <c r="ZI19" s="12"/>
      <c r="ZJ19" s="12"/>
      <c r="ZK19" s="12"/>
      <c r="ZL19" s="12"/>
      <c r="ZM19" s="12"/>
      <c r="ZN19" s="12"/>
      <c r="ZO19" s="12"/>
      <c r="ZP19" s="12"/>
      <c r="ZQ19" s="12"/>
      <c r="ZR19" s="12"/>
      <c r="ZS19" s="12"/>
      <c r="ZT19" s="12"/>
      <c r="ZU19" s="12"/>
      <c r="ZV19" s="12"/>
      <c r="ZW19" s="12"/>
      <c r="ZX19" s="12"/>
      <c r="ZY19" s="12"/>
      <c r="ZZ19" s="12"/>
      <c r="AAA19" s="12"/>
      <c r="AAB19" s="12"/>
      <c r="AAC19" s="12"/>
      <c r="AAD19" s="12"/>
      <c r="AAE19" s="12"/>
      <c r="AAF19" s="12"/>
      <c r="AAG19" s="12"/>
      <c r="AAH19" s="12"/>
      <c r="AAI19" s="12"/>
      <c r="AAJ19" s="12"/>
      <c r="AAK19" s="12"/>
      <c r="AAL19" s="12"/>
      <c r="AAM19" s="12"/>
      <c r="AAN19" s="12"/>
      <c r="AAO19" s="12"/>
      <c r="AAP19" s="12"/>
      <c r="AAQ19" s="12"/>
      <c r="AAR19" s="12"/>
      <c r="AAS19" s="12"/>
      <c r="AAT19" s="12"/>
      <c r="AAU19" s="12"/>
      <c r="AAV19" s="12"/>
      <c r="AAW19" s="12"/>
      <c r="AAX19" s="12"/>
      <c r="AAY19" s="12"/>
      <c r="AAZ19" s="12"/>
      <c r="ABA19" s="12"/>
      <c r="ABB19" s="12"/>
      <c r="ABC19" s="12"/>
      <c r="ABD19" s="12"/>
      <c r="ABE19" s="12"/>
      <c r="ABF19" s="12"/>
      <c r="ABG19" s="12"/>
      <c r="ABH19" s="12"/>
      <c r="ABI19" s="12"/>
      <c r="ABJ19" s="12"/>
      <c r="ABK19" s="12"/>
      <c r="ABL19" s="12"/>
      <c r="ABM19" s="12"/>
      <c r="ABN19" s="12"/>
      <c r="ABO19" s="12"/>
      <c r="ABP19" s="12"/>
      <c r="ABQ19" s="12"/>
      <c r="ABR19" s="12"/>
      <c r="ABS19" s="12"/>
      <c r="ABT19" s="12"/>
      <c r="ABU19" s="12"/>
      <c r="ABV19" s="12"/>
      <c r="ABW19" s="12"/>
      <c r="ABX19" s="12"/>
      <c r="ABY19" s="12"/>
      <c r="ABZ19" s="12"/>
      <c r="ACA19" s="12"/>
      <c r="ACB19" s="12"/>
      <c r="ACC19" s="12"/>
      <c r="ACD19" s="12"/>
      <c r="ACE19" s="12"/>
      <c r="ACF19" s="12"/>
      <c r="ACG19" s="12"/>
      <c r="ACH19" s="12"/>
      <c r="ACI19" s="12"/>
      <c r="ACJ19" s="12"/>
      <c r="ACK19" s="12"/>
      <c r="ACL19" s="12"/>
      <c r="ACM19" s="12"/>
      <c r="ACN19" s="12"/>
      <c r="ACO19" s="12"/>
      <c r="ACP19" s="12"/>
      <c r="ACQ19" s="12"/>
      <c r="ACR19" s="12"/>
      <c r="ACS19" s="12"/>
      <c r="ACT19" s="12"/>
      <c r="ACU19" s="12"/>
      <c r="ACV19" s="12"/>
      <c r="ACW19" s="12"/>
      <c r="ACX19" s="12"/>
      <c r="ACY19" s="12"/>
      <c r="ACZ19" s="12"/>
      <c r="ADA19" s="12"/>
      <c r="ADB19" s="12"/>
      <c r="ADC19" s="12"/>
      <c r="ADD19" s="12"/>
      <c r="ADE19" s="12"/>
      <c r="ADF19" s="12"/>
      <c r="ADG19" s="12"/>
      <c r="ADH19" s="12"/>
      <c r="ADI19" s="12"/>
      <c r="ADJ19" s="12"/>
      <c r="ADK19" s="12"/>
      <c r="ADL19" s="12"/>
      <c r="ADM19" s="12"/>
      <c r="ADN19" s="12"/>
      <c r="ADO19" s="12"/>
      <c r="ADP19" s="12"/>
      <c r="ADQ19" s="12"/>
      <c r="ADR19" s="12"/>
      <c r="ADS19" s="12"/>
      <c r="ADT19" s="12"/>
      <c r="ADU19" s="12"/>
      <c r="ADV19" s="12"/>
      <c r="ADW19" s="12"/>
      <c r="ADX19" s="12"/>
      <c r="ADY19" s="12"/>
      <c r="ADZ19" s="12"/>
      <c r="AEA19" s="12"/>
      <c r="AEB19" s="12"/>
      <c r="AEC19" s="12"/>
      <c r="AED19" s="12"/>
      <c r="AEE19" s="12"/>
      <c r="AEF19" s="12"/>
      <c r="AEG19" s="12"/>
      <c r="AEH19" s="12"/>
      <c r="AEI19" s="12"/>
      <c r="AEJ19" s="12"/>
      <c r="AEK19" s="12"/>
      <c r="AEL19" s="12"/>
      <c r="AEM19" s="12"/>
      <c r="AEN19" s="12"/>
      <c r="AEO19" s="12"/>
      <c r="AEP19" s="12"/>
      <c r="AEQ19" s="12"/>
      <c r="AER19" s="12"/>
      <c r="AES19" s="12"/>
      <c r="AET19" s="12"/>
      <c r="AEU19" s="12"/>
      <c r="AEV19" s="12"/>
      <c r="AEW19" s="12"/>
      <c r="AEX19" s="12"/>
      <c r="AEY19" s="12"/>
      <c r="AEZ19" s="12"/>
      <c r="AFA19" s="12"/>
      <c r="AFB19" s="12"/>
      <c r="AFC19" s="12"/>
      <c r="AFD19" s="12"/>
      <c r="AFE19" s="12"/>
      <c r="AFF19" s="12"/>
      <c r="AFG19" s="12"/>
      <c r="AFH19" s="12"/>
      <c r="AFI19" s="12"/>
      <c r="AFJ19" s="12"/>
      <c r="AFK19" s="12"/>
      <c r="AFL19" s="12"/>
      <c r="AFM19" s="12"/>
      <c r="AFN19" s="12"/>
      <c r="AFO19" s="12"/>
      <c r="AFP19" s="12"/>
      <c r="AFQ19" s="12"/>
      <c r="AFR19" s="12"/>
      <c r="AFS19" s="12"/>
      <c r="AFT19" s="12"/>
      <c r="AFU19" s="12"/>
      <c r="AFV19" s="12"/>
      <c r="AFW19" s="12"/>
      <c r="AFX19" s="12"/>
      <c r="AFY19" s="12"/>
      <c r="AFZ19" s="12"/>
      <c r="AGA19" s="12"/>
      <c r="AGB19" s="12"/>
      <c r="AGC19" s="12"/>
      <c r="AGD19" s="12"/>
      <c r="AGE19" s="12"/>
      <c r="AGF19" s="12"/>
      <c r="AGG19" s="12"/>
      <c r="AGH19" s="12"/>
      <c r="AGI19" s="12"/>
      <c r="AGJ19" s="12"/>
      <c r="AGK19" s="12"/>
      <c r="AGL19" s="12"/>
      <c r="AGM19" s="12"/>
      <c r="AGN19" s="12"/>
      <c r="AGO19" s="12"/>
      <c r="AGP19" s="12"/>
      <c r="AGQ19" s="12"/>
      <c r="AGR19" s="12"/>
      <c r="AGS19" s="12"/>
      <c r="AGT19" s="12"/>
      <c r="AGU19" s="12"/>
      <c r="AGV19" s="12"/>
      <c r="AGW19" s="12"/>
      <c r="AGX19" s="12"/>
      <c r="AGY19" s="12"/>
      <c r="AGZ19" s="12"/>
      <c r="AHA19" s="12"/>
      <c r="AHB19" s="12"/>
      <c r="AHC19" s="12"/>
      <c r="AHD19" s="12"/>
      <c r="AHE19" s="12"/>
      <c r="AHF19" s="12"/>
      <c r="AHG19" s="12"/>
      <c r="AHH19" s="12"/>
      <c r="AHI19" s="12"/>
      <c r="AHJ19" s="12"/>
      <c r="AHK19" s="12"/>
      <c r="AHL19" s="12"/>
      <c r="AHM19" s="12"/>
      <c r="AHN19" s="12"/>
      <c r="AHO19" s="12"/>
      <c r="AHP19" s="12"/>
      <c r="AHQ19" s="12"/>
      <c r="AHR19" s="12"/>
      <c r="AHS19" s="12"/>
      <c r="AHT19" s="12"/>
      <c r="AHU19" s="12"/>
      <c r="AHV19" s="12"/>
      <c r="AHW19" s="12"/>
      <c r="AHX19" s="12"/>
      <c r="AHY19" s="12"/>
      <c r="AHZ19" s="12"/>
      <c r="AIA19" s="12"/>
      <c r="AIB19" s="12"/>
      <c r="AIC19" s="12"/>
      <c r="AID19" s="12"/>
      <c r="AIE19" s="12"/>
      <c r="AIF19" s="12"/>
      <c r="AIG19" s="12"/>
      <c r="AIH19" s="12"/>
      <c r="AII19" s="12"/>
      <c r="AIJ19" s="12"/>
      <c r="AIK19" s="12"/>
      <c r="AIL19" s="12"/>
      <c r="AIM19" s="12"/>
      <c r="AIN19" s="12"/>
      <c r="AIO19" s="12"/>
      <c r="AIP19" s="12"/>
      <c r="AIQ19" s="12"/>
      <c r="AIR19" s="12"/>
      <c r="AIS19" s="12"/>
      <c r="AIT19" s="12"/>
      <c r="AIU19" s="12"/>
      <c r="AIV19" s="12"/>
      <c r="AIW19" s="12"/>
      <c r="AIX19" s="12"/>
      <c r="AIY19" s="12"/>
      <c r="AIZ19" s="12"/>
      <c r="AJA19" s="12"/>
      <c r="AJB19" s="12"/>
      <c r="AJC19" s="12"/>
      <c r="AJD19" s="12"/>
      <c r="AJE19" s="12"/>
      <c r="AJF19" s="12"/>
      <c r="AJG19" s="12"/>
      <c r="AJH19" s="12"/>
      <c r="AJI19" s="12"/>
      <c r="AJJ19" s="12"/>
      <c r="AJK19" s="12"/>
      <c r="AJL19" s="12"/>
    </row>
    <row r="20" spans="1:948" ht="18" customHeight="1" collapsed="1" x14ac:dyDescent="0.25">
      <c r="A20" s="121">
        <v>2000</v>
      </c>
      <c r="B20" s="193">
        <v>73.115761594821635</v>
      </c>
      <c r="C20" s="194">
        <v>21.744732415393976</v>
      </c>
      <c r="D20" s="194">
        <v>14.529892679834138</v>
      </c>
      <c r="E20" s="194">
        <v>109.39038669004975</v>
      </c>
      <c r="F20" s="124"/>
      <c r="G20" s="122"/>
      <c r="H20" s="122"/>
      <c r="I20" s="12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2"/>
      <c r="NY20" s="12"/>
      <c r="NZ20" s="12"/>
      <c r="OA20" s="12"/>
      <c r="OB20" s="12"/>
      <c r="OC20" s="12"/>
      <c r="OD20" s="12"/>
      <c r="OE20" s="12"/>
      <c r="OF20" s="12"/>
      <c r="OG20" s="12"/>
      <c r="OH20" s="12"/>
      <c r="OI20" s="12"/>
      <c r="OJ20" s="12"/>
      <c r="OK20" s="12"/>
      <c r="OL20" s="12"/>
      <c r="OM20" s="12"/>
      <c r="ON20" s="12"/>
      <c r="OO20" s="12"/>
      <c r="OP20" s="12"/>
      <c r="OQ20" s="12"/>
      <c r="OR20" s="12"/>
      <c r="OS20" s="12"/>
      <c r="OT20" s="12"/>
      <c r="OU20" s="12"/>
      <c r="OV20" s="12"/>
      <c r="OW20" s="12"/>
      <c r="OX20" s="12"/>
      <c r="OY20" s="12"/>
      <c r="OZ20" s="12"/>
      <c r="PA20" s="12"/>
      <c r="PB20" s="12"/>
      <c r="PC20" s="12"/>
      <c r="PD20" s="12"/>
      <c r="PE20" s="12"/>
      <c r="PF20" s="12"/>
      <c r="PG20" s="12"/>
      <c r="PH20" s="12"/>
      <c r="PI20" s="12"/>
      <c r="PJ20" s="12"/>
      <c r="PK20" s="12"/>
      <c r="PL20" s="12"/>
      <c r="PM20" s="12"/>
      <c r="PN20" s="12"/>
      <c r="PO20" s="12"/>
      <c r="PP20" s="12"/>
      <c r="PQ20" s="12"/>
      <c r="PR20" s="12"/>
      <c r="PS20" s="12"/>
      <c r="PT20" s="12"/>
      <c r="PU20" s="12"/>
      <c r="PV20" s="12"/>
      <c r="PW20" s="12"/>
      <c r="PX20" s="12"/>
      <c r="PY20" s="12"/>
      <c r="PZ20" s="12"/>
      <c r="QA20" s="12"/>
      <c r="QB20" s="12"/>
      <c r="QC20" s="12"/>
      <c r="QD20" s="12"/>
      <c r="QE20" s="12"/>
      <c r="QF20" s="12"/>
      <c r="QG20" s="12"/>
      <c r="QH20" s="12"/>
      <c r="QI20" s="12"/>
      <c r="QJ20" s="12"/>
      <c r="QK20" s="12"/>
      <c r="QL20" s="12"/>
      <c r="QM20" s="12"/>
      <c r="QN20" s="12"/>
      <c r="QO20" s="12"/>
      <c r="QP20" s="12"/>
      <c r="QQ20" s="12"/>
      <c r="QR20" s="12"/>
      <c r="QS20" s="12"/>
      <c r="QT20" s="12"/>
      <c r="QU20" s="12"/>
      <c r="QV20" s="12"/>
      <c r="QW20" s="12"/>
      <c r="QX20" s="12"/>
      <c r="QY20" s="12"/>
      <c r="QZ20" s="12"/>
      <c r="RA20" s="12"/>
      <c r="RB20" s="12"/>
      <c r="RC20" s="12"/>
      <c r="RD20" s="12"/>
      <c r="RE20" s="12"/>
      <c r="RF20" s="12"/>
      <c r="RG20" s="12"/>
      <c r="RH20" s="12"/>
      <c r="RI20" s="12"/>
      <c r="RJ20" s="12"/>
      <c r="RK20" s="12"/>
      <c r="RL20" s="12"/>
      <c r="RM20" s="12"/>
      <c r="RN20" s="12"/>
      <c r="RO20" s="12"/>
      <c r="RP20" s="12"/>
      <c r="RQ20" s="12"/>
      <c r="RR20" s="12"/>
      <c r="RS20" s="12"/>
      <c r="RT20" s="12"/>
      <c r="RU20" s="12"/>
      <c r="RV20" s="12"/>
      <c r="RW20" s="12"/>
      <c r="RX20" s="12"/>
      <c r="RY20" s="12"/>
      <c r="RZ20" s="12"/>
      <c r="SA20" s="12"/>
      <c r="SB20" s="12"/>
      <c r="SC20" s="12"/>
      <c r="SD20" s="12"/>
      <c r="SE20" s="12"/>
      <c r="SF20" s="12"/>
      <c r="SG20" s="12"/>
      <c r="SH20" s="12"/>
      <c r="SI20" s="12"/>
      <c r="SJ20" s="12"/>
      <c r="SK20" s="12"/>
      <c r="SL20" s="12"/>
      <c r="SM20" s="12"/>
      <c r="SN20" s="12"/>
      <c r="SO20" s="12"/>
      <c r="SP20" s="12"/>
      <c r="SQ20" s="12"/>
      <c r="SR20" s="12"/>
      <c r="SS20" s="12"/>
      <c r="ST20" s="12"/>
      <c r="SU20" s="12"/>
      <c r="SV20" s="12"/>
      <c r="SW20" s="12"/>
      <c r="SX20" s="12"/>
      <c r="SY20" s="12"/>
      <c r="SZ20" s="12"/>
      <c r="TA20" s="12"/>
      <c r="TB20" s="12"/>
      <c r="TC20" s="12"/>
      <c r="TD20" s="12"/>
      <c r="TE20" s="12"/>
      <c r="TF20" s="12"/>
      <c r="TG20" s="12"/>
      <c r="TH20" s="12"/>
      <c r="TI20" s="12"/>
      <c r="TJ20" s="12"/>
      <c r="TK20" s="12"/>
      <c r="TL20" s="12"/>
      <c r="TM20" s="12"/>
      <c r="TN20" s="12"/>
      <c r="TO20" s="12"/>
      <c r="TP20" s="12"/>
      <c r="TQ20" s="12"/>
      <c r="TR20" s="12"/>
      <c r="TS20" s="12"/>
      <c r="TT20" s="12"/>
      <c r="TU20" s="12"/>
      <c r="TV20" s="12"/>
      <c r="TW20" s="12"/>
      <c r="TX20" s="12"/>
      <c r="TY20" s="12"/>
      <c r="TZ20" s="12"/>
      <c r="UA20" s="12"/>
      <c r="UB20" s="12"/>
      <c r="UC20" s="12"/>
      <c r="UD20" s="12"/>
      <c r="UE20" s="12"/>
      <c r="UF20" s="12"/>
      <c r="UG20" s="12"/>
      <c r="UH20" s="12"/>
      <c r="UI20" s="12"/>
      <c r="UJ20" s="12"/>
      <c r="UK20" s="12"/>
      <c r="UL20" s="12"/>
      <c r="UM20" s="12"/>
      <c r="UN20" s="12"/>
      <c r="UO20" s="12"/>
      <c r="UP20" s="12"/>
      <c r="UQ20" s="12"/>
      <c r="UR20" s="12"/>
      <c r="US20" s="12"/>
      <c r="UT20" s="12"/>
      <c r="UU20" s="12"/>
      <c r="UV20" s="12"/>
      <c r="UW20" s="12"/>
      <c r="UX20" s="12"/>
      <c r="UY20" s="12"/>
      <c r="UZ20" s="12"/>
      <c r="VA20" s="12"/>
      <c r="VB20" s="12"/>
      <c r="VC20" s="12"/>
      <c r="VD20" s="12"/>
      <c r="VE20" s="12"/>
      <c r="VF20" s="12"/>
      <c r="VG20" s="12"/>
      <c r="VH20" s="12"/>
      <c r="VI20" s="12"/>
      <c r="VJ20" s="12"/>
      <c r="VK20" s="12"/>
      <c r="VL20" s="12"/>
      <c r="VM20" s="12"/>
      <c r="VN20" s="12"/>
      <c r="VO20" s="12"/>
      <c r="VP20" s="12"/>
      <c r="VQ20" s="12"/>
      <c r="VR20" s="12"/>
      <c r="VS20" s="12"/>
      <c r="VT20" s="12"/>
      <c r="VU20" s="12"/>
      <c r="VV20" s="12"/>
      <c r="VW20" s="12"/>
      <c r="VX20" s="12"/>
      <c r="VY20" s="12"/>
      <c r="VZ20" s="12"/>
      <c r="WA20" s="12"/>
      <c r="WB20" s="12"/>
      <c r="WC20" s="12"/>
      <c r="WD20" s="12"/>
      <c r="WE20" s="12"/>
      <c r="WF20" s="12"/>
      <c r="WG20" s="12"/>
      <c r="WH20" s="12"/>
      <c r="WI20" s="12"/>
      <c r="WJ20" s="12"/>
      <c r="WK20" s="12"/>
      <c r="WL20" s="12"/>
      <c r="WM20" s="12"/>
      <c r="WN20" s="12"/>
      <c r="WO20" s="12"/>
      <c r="WP20" s="12"/>
      <c r="WQ20" s="12"/>
      <c r="WR20" s="12"/>
      <c r="WS20" s="12"/>
      <c r="WT20" s="12"/>
      <c r="WU20" s="12"/>
      <c r="WV20" s="12"/>
      <c r="WW20" s="12"/>
      <c r="WX20" s="12"/>
      <c r="WY20" s="12"/>
      <c r="WZ20" s="12"/>
      <c r="XA20" s="12"/>
      <c r="XB20" s="12"/>
      <c r="XC20" s="12"/>
      <c r="XD20" s="12"/>
      <c r="XE20" s="12"/>
      <c r="XF20" s="12"/>
      <c r="XG20" s="12"/>
      <c r="XH20" s="12"/>
      <c r="XI20" s="12"/>
      <c r="XJ20" s="12"/>
      <c r="XK20" s="12"/>
      <c r="XL20" s="12"/>
      <c r="XM20" s="12"/>
      <c r="XN20" s="12"/>
      <c r="XO20" s="12"/>
      <c r="XP20" s="12"/>
      <c r="XQ20" s="12"/>
      <c r="XR20" s="12"/>
      <c r="XS20" s="12"/>
      <c r="XT20" s="12"/>
      <c r="XU20" s="12"/>
      <c r="XV20" s="12"/>
      <c r="XW20" s="12"/>
      <c r="XX20" s="12"/>
      <c r="XY20" s="12"/>
      <c r="XZ20" s="12"/>
      <c r="YA20" s="12"/>
      <c r="YB20" s="12"/>
      <c r="YC20" s="12"/>
      <c r="YD20" s="12"/>
      <c r="YE20" s="12"/>
      <c r="YF20" s="12"/>
      <c r="YG20" s="12"/>
      <c r="YH20" s="12"/>
      <c r="YI20" s="12"/>
      <c r="YJ20" s="12"/>
      <c r="YK20" s="12"/>
      <c r="YL20" s="12"/>
      <c r="YM20" s="12"/>
      <c r="YN20" s="12"/>
      <c r="YO20" s="12"/>
      <c r="YP20" s="12"/>
      <c r="YQ20" s="12"/>
      <c r="YR20" s="12"/>
      <c r="YS20" s="12"/>
      <c r="YT20" s="12"/>
      <c r="YU20" s="12"/>
      <c r="YV20" s="12"/>
      <c r="YW20" s="12"/>
      <c r="YX20" s="12"/>
      <c r="YY20" s="12"/>
      <c r="YZ20" s="12"/>
      <c r="ZA20" s="12"/>
      <c r="ZB20" s="12"/>
      <c r="ZC20" s="12"/>
      <c r="ZD20" s="12"/>
      <c r="ZE20" s="12"/>
      <c r="ZF20" s="12"/>
      <c r="ZG20" s="12"/>
      <c r="ZH20" s="12"/>
      <c r="ZI20" s="12"/>
      <c r="ZJ20" s="12"/>
      <c r="ZK20" s="12"/>
      <c r="ZL20" s="12"/>
      <c r="ZM20" s="12"/>
      <c r="ZN20" s="12"/>
      <c r="ZO20" s="12"/>
      <c r="ZP20" s="12"/>
      <c r="ZQ20" s="12"/>
      <c r="ZR20" s="12"/>
      <c r="ZS20" s="12"/>
      <c r="ZT20" s="12"/>
      <c r="ZU20" s="12"/>
      <c r="ZV20" s="12"/>
      <c r="ZW20" s="12"/>
      <c r="ZX20" s="12"/>
      <c r="ZY20" s="12"/>
      <c r="ZZ20" s="12"/>
      <c r="AAA20" s="12"/>
      <c r="AAB20" s="12"/>
      <c r="AAC20" s="12"/>
      <c r="AAD20" s="12"/>
      <c r="AAE20" s="12"/>
      <c r="AAF20" s="12"/>
      <c r="AAG20" s="12"/>
      <c r="AAH20" s="12"/>
      <c r="AAI20" s="12"/>
      <c r="AAJ20" s="12"/>
      <c r="AAK20" s="12"/>
      <c r="AAL20" s="12"/>
      <c r="AAM20" s="12"/>
      <c r="AAN20" s="12"/>
      <c r="AAO20" s="12"/>
      <c r="AAP20" s="12"/>
      <c r="AAQ20" s="12"/>
      <c r="AAR20" s="12"/>
      <c r="AAS20" s="12"/>
      <c r="AAT20" s="12"/>
      <c r="AAU20" s="12"/>
      <c r="AAV20" s="12"/>
      <c r="AAW20" s="12"/>
      <c r="AAX20" s="12"/>
      <c r="AAY20" s="12"/>
      <c r="AAZ20" s="12"/>
      <c r="ABA20" s="12"/>
      <c r="ABB20" s="12"/>
      <c r="ABC20" s="12"/>
      <c r="ABD20" s="12"/>
      <c r="ABE20" s="12"/>
      <c r="ABF20" s="12"/>
      <c r="ABG20" s="12"/>
      <c r="ABH20" s="12"/>
      <c r="ABI20" s="12"/>
      <c r="ABJ20" s="12"/>
      <c r="ABK20" s="12"/>
      <c r="ABL20" s="12"/>
      <c r="ABM20" s="12"/>
      <c r="ABN20" s="12"/>
      <c r="ABO20" s="12"/>
      <c r="ABP20" s="12"/>
      <c r="ABQ20" s="12"/>
      <c r="ABR20" s="12"/>
      <c r="ABS20" s="12"/>
      <c r="ABT20" s="12"/>
      <c r="ABU20" s="12"/>
      <c r="ABV20" s="12"/>
      <c r="ABW20" s="12"/>
      <c r="ABX20" s="12"/>
      <c r="ABY20" s="12"/>
      <c r="ABZ20" s="12"/>
      <c r="ACA20" s="12"/>
      <c r="ACB20" s="12"/>
      <c r="ACC20" s="12"/>
      <c r="ACD20" s="12"/>
      <c r="ACE20" s="12"/>
      <c r="ACF20" s="12"/>
      <c r="ACG20" s="12"/>
      <c r="ACH20" s="12"/>
      <c r="ACI20" s="12"/>
      <c r="ACJ20" s="12"/>
      <c r="ACK20" s="12"/>
      <c r="ACL20" s="12"/>
      <c r="ACM20" s="12"/>
      <c r="ACN20" s="12"/>
      <c r="ACO20" s="12"/>
      <c r="ACP20" s="12"/>
      <c r="ACQ20" s="12"/>
      <c r="ACR20" s="12"/>
      <c r="ACS20" s="12"/>
      <c r="ACT20" s="12"/>
      <c r="ACU20" s="12"/>
      <c r="ACV20" s="12"/>
      <c r="ACW20" s="12"/>
      <c r="ACX20" s="12"/>
      <c r="ACY20" s="12"/>
      <c r="ACZ20" s="12"/>
      <c r="ADA20" s="12"/>
      <c r="ADB20" s="12"/>
      <c r="ADC20" s="12"/>
      <c r="ADD20" s="12"/>
      <c r="ADE20" s="12"/>
      <c r="ADF20" s="12"/>
      <c r="ADG20" s="12"/>
      <c r="ADH20" s="12"/>
      <c r="ADI20" s="12"/>
      <c r="ADJ20" s="12"/>
      <c r="ADK20" s="12"/>
      <c r="ADL20" s="12"/>
      <c r="ADM20" s="12"/>
      <c r="ADN20" s="12"/>
      <c r="ADO20" s="12"/>
      <c r="ADP20" s="12"/>
      <c r="ADQ20" s="12"/>
      <c r="ADR20" s="12"/>
      <c r="ADS20" s="12"/>
      <c r="ADT20" s="12"/>
      <c r="ADU20" s="12"/>
      <c r="ADV20" s="12"/>
      <c r="ADW20" s="12"/>
      <c r="ADX20" s="12"/>
      <c r="ADY20" s="12"/>
      <c r="ADZ20" s="12"/>
      <c r="AEA20" s="12"/>
      <c r="AEB20" s="12"/>
      <c r="AEC20" s="12"/>
      <c r="AED20" s="12"/>
      <c r="AEE20" s="12"/>
      <c r="AEF20" s="12"/>
      <c r="AEG20" s="12"/>
      <c r="AEH20" s="12"/>
      <c r="AEI20" s="12"/>
      <c r="AEJ20" s="12"/>
      <c r="AEK20" s="12"/>
      <c r="AEL20" s="12"/>
      <c r="AEM20" s="12"/>
      <c r="AEN20" s="12"/>
      <c r="AEO20" s="12"/>
      <c r="AEP20" s="12"/>
      <c r="AEQ20" s="12"/>
      <c r="AER20" s="12"/>
      <c r="AES20" s="12"/>
      <c r="AET20" s="12"/>
      <c r="AEU20" s="12"/>
      <c r="AEV20" s="12"/>
      <c r="AEW20" s="12"/>
      <c r="AEX20" s="12"/>
      <c r="AEY20" s="12"/>
      <c r="AEZ20" s="12"/>
      <c r="AFA20" s="12"/>
      <c r="AFB20" s="12"/>
      <c r="AFC20" s="12"/>
      <c r="AFD20" s="12"/>
      <c r="AFE20" s="12"/>
      <c r="AFF20" s="12"/>
      <c r="AFG20" s="12"/>
      <c r="AFH20" s="12"/>
      <c r="AFI20" s="12"/>
      <c r="AFJ20" s="12"/>
      <c r="AFK20" s="12"/>
      <c r="AFL20" s="12"/>
      <c r="AFM20" s="12"/>
      <c r="AFN20" s="12"/>
      <c r="AFO20" s="12"/>
      <c r="AFP20" s="12"/>
      <c r="AFQ20" s="12"/>
      <c r="AFR20" s="12"/>
      <c r="AFS20" s="12"/>
      <c r="AFT20" s="12"/>
      <c r="AFU20" s="12"/>
      <c r="AFV20" s="12"/>
      <c r="AFW20" s="12"/>
      <c r="AFX20" s="12"/>
      <c r="AFY20" s="12"/>
      <c r="AFZ20" s="12"/>
      <c r="AGA20" s="12"/>
      <c r="AGB20" s="12"/>
      <c r="AGC20" s="12"/>
      <c r="AGD20" s="12"/>
      <c r="AGE20" s="12"/>
      <c r="AGF20" s="12"/>
      <c r="AGG20" s="12"/>
      <c r="AGH20" s="12"/>
      <c r="AGI20" s="12"/>
      <c r="AGJ20" s="12"/>
      <c r="AGK20" s="12"/>
      <c r="AGL20" s="12"/>
      <c r="AGM20" s="12"/>
      <c r="AGN20" s="12"/>
      <c r="AGO20" s="12"/>
      <c r="AGP20" s="12"/>
      <c r="AGQ20" s="12"/>
      <c r="AGR20" s="12"/>
      <c r="AGS20" s="12"/>
      <c r="AGT20" s="12"/>
      <c r="AGU20" s="12"/>
      <c r="AGV20" s="12"/>
      <c r="AGW20" s="12"/>
      <c r="AGX20" s="12"/>
      <c r="AGY20" s="12"/>
      <c r="AGZ20" s="12"/>
      <c r="AHA20" s="12"/>
      <c r="AHB20" s="12"/>
      <c r="AHC20" s="12"/>
      <c r="AHD20" s="12"/>
      <c r="AHE20" s="12"/>
      <c r="AHF20" s="12"/>
      <c r="AHG20" s="12"/>
      <c r="AHH20" s="12"/>
      <c r="AHI20" s="12"/>
      <c r="AHJ20" s="12"/>
      <c r="AHK20" s="12"/>
      <c r="AHL20" s="12"/>
      <c r="AHM20" s="12"/>
      <c r="AHN20" s="12"/>
      <c r="AHO20" s="12"/>
      <c r="AHP20" s="12"/>
      <c r="AHQ20" s="12"/>
      <c r="AHR20" s="12"/>
      <c r="AHS20" s="12"/>
      <c r="AHT20" s="12"/>
      <c r="AHU20" s="12"/>
      <c r="AHV20" s="12"/>
      <c r="AHW20" s="12"/>
      <c r="AHX20" s="12"/>
      <c r="AHY20" s="12"/>
      <c r="AHZ20" s="12"/>
      <c r="AIA20" s="12"/>
      <c r="AIB20" s="12"/>
      <c r="AIC20" s="12"/>
      <c r="AID20" s="12"/>
      <c r="AIE20" s="12"/>
      <c r="AIF20" s="12"/>
      <c r="AIG20" s="12"/>
      <c r="AIH20" s="12"/>
      <c r="AII20" s="12"/>
      <c r="AIJ20" s="12"/>
      <c r="AIK20" s="12"/>
      <c r="AIL20" s="12"/>
      <c r="AIM20" s="12"/>
      <c r="AIN20" s="12"/>
      <c r="AIO20" s="12"/>
      <c r="AIP20" s="12"/>
      <c r="AIQ20" s="12"/>
      <c r="AIR20" s="12"/>
      <c r="AIS20" s="12"/>
      <c r="AIT20" s="12"/>
      <c r="AIU20" s="12"/>
      <c r="AIV20" s="12"/>
      <c r="AIW20" s="12"/>
      <c r="AIX20" s="12"/>
      <c r="AIY20" s="12"/>
      <c r="AIZ20" s="12"/>
      <c r="AJA20" s="12"/>
      <c r="AJB20" s="12"/>
      <c r="AJC20" s="12"/>
      <c r="AJD20" s="12"/>
      <c r="AJE20" s="12"/>
      <c r="AJF20" s="12"/>
      <c r="AJG20" s="12"/>
      <c r="AJH20" s="12"/>
      <c r="AJI20" s="12"/>
      <c r="AJJ20" s="12"/>
      <c r="AJK20" s="12"/>
      <c r="AJL20" s="12"/>
    </row>
    <row r="21" spans="1:948" ht="12.75" hidden="1" customHeight="1" outlineLevel="2" x14ac:dyDescent="0.25">
      <c r="A21" s="123">
        <v>2001</v>
      </c>
      <c r="B21" s="193">
        <v>71.976603283516468</v>
      </c>
      <c r="C21" s="194">
        <v>22.786745269271869</v>
      </c>
      <c r="D21" s="194">
        <v>14.535516890527294</v>
      </c>
      <c r="E21" s="194">
        <v>109.29886544331563</v>
      </c>
      <c r="F21" s="124"/>
      <c r="G21" s="124"/>
      <c r="H21" s="124"/>
      <c r="I21" s="12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c r="IW21" s="12"/>
      <c r="IX21" s="12"/>
      <c r="IY21" s="12"/>
      <c r="IZ21" s="12"/>
      <c r="JA21" s="12"/>
      <c r="JB21" s="12"/>
      <c r="JC21" s="12"/>
      <c r="JD21" s="12"/>
      <c r="JE21" s="12"/>
      <c r="JF21" s="12"/>
      <c r="JG21" s="12"/>
      <c r="JH21" s="12"/>
      <c r="JI21" s="12"/>
      <c r="JJ21" s="12"/>
      <c r="JK21" s="12"/>
      <c r="JL21" s="12"/>
      <c r="JM21" s="12"/>
      <c r="JN21" s="12"/>
      <c r="JO21" s="12"/>
      <c r="JP21" s="12"/>
      <c r="JQ21" s="12"/>
      <c r="JR21" s="12"/>
      <c r="JS21" s="12"/>
      <c r="JT21" s="12"/>
      <c r="JU21" s="12"/>
      <c r="JV21" s="12"/>
      <c r="JW21" s="12"/>
      <c r="JX21" s="12"/>
      <c r="JY21" s="12"/>
      <c r="JZ21" s="12"/>
      <c r="KA21" s="12"/>
      <c r="KB21" s="12"/>
      <c r="KC21" s="12"/>
      <c r="KD21" s="12"/>
      <c r="KE21" s="12"/>
      <c r="KF21" s="12"/>
      <c r="KG21" s="12"/>
      <c r="KH21" s="12"/>
      <c r="KI21" s="12"/>
      <c r="KJ21" s="12"/>
      <c r="KK21" s="12"/>
      <c r="KL21" s="12"/>
      <c r="KM21" s="12"/>
      <c r="KN21" s="12"/>
      <c r="KO21" s="12"/>
      <c r="KP21" s="12"/>
      <c r="KQ21" s="12"/>
      <c r="KR21" s="12"/>
      <c r="KS21" s="12"/>
      <c r="KT21" s="12"/>
      <c r="KU21" s="12"/>
      <c r="KV21" s="12"/>
      <c r="KW21" s="12"/>
      <c r="KX21" s="12"/>
      <c r="KY21" s="12"/>
      <c r="KZ21" s="12"/>
      <c r="LA21" s="12"/>
      <c r="LB21" s="12"/>
      <c r="LC21" s="12"/>
      <c r="LD21" s="12"/>
      <c r="LE21" s="12"/>
      <c r="LF21" s="12"/>
      <c r="LG21" s="12"/>
      <c r="LH21" s="12"/>
      <c r="LI21" s="12"/>
      <c r="LJ21" s="12"/>
      <c r="LK21" s="12"/>
      <c r="LL21" s="12"/>
      <c r="LM21" s="12"/>
      <c r="LN21" s="12"/>
      <c r="LO21" s="12"/>
      <c r="LP21" s="12"/>
      <c r="LQ21" s="12"/>
      <c r="LR21" s="12"/>
      <c r="LS21" s="12"/>
      <c r="LT21" s="12"/>
      <c r="LU21" s="12"/>
      <c r="LV21" s="12"/>
      <c r="LW21" s="12"/>
      <c r="LX21" s="12"/>
      <c r="LY21" s="12"/>
      <c r="LZ21" s="12"/>
      <c r="MA21" s="12"/>
      <c r="MB21" s="12"/>
      <c r="MC21" s="12"/>
      <c r="MD21" s="12"/>
      <c r="ME21" s="12"/>
      <c r="MF21" s="12"/>
      <c r="MG21" s="12"/>
      <c r="MH21" s="12"/>
      <c r="MI21" s="12"/>
      <c r="MJ21" s="12"/>
      <c r="MK21" s="12"/>
      <c r="ML21" s="12"/>
      <c r="MM21" s="12"/>
      <c r="MN21" s="12"/>
      <c r="MO21" s="12"/>
      <c r="MP21" s="12"/>
      <c r="MQ21" s="12"/>
      <c r="MR21" s="12"/>
      <c r="MS21" s="12"/>
      <c r="MT21" s="12"/>
      <c r="MU21" s="12"/>
      <c r="MV21" s="12"/>
      <c r="MW21" s="12"/>
      <c r="MX21" s="12"/>
      <c r="MY21" s="12"/>
      <c r="MZ21" s="12"/>
      <c r="NA21" s="12"/>
      <c r="NB21" s="12"/>
      <c r="NC21" s="12"/>
      <c r="ND21" s="12"/>
      <c r="NE21" s="12"/>
      <c r="NF21" s="12"/>
      <c r="NG21" s="12"/>
      <c r="NH21" s="12"/>
      <c r="NI21" s="12"/>
      <c r="NJ21" s="12"/>
      <c r="NK21" s="12"/>
      <c r="NL21" s="12"/>
      <c r="NM21" s="12"/>
      <c r="NN21" s="12"/>
      <c r="NO21" s="12"/>
      <c r="NP21" s="12"/>
      <c r="NQ21" s="12"/>
      <c r="NR21" s="12"/>
      <c r="NS21" s="12"/>
      <c r="NT21" s="12"/>
      <c r="NU21" s="12"/>
      <c r="NV21" s="12"/>
      <c r="NW21" s="12"/>
      <c r="NX21" s="12"/>
      <c r="NY21" s="12"/>
      <c r="NZ21" s="12"/>
      <c r="OA21" s="12"/>
      <c r="OB21" s="12"/>
      <c r="OC21" s="12"/>
      <c r="OD21" s="12"/>
      <c r="OE21" s="12"/>
      <c r="OF21" s="12"/>
      <c r="OG21" s="12"/>
      <c r="OH21" s="12"/>
      <c r="OI21" s="12"/>
      <c r="OJ21" s="12"/>
      <c r="OK21" s="12"/>
      <c r="OL21" s="12"/>
      <c r="OM21" s="12"/>
      <c r="ON21" s="12"/>
      <c r="OO21" s="12"/>
      <c r="OP21" s="12"/>
      <c r="OQ21" s="12"/>
      <c r="OR21" s="12"/>
      <c r="OS21" s="12"/>
      <c r="OT21" s="12"/>
      <c r="OU21" s="12"/>
      <c r="OV21" s="12"/>
      <c r="OW21" s="12"/>
      <c r="OX21" s="12"/>
      <c r="OY21" s="12"/>
      <c r="OZ21" s="12"/>
      <c r="PA21" s="12"/>
      <c r="PB21" s="12"/>
      <c r="PC21" s="12"/>
      <c r="PD21" s="12"/>
      <c r="PE21" s="12"/>
      <c r="PF21" s="12"/>
      <c r="PG21" s="12"/>
      <c r="PH21" s="12"/>
      <c r="PI21" s="12"/>
      <c r="PJ21" s="12"/>
      <c r="PK21" s="12"/>
      <c r="PL21" s="12"/>
      <c r="PM21" s="12"/>
      <c r="PN21" s="12"/>
      <c r="PO21" s="12"/>
      <c r="PP21" s="12"/>
      <c r="PQ21" s="12"/>
      <c r="PR21" s="12"/>
      <c r="PS21" s="12"/>
      <c r="PT21" s="12"/>
      <c r="PU21" s="12"/>
      <c r="PV21" s="12"/>
      <c r="PW21" s="12"/>
      <c r="PX21" s="12"/>
      <c r="PY21" s="12"/>
      <c r="PZ21" s="12"/>
      <c r="QA21" s="12"/>
      <c r="QB21" s="12"/>
      <c r="QC21" s="12"/>
      <c r="QD21" s="12"/>
      <c r="QE21" s="12"/>
      <c r="QF21" s="12"/>
      <c r="QG21" s="12"/>
      <c r="QH21" s="12"/>
      <c r="QI21" s="12"/>
      <c r="QJ21" s="12"/>
      <c r="QK21" s="12"/>
      <c r="QL21" s="12"/>
      <c r="QM21" s="12"/>
      <c r="QN21" s="12"/>
      <c r="QO21" s="12"/>
      <c r="QP21" s="12"/>
      <c r="QQ21" s="12"/>
      <c r="QR21" s="12"/>
      <c r="QS21" s="12"/>
      <c r="QT21" s="12"/>
      <c r="QU21" s="12"/>
      <c r="QV21" s="12"/>
      <c r="QW21" s="12"/>
      <c r="QX21" s="12"/>
      <c r="QY21" s="12"/>
      <c r="QZ21" s="12"/>
      <c r="RA21" s="12"/>
      <c r="RB21" s="12"/>
      <c r="RC21" s="12"/>
      <c r="RD21" s="12"/>
      <c r="RE21" s="12"/>
      <c r="RF21" s="12"/>
      <c r="RG21" s="12"/>
      <c r="RH21" s="12"/>
      <c r="RI21" s="12"/>
      <c r="RJ21" s="12"/>
      <c r="RK21" s="12"/>
      <c r="RL21" s="12"/>
      <c r="RM21" s="12"/>
      <c r="RN21" s="12"/>
      <c r="RO21" s="12"/>
      <c r="RP21" s="12"/>
      <c r="RQ21" s="12"/>
      <c r="RR21" s="12"/>
      <c r="RS21" s="12"/>
      <c r="RT21" s="12"/>
      <c r="RU21" s="12"/>
      <c r="RV21" s="12"/>
      <c r="RW21" s="12"/>
      <c r="RX21" s="12"/>
      <c r="RY21" s="12"/>
      <c r="RZ21" s="12"/>
      <c r="SA21" s="12"/>
      <c r="SB21" s="12"/>
      <c r="SC21" s="12"/>
      <c r="SD21" s="12"/>
      <c r="SE21" s="12"/>
      <c r="SF21" s="12"/>
      <c r="SG21" s="12"/>
      <c r="SH21" s="12"/>
      <c r="SI21" s="12"/>
      <c r="SJ21" s="12"/>
      <c r="SK21" s="12"/>
      <c r="SL21" s="12"/>
      <c r="SM21" s="12"/>
      <c r="SN21" s="12"/>
      <c r="SO21" s="12"/>
      <c r="SP21" s="12"/>
      <c r="SQ21" s="12"/>
      <c r="SR21" s="12"/>
      <c r="SS21" s="12"/>
      <c r="ST21" s="12"/>
      <c r="SU21" s="12"/>
      <c r="SV21" s="12"/>
      <c r="SW21" s="12"/>
      <c r="SX21" s="12"/>
      <c r="SY21" s="12"/>
      <c r="SZ21" s="12"/>
      <c r="TA21" s="12"/>
      <c r="TB21" s="12"/>
      <c r="TC21" s="12"/>
      <c r="TD21" s="12"/>
      <c r="TE21" s="12"/>
      <c r="TF21" s="12"/>
      <c r="TG21" s="12"/>
      <c r="TH21" s="12"/>
      <c r="TI21" s="12"/>
      <c r="TJ21" s="12"/>
      <c r="TK21" s="12"/>
      <c r="TL21" s="12"/>
      <c r="TM21" s="12"/>
      <c r="TN21" s="12"/>
      <c r="TO21" s="12"/>
      <c r="TP21" s="12"/>
      <c r="TQ21" s="12"/>
      <c r="TR21" s="12"/>
      <c r="TS21" s="12"/>
      <c r="TT21" s="12"/>
      <c r="TU21" s="12"/>
      <c r="TV21" s="12"/>
      <c r="TW21" s="12"/>
      <c r="TX21" s="12"/>
      <c r="TY21" s="12"/>
      <c r="TZ21" s="12"/>
      <c r="UA21" s="12"/>
      <c r="UB21" s="12"/>
      <c r="UC21" s="12"/>
      <c r="UD21" s="12"/>
      <c r="UE21" s="12"/>
      <c r="UF21" s="12"/>
      <c r="UG21" s="12"/>
      <c r="UH21" s="12"/>
      <c r="UI21" s="12"/>
      <c r="UJ21" s="12"/>
      <c r="UK21" s="12"/>
      <c r="UL21" s="12"/>
      <c r="UM21" s="12"/>
      <c r="UN21" s="12"/>
      <c r="UO21" s="12"/>
      <c r="UP21" s="12"/>
      <c r="UQ21" s="12"/>
      <c r="UR21" s="12"/>
      <c r="US21" s="12"/>
      <c r="UT21" s="12"/>
      <c r="UU21" s="12"/>
      <c r="UV21" s="12"/>
      <c r="UW21" s="12"/>
      <c r="UX21" s="12"/>
      <c r="UY21" s="12"/>
      <c r="UZ21" s="12"/>
      <c r="VA21" s="12"/>
      <c r="VB21" s="12"/>
      <c r="VC21" s="12"/>
      <c r="VD21" s="12"/>
      <c r="VE21" s="12"/>
      <c r="VF21" s="12"/>
      <c r="VG21" s="12"/>
      <c r="VH21" s="12"/>
      <c r="VI21" s="12"/>
      <c r="VJ21" s="12"/>
      <c r="VK21" s="12"/>
      <c r="VL21" s="12"/>
      <c r="VM21" s="12"/>
      <c r="VN21" s="12"/>
      <c r="VO21" s="12"/>
      <c r="VP21" s="12"/>
      <c r="VQ21" s="12"/>
      <c r="VR21" s="12"/>
      <c r="VS21" s="12"/>
      <c r="VT21" s="12"/>
      <c r="VU21" s="12"/>
      <c r="VV21" s="12"/>
      <c r="VW21" s="12"/>
      <c r="VX21" s="12"/>
      <c r="VY21" s="12"/>
      <c r="VZ21" s="12"/>
      <c r="WA21" s="12"/>
      <c r="WB21" s="12"/>
      <c r="WC21" s="12"/>
      <c r="WD21" s="12"/>
      <c r="WE21" s="12"/>
      <c r="WF21" s="12"/>
      <c r="WG21" s="12"/>
      <c r="WH21" s="12"/>
      <c r="WI21" s="12"/>
      <c r="WJ21" s="12"/>
      <c r="WK21" s="12"/>
      <c r="WL21" s="12"/>
      <c r="WM21" s="12"/>
      <c r="WN21" s="12"/>
      <c r="WO21" s="12"/>
      <c r="WP21" s="12"/>
      <c r="WQ21" s="12"/>
      <c r="WR21" s="12"/>
      <c r="WS21" s="12"/>
      <c r="WT21" s="12"/>
      <c r="WU21" s="12"/>
      <c r="WV21" s="12"/>
      <c r="WW21" s="12"/>
      <c r="WX21" s="12"/>
      <c r="WY21" s="12"/>
      <c r="WZ21" s="12"/>
      <c r="XA21" s="12"/>
      <c r="XB21" s="12"/>
      <c r="XC21" s="12"/>
      <c r="XD21" s="12"/>
      <c r="XE21" s="12"/>
      <c r="XF21" s="12"/>
      <c r="XG21" s="12"/>
      <c r="XH21" s="12"/>
      <c r="XI21" s="12"/>
      <c r="XJ21" s="12"/>
      <c r="XK21" s="12"/>
      <c r="XL21" s="12"/>
      <c r="XM21" s="12"/>
      <c r="XN21" s="12"/>
      <c r="XO21" s="12"/>
      <c r="XP21" s="12"/>
      <c r="XQ21" s="12"/>
      <c r="XR21" s="12"/>
      <c r="XS21" s="12"/>
      <c r="XT21" s="12"/>
      <c r="XU21" s="12"/>
      <c r="XV21" s="12"/>
      <c r="XW21" s="12"/>
      <c r="XX21" s="12"/>
      <c r="XY21" s="12"/>
      <c r="XZ21" s="12"/>
      <c r="YA21" s="12"/>
      <c r="YB21" s="12"/>
      <c r="YC21" s="12"/>
      <c r="YD21" s="12"/>
      <c r="YE21" s="12"/>
      <c r="YF21" s="12"/>
      <c r="YG21" s="12"/>
      <c r="YH21" s="12"/>
      <c r="YI21" s="12"/>
      <c r="YJ21" s="12"/>
      <c r="YK21" s="12"/>
      <c r="YL21" s="12"/>
      <c r="YM21" s="12"/>
      <c r="YN21" s="12"/>
      <c r="YO21" s="12"/>
      <c r="YP21" s="12"/>
      <c r="YQ21" s="12"/>
      <c r="YR21" s="12"/>
      <c r="YS21" s="12"/>
      <c r="YT21" s="12"/>
      <c r="YU21" s="12"/>
      <c r="YV21" s="12"/>
      <c r="YW21" s="12"/>
      <c r="YX21" s="12"/>
      <c r="YY21" s="12"/>
      <c r="YZ21" s="12"/>
      <c r="ZA21" s="12"/>
      <c r="ZB21" s="12"/>
      <c r="ZC21" s="12"/>
      <c r="ZD21" s="12"/>
      <c r="ZE21" s="12"/>
      <c r="ZF21" s="12"/>
      <c r="ZG21" s="12"/>
      <c r="ZH21" s="12"/>
      <c r="ZI21" s="12"/>
      <c r="ZJ21" s="12"/>
      <c r="ZK21" s="12"/>
      <c r="ZL21" s="12"/>
      <c r="ZM21" s="12"/>
      <c r="ZN21" s="12"/>
      <c r="ZO21" s="12"/>
      <c r="ZP21" s="12"/>
      <c r="ZQ21" s="12"/>
      <c r="ZR21" s="12"/>
      <c r="ZS21" s="12"/>
      <c r="ZT21" s="12"/>
      <c r="ZU21" s="12"/>
      <c r="ZV21" s="12"/>
      <c r="ZW21" s="12"/>
      <c r="ZX21" s="12"/>
      <c r="ZY21" s="12"/>
      <c r="ZZ21" s="12"/>
      <c r="AAA21" s="12"/>
      <c r="AAB21" s="12"/>
      <c r="AAC21" s="12"/>
      <c r="AAD21" s="12"/>
      <c r="AAE21" s="12"/>
      <c r="AAF21" s="12"/>
      <c r="AAG21" s="12"/>
      <c r="AAH21" s="12"/>
      <c r="AAI21" s="12"/>
      <c r="AAJ21" s="12"/>
      <c r="AAK21" s="12"/>
      <c r="AAL21" s="12"/>
      <c r="AAM21" s="12"/>
      <c r="AAN21" s="12"/>
      <c r="AAO21" s="12"/>
      <c r="AAP21" s="12"/>
      <c r="AAQ21" s="12"/>
      <c r="AAR21" s="12"/>
      <c r="AAS21" s="12"/>
      <c r="AAT21" s="12"/>
      <c r="AAU21" s="12"/>
      <c r="AAV21" s="12"/>
      <c r="AAW21" s="12"/>
      <c r="AAX21" s="12"/>
      <c r="AAY21" s="12"/>
      <c r="AAZ21" s="12"/>
      <c r="ABA21" s="12"/>
      <c r="ABB21" s="12"/>
      <c r="ABC21" s="12"/>
      <c r="ABD21" s="12"/>
      <c r="ABE21" s="12"/>
      <c r="ABF21" s="12"/>
      <c r="ABG21" s="12"/>
      <c r="ABH21" s="12"/>
      <c r="ABI21" s="12"/>
      <c r="ABJ21" s="12"/>
      <c r="ABK21" s="12"/>
      <c r="ABL21" s="12"/>
      <c r="ABM21" s="12"/>
      <c r="ABN21" s="12"/>
      <c r="ABO21" s="12"/>
      <c r="ABP21" s="12"/>
      <c r="ABQ21" s="12"/>
      <c r="ABR21" s="12"/>
      <c r="ABS21" s="12"/>
      <c r="ABT21" s="12"/>
      <c r="ABU21" s="12"/>
      <c r="ABV21" s="12"/>
      <c r="ABW21" s="12"/>
      <c r="ABX21" s="12"/>
      <c r="ABY21" s="12"/>
      <c r="ABZ21" s="12"/>
      <c r="ACA21" s="12"/>
      <c r="ACB21" s="12"/>
      <c r="ACC21" s="12"/>
      <c r="ACD21" s="12"/>
      <c r="ACE21" s="12"/>
      <c r="ACF21" s="12"/>
      <c r="ACG21" s="12"/>
      <c r="ACH21" s="12"/>
      <c r="ACI21" s="12"/>
      <c r="ACJ21" s="12"/>
      <c r="ACK21" s="12"/>
      <c r="ACL21" s="12"/>
      <c r="ACM21" s="12"/>
      <c r="ACN21" s="12"/>
      <c r="ACO21" s="12"/>
      <c r="ACP21" s="12"/>
      <c r="ACQ21" s="12"/>
      <c r="ACR21" s="12"/>
      <c r="ACS21" s="12"/>
      <c r="ACT21" s="12"/>
      <c r="ACU21" s="12"/>
      <c r="ACV21" s="12"/>
      <c r="ACW21" s="12"/>
      <c r="ACX21" s="12"/>
      <c r="ACY21" s="12"/>
      <c r="ACZ21" s="12"/>
      <c r="ADA21" s="12"/>
      <c r="ADB21" s="12"/>
      <c r="ADC21" s="12"/>
      <c r="ADD21" s="12"/>
      <c r="ADE21" s="12"/>
      <c r="ADF21" s="12"/>
      <c r="ADG21" s="12"/>
      <c r="ADH21" s="12"/>
      <c r="ADI21" s="12"/>
      <c r="ADJ21" s="12"/>
      <c r="ADK21" s="12"/>
      <c r="ADL21" s="12"/>
      <c r="ADM21" s="12"/>
      <c r="ADN21" s="12"/>
      <c r="ADO21" s="12"/>
      <c r="ADP21" s="12"/>
      <c r="ADQ21" s="12"/>
      <c r="ADR21" s="12"/>
      <c r="ADS21" s="12"/>
      <c r="ADT21" s="12"/>
      <c r="ADU21" s="12"/>
      <c r="ADV21" s="12"/>
      <c r="ADW21" s="12"/>
      <c r="ADX21" s="12"/>
      <c r="ADY21" s="12"/>
      <c r="ADZ21" s="12"/>
      <c r="AEA21" s="12"/>
      <c r="AEB21" s="12"/>
      <c r="AEC21" s="12"/>
      <c r="AED21" s="12"/>
      <c r="AEE21" s="12"/>
      <c r="AEF21" s="12"/>
      <c r="AEG21" s="12"/>
      <c r="AEH21" s="12"/>
      <c r="AEI21" s="12"/>
      <c r="AEJ21" s="12"/>
      <c r="AEK21" s="12"/>
      <c r="AEL21" s="12"/>
      <c r="AEM21" s="12"/>
      <c r="AEN21" s="12"/>
      <c r="AEO21" s="12"/>
      <c r="AEP21" s="12"/>
      <c r="AEQ21" s="12"/>
      <c r="AER21" s="12"/>
      <c r="AES21" s="12"/>
      <c r="AET21" s="12"/>
      <c r="AEU21" s="12"/>
      <c r="AEV21" s="12"/>
      <c r="AEW21" s="12"/>
      <c r="AEX21" s="12"/>
      <c r="AEY21" s="12"/>
      <c r="AEZ21" s="12"/>
      <c r="AFA21" s="12"/>
      <c r="AFB21" s="12"/>
      <c r="AFC21" s="12"/>
      <c r="AFD21" s="12"/>
      <c r="AFE21" s="12"/>
      <c r="AFF21" s="12"/>
      <c r="AFG21" s="12"/>
      <c r="AFH21" s="12"/>
      <c r="AFI21" s="12"/>
      <c r="AFJ21" s="12"/>
      <c r="AFK21" s="12"/>
      <c r="AFL21" s="12"/>
      <c r="AFM21" s="12"/>
      <c r="AFN21" s="12"/>
      <c r="AFO21" s="12"/>
      <c r="AFP21" s="12"/>
      <c r="AFQ21" s="12"/>
      <c r="AFR21" s="12"/>
      <c r="AFS21" s="12"/>
      <c r="AFT21" s="12"/>
      <c r="AFU21" s="12"/>
      <c r="AFV21" s="12"/>
      <c r="AFW21" s="12"/>
      <c r="AFX21" s="12"/>
      <c r="AFY21" s="12"/>
      <c r="AFZ21" s="12"/>
      <c r="AGA21" s="12"/>
      <c r="AGB21" s="12"/>
      <c r="AGC21" s="12"/>
      <c r="AGD21" s="12"/>
      <c r="AGE21" s="12"/>
      <c r="AGF21" s="12"/>
      <c r="AGG21" s="12"/>
      <c r="AGH21" s="12"/>
      <c r="AGI21" s="12"/>
      <c r="AGJ21" s="12"/>
      <c r="AGK21" s="12"/>
      <c r="AGL21" s="12"/>
      <c r="AGM21" s="12"/>
      <c r="AGN21" s="12"/>
      <c r="AGO21" s="12"/>
      <c r="AGP21" s="12"/>
      <c r="AGQ21" s="12"/>
      <c r="AGR21" s="12"/>
      <c r="AGS21" s="12"/>
      <c r="AGT21" s="12"/>
      <c r="AGU21" s="12"/>
      <c r="AGV21" s="12"/>
      <c r="AGW21" s="12"/>
      <c r="AGX21" s="12"/>
      <c r="AGY21" s="12"/>
      <c r="AGZ21" s="12"/>
      <c r="AHA21" s="12"/>
      <c r="AHB21" s="12"/>
      <c r="AHC21" s="12"/>
      <c r="AHD21" s="12"/>
      <c r="AHE21" s="12"/>
      <c r="AHF21" s="12"/>
      <c r="AHG21" s="12"/>
      <c r="AHH21" s="12"/>
      <c r="AHI21" s="12"/>
      <c r="AHJ21" s="12"/>
      <c r="AHK21" s="12"/>
      <c r="AHL21" s="12"/>
      <c r="AHM21" s="12"/>
      <c r="AHN21" s="12"/>
      <c r="AHO21" s="12"/>
      <c r="AHP21" s="12"/>
      <c r="AHQ21" s="12"/>
      <c r="AHR21" s="12"/>
      <c r="AHS21" s="12"/>
      <c r="AHT21" s="12"/>
      <c r="AHU21" s="12"/>
      <c r="AHV21" s="12"/>
      <c r="AHW21" s="12"/>
      <c r="AHX21" s="12"/>
      <c r="AHY21" s="12"/>
      <c r="AHZ21" s="12"/>
      <c r="AIA21" s="12"/>
      <c r="AIB21" s="12"/>
      <c r="AIC21" s="12"/>
      <c r="AID21" s="12"/>
      <c r="AIE21" s="12"/>
      <c r="AIF21" s="12"/>
      <c r="AIG21" s="12"/>
      <c r="AIH21" s="12"/>
      <c r="AII21" s="12"/>
      <c r="AIJ21" s="12"/>
      <c r="AIK21" s="12"/>
      <c r="AIL21" s="12"/>
      <c r="AIM21" s="12"/>
      <c r="AIN21" s="12"/>
      <c r="AIO21" s="12"/>
      <c r="AIP21" s="12"/>
      <c r="AIQ21" s="12"/>
      <c r="AIR21" s="12"/>
      <c r="AIS21" s="12"/>
      <c r="AIT21" s="12"/>
      <c r="AIU21" s="12"/>
      <c r="AIV21" s="12"/>
      <c r="AIW21" s="12"/>
      <c r="AIX21" s="12"/>
      <c r="AIY21" s="12"/>
      <c r="AIZ21" s="12"/>
      <c r="AJA21" s="12"/>
      <c r="AJB21" s="12"/>
      <c r="AJC21" s="12"/>
      <c r="AJD21" s="12"/>
      <c r="AJE21" s="12"/>
      <c r="AJF21" s="12"/>
      <c r="AJG21" s="12"/>
      <c r="AJH21" s="12"/>
      <c r="AJI21" s="12"/>
      <c r="AJJ21" s="12"/>
      <c r="AJK21" s="12"/>
      <c r="AJL21" s="12"/>
    </row>
    <row r="22" spans="1:948" ht="12.75" hidden="1" customHeight="1" outlineLevel="2" x14ac:dyDescent="0.25">
      <c r="A22" s="123">
        <v>2002</v>
      </c>
      <c r="B22" s="193">
        <v>74.308000000000007</v>
      </c>
      <c r="C22" s="194">
        <v>30.873000000000001</v>
      </c>
      <c r="D22" s="194">
        <v>14.43</v>
      </c>
      <c r="E22" s="194">
        <v>119.611</v>
      </c>
      <c r="F22" s="124"/>
      <c r="G22" s="124"/>
      <c r="H22" s="124"/>
      <c r="I22" s="12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c r="OP22" s="12"/>
      <c r="OQ22" s="12"/>
      <c r="OR22" s="12"/>
      <c r="OS22" s="12"/>
      <c r="OT22" s="12"/>
      <c r="OU22" s="12"/>
      <c r="OV22" s="12"/>
      <c r="OW22" s="12"/>
      <c r="OX22" s="12"/>
      <c r="OY22" s="12"/>
      <c r="OZ22" s="12"/>
      <c r="PA22" s="12"/>
      <c r="PB22" s="12"/>
      <c r="PC22" s="12"/>
      <c r="PD22" s="12"/>
      <c r="PE22" s="12"/>
      <c r="PF22" s="12"/>
      <c r="PG22" s="12"/>
      <c r="PH22" s="12"/>
      <c r="PI22" s="12"/>
      <c r="PJ22" s="12"/>
      <c r="PK22" s="12"/>
      <c r="PL22" s="12"/>
      <c r="PM22" s="12"/>
      <c r="PN22" s="12"/>
      <c r="PO22" s="12"/>
      <c r="PP22" s="12"/>
      <c r="PQ22" s="12"/>
      <c r="PR22" s="12"/>
      <c r="PS22" s="12"/>
      <c r="PT22" s="12"/>
      <c r="PU22" s="12"/>
      <c r="PV22" s="12"/>
      <c r="PW22" s="12"/>
      <c r="PX22" s="12"/>
      <c r="PY22" s="12"/>
      <c r="PZ22" s="12"/>
      <c r="QA22" s="12"/>
      <c r="QB22" s="12"/>
      <c r="QC22" s="12"/>
      <c r="QD22" s="12"/>
      <c r="QE22" s="12"/>
      <c r="QF22" s="12"/>
      <c r="QG22" s="12"/>
      <c r="QH22" s="12"/>
      <c r="QI22" s="12"/>
      <c r="QJ22" s="12"/>
      <c r="QK22" s="12"/>
      <c r="QL22" s="12"/>
      <c r="QM22" s="12"/>
      <c r="QN22" s="12"/>
      <c r="QO22" s="12"/>
      <c r="QP22" s="12"/>
      <c r="QQ22" s="12"/>
      <c r="QR22" s="12"/>
      <c r="QS22" s="12"/>
      <c r="QT22" s="12"/>
      <c r="QU22" s="12"/>
      <c r="QV22" s="12"/>
      <c r="QW22" s="12"/>
      <c r="QX22" s="12"/>
      <c r="QY22" s="12"/>
      <c r="QZ22" s="12"/>
      <c r="RA22" s="12"/>
      <c r="RB22" s="12"/>
      <c r="RC22" s="12"/>
      <c r="RD22" s="12"/>
      <c r="RE22" s="12"/>
      <c r="RF22" s="12"/>
      <c r="RG22" s="12"/>
      <c r="RH22" s="12"/>
      <c r="RI22" s="12"/>
      <c r="RJ22" s="12"/>
      <c r="RK22" s="12"/>
      <c r="RL22" s="12"/>
      <c r="RM22" s="12"/>
      <c r="RN22" s="12"/>
      <c r="RO22" s="12"/>
      <c r="RP22" s="12"/>
      <c r="RQ22" s="12"/>
      <c r="RR22" s="12"/>
      <c r="RS22" s="12"/>
      <c r="RT22" s="12"/>
      <c r="RU22" s="12"/>
      <c r="RV22" s="12"/>
      <c r="RW22" s="12"/>
      <c r="RX22" s="12"/>
      <c r="RY22" s="12"/>
      <c r="RZ22" s="12"/>
      <c r="SA22" s="12"/>
      <c r="SB22" s="12"/>
      <c r="SC22" s="12"/>
      <c r="SD22" s="12"/>
      <c r="SE22" s="12"/>
      <c r="SF22" s="12"/>
      <c r="SG22" s="12"/>
      <c r="SH22" s="12"/>
      <c r="SI22" s="12"/>
      <c r="SJ22" s="12"/>
      <c r="SK22" s="12"/>
      <c r="SL22" s="12"/>
      <c r="SM22" s="12"/>
      <c r="SN22" s="12"/>
      <c r="SO22" s="12"/>
      <c r="SP22" s="12"/>
      <c r="SQ22" s="12"/>
      <c r="SR22" s="12"/>
      <c r="SS22" s="12"/>
      <c r="ST22" s="12"/>
      <c r="SU22" s="12"/>
      <c r="SV22" s="12"/>
      <c r="SW22" s="12"/>
      <c r="SX22" s="12"/>
      <c r="SY22" s="12"/>
      <c r="SZ22" s="12"/>
      <c r="TA22" s="12"/>
      <c r="TB22" s="12"/>
      <c r="TC22" s="12"/>
      <c r="TD22" s="12"/>
      <c r="TE22" s="12"/>
      <c r="TF22" s="12"/>
      <c r="TG22" s="12"/>
      <c r="TH22" s="12"/>
      <c r="TI22" s="12"/>
      <c r="TJ22" s="12"/>
      <c r="TK22" s="12"/>
      <c r="TL22" s="12"/>
      <c r="TM22" s="12"/>
      <c r="TN22" s="12"/>
      <c r="TO22" s="12"/>
      <c r="TP22" s="12"/>
      <c r="TQ22" s="12"/>
      <c r="TR22" s="12"/>
      <c r="TS22" s="12"/>
      <c r="TT22" s="12"/>
      <c r="TU22" s="12"/>
      <c r="TV22" s="12"/>
      <c r="TW22" s="12"/>
      <c r="TX22" s="12"/>
      <c r="TY22" s="12"/>
      <c r="TZ22" s="12"/>
      <c r="UA22" s="12"/>
      <c r="UB22" s="12"/>
      <c r="UC22" s="12"/>
      <c r="UD22" s="12"/>
      <c r="UE22" s="12"/>
      <c r="UF22" s="12"/>
      <c r="UG22" s="12"/>
      <c r="UH22" s="12"/>
      <c r="UI22" s="12"/>
      <c r="UJ22" s="12"/>
      <c r="UK22" s="12"/>
      <c r="UL22" s="12"/>
      <c r="UM22" s="12"/>
      <c r="UN22" s="12"/>
      <c r="UO22" s="12"/>
      <c r="UP22" s="12"/>
      <c r="UQ22" s="12"/>
      <c r="UR22" s="12"/>
      <c r="US22" s="12"/>
      <c r="UT22" s="12"/>
      <c r="UU22" s="12"/>
      <c r="UV22" s="12"/>
      <c r="UW22" s="12"/>
      <c r="UX22" s="12"/>
      <c r="UY22" s="12"/>
      <c r="UZ22" s="12"/>
      <c r="VA22" s="12"/>
      <c r="VB22" s="12"/>
      <c r="VC22" s="12"/>
      <c r="VD22" s="12"/>
      <c r="VE22" s="12"/>
      <c r="VF22" s="12"/>
      <c r="VG22" s="12"/>
      <c r="VH22" s="12"/>
      <c r="VI22" s="12"/>
      <c r="VJ22" s="12"/>
      <c r="VK22" s="12"/>
      <c r="VL22" s="12"/>
      <c r="VM22" s="12"/>
      <c r="VN22" s="12"/>
      <c r="VO22" s="12"/>
      <c r="VP22" s="12"/>
      <c r="VQ22" s="12"/>
      <c r="VR22" s="12"/>
      <c r="VS22" s="12"/>
      <c r="VT22" s="12"/>
      <c r="VU22" s="12"/>
      <c r="VV22" s="12"/>
      <c r="VW22" s="12"/>
      <c r="VX22" s="12"/>
      <c r="VY22" s="12"/>
      <c r="VZ22" s="12"/>
      <c r="WA22" s="12"/>
      <c r="WB22" s="12"/>
      <c r="WC22" s="12"/>
      <c r="WD22" s="12"/>
      <c r="WE22" s="12"/>
      <c r="WF22" s="12"/>
      <c r="WG22" s="12"/>
      <c r="WH22" s="12"/>
      <c r="WI22" s="12"/>
      <c r="WJ22" s="12"/>
      <c r="WK22" s="12"/>
      <c r="WL22" s="12"/>
      <c r="WM22" s="12"/>
      <c r="WN22" s="12"/>
      <c r="WO22" s="12"/>
      <c r="WP22" s="12"/>
      <c r="WQ22" s="12"/>
      <c r="WR22" s="12"/>
      <c r="WS22" s="12"/>
      <c r="WT22" s="12"/>
      <c r="WU22" s="12"/>
      <c r="WV22" s="12"/>
      <c r="WW22" s="12"/>
      <c r="WX22" s="12"/>
      <c r="WY22" s="12"/>
      <c r="WZ22" s="12"/>
      <c r="XA22" s="12"/>
      <c r="XB22" s="12"/>
      <c r="XC22" s="12"/>
      <c r="XD22" s="12"/>
      <c r="XE22" s="12"/>
      <c r="XF22" s="12"/>
      <c r="XG22" s="12"/>
      <c r="XH22" s="12"/>
      <c r="XI22" s="12"/>
      <c r="XJ22" s="12"/>
      <c r="XK22" s="12"/>
      <c r="XL22" s="12"/>
      <c r="XM22" s="12"/>
      <c r="XN22" s="12"/>
      <c r="XO22" s="12"/>
      <c r="XP22" s="12"/>
      <c r="XQ22" s="12"/>
      <c r="XR22" s="12"/>
      <c r="XS22" s="12"/>
      <c r="XT22" s="12"/>
      <c r="XU22" s="12"/>
      <c r="XV22" s="12"/>
      <c r="XW22" s="12"/>
      <c r="XX22" s="12"/>
      <c r="XY22" s="12"/>
      <c r="XZ22" s="12"/>
      <c r="YA22" s="12"/>
      <c r="YB22" s="12"/>
      <c r="YC22" s="12"/>
      <c r="YD22" s="12"/>
      <c r="YE22" s="12"/>
      <c r="YF22" s="12"/>
      <c r="YG22" s="12"/>
      <c r="YH22" s="12"/>
      <c r="YI22" s="12"/>
      <c r="YJ22" s="12"/>
      <c r="YK22" s="12"/>
      <c r="YL22" s="12"/>
      <c r="YM22" s="12"/>
      <c r="YN22" s="12"/>
      <c r="YO22" s="12"/>
      <c r="YP22" s="12"/>
      <c r="YQ22" s="12"/>
      <c r="YR22" s="12"/>
      <c r="YS22" s="12"/>
      <c r="YT22" s="12"/>
      <c r="YU22" s="12"/>
      <c r="YV22" s="12"/>
      <c r="YW22" s="12"/>
      <c r="YX22" s="12"/>
      <c r="YY22" s="12"/>
      <c r="YZ22" s="12"/>
      <c r="ZA22" s="12"/>
      <c r="ZB22" s="12"/>
      <c r="ZC22" s="12"/>
      <c r="ZD22" s="12"/>
      <c r="ZE22" s="12"/>
      <c r="ZF22" s="12"/>
      <c r="ZG22" s="12"/>
      <c r="ZH22" s="12"/>
      <c r="ZI22" s="12"/>
      <c r="ZJ22" s="12"/>
      <c r="ZK22" s="12"/>
      <c r="ZL22" s="12"/>
      <c r="ZM22" s="12"/>
      <c r="ZN22" s="12"/>
      <c r="ZO22" s="12"/>
      <c r="ZP22" s="12"/>
      <c r="ZQ22" s="12"/>
      <c r="ZR22" s="12"/>
      <c r="ZS22" s="12"/>
      <c r="ZT22" s="12"/>
      <c r="ZU22" s="12"/>
      <c r="ZV22" s="12"/>
      <c r="ZW22" s="12"/>
      <c r="ZX22" s="12"/>
      <c r="ZY22" s="12"/>
      <c r="ZZ22" s="12"/>
      <c r="AAA22" s="12"/>
      <c r="AAB22" s="12"/>
      <c r="AAC22" s="12"/>
      <c r="AAD22" s="12"/>
      <c r="AAE22" s="12"/>
      <c r="AAF22" s="12"/>
      <c r="AAG22" s="12"/>
      <c r="AAH22" s="12"/>
      <c r="AAI22" s="12"/>
      <c r="AAJ22" s="12"/>
      <c r="AAK22" s="12"/>
      <c r="AAL22" s="12"/>
      <c r="AAM22" s="12"/>
      <c r="AAN22" s="12"/>
      <c r="AAO22" s="12"/>
      <c r="AAP22" s="12"/>
      <c r="AAQ22" s="12"/>
      <c r="AAR22" s="12"/>
      <c r="AAS22" s="12"/>
      <c r="AAT22" s="12"/>
      <c r="AAU22" s="12"/>
      <c r="AAV22" s="12"/>
      <c r="AAW22" s="12"/>
      <c r="AAX22" s="12"/>
      <c r="AAY22" s="12"/>
      <c r="AAZ22" s="12"/>
      <c r="ABA22" s="12"/>
      <c r="ABB22" s="12"/>
      <c r="ABC22" s="12"/>
      <c r="ABD22" s="12"/>
      <c r="ABE22" s="12"/>
      <c r="ABF22" s="12"/>
      <c r="ABG22" s="12"/>
      <c r="ABH22" s="12"/>
      <c r="ABI22" s="12"/>
      <c r="ABJ22" s="12"/>
      <c r="ABK22" s="12"/>
      <c r="ABL22" s="12"/>
      <c r="ABM22" s="12"/>
      <c r="ABN22" s="12"/>
      <c r="ABO22" s="12"/>
      <c r="ABP22" s="12"/>
      <c r="ABQ22" s="12"/>
      <c r="ABR22" s="12"/>
      <c r="ABS22" s="12"/>
      <c r="ABT22" s="12"/>
      <c r="ABU22" s="12"/>
      <c r="ABV22" s="12"/>
      <c r="ABW22" s="12"/>
      <c r="ABX22" s="12"/>
      <c r="ABY22" s="12"/>
      <c r="ABZ22" s="12"/>
      <c r="ACA22" s="12"/>
      <c r="ACB22" s="12"/>
      <c r="ACC22" s="12"/>
      <c r="ACD22" s="12"/>
      <c r="ACE22" s="12"/>
      <c r="ACF22" s="12"/>
      <c r="ACG22" s="12"/>
      <c r="ACH22" s="12"/>
      <c r="ACI22" s="12"/>
      <c r="ACJ22" s="12"/>
      <c r="ACK22" s="12"/>
      <c r="ACL22" s="12"/>
      <c r="ACM22" s="12"/>
      <c r="ACN22" s="12"/>
      <c r="ACO22" s="12"/>
      <c r="ACP22" s="12"/>
      <c r="ACQ22" s="12"/>
      <c r="ACR22" s="12"/>
      <c r="ACS22" s="12"/>
      <c r="ACT22" s="12"/>
      <c r="ACU22" s="12"/>
      <c r="ACV22" s="12"/>
      <c r="ACW22" s="12"/>
      <c r="ACX22" s="12"/>
      <c r="ACY22" s="12"/>
      <c r="ACZ22" s="12"/>
      <c r="ADA22" s="12"/>
      <c r="ADB22" s="12"/>
      <c r="ADC22" s="12"/>
      <c r="ADD22" s="12"/>
      <c r="ADE22" s="12"/>
      <c r="ADF22" s="12"/>
      <c r="ADG22" s="12"/>
      <c r="ADH22" s="12"/>
      <c r="ADI22" s="12"/>
      <c r="ADJ22" s="12"/>
      <c r="ADK22" s="12"/>
      <c r="ADL22" s="12"/>
      <c r="ADM22" s="12"/>
      <c r="ADN22" s="12"/>
      <c r="ADO22" s="12"/>
      <c r="ADP22" s="12"/>
      <c r="ADQ22" s="12"/>
      <c r="ADR22" s="12"/>
      <c r="ADS22" s="12"/>
      <c r="ADT22" s="12"/>
      <c r="ADU22" s="12"/>
      <c r="ADV22" s="12"/>
      <c r="ADW22" s="12"/>
      <c r="ADX22" s="12"/>
      <c r="ADY22" s="12"/>
      <c r="ADZ22" s="12"/>
      <c r="AEA22" s="12"/>
      <c r="AEB22" s="12"/>
      <c r="AEC22" s="12"/>
      <c r="AED22" s="12"/>
      <c r="AEE22" s="12"/>
      <c r="AEF22" s="12"/>
      <c r="AEG22" s="12"/>
      <c r="AEH22" s="12"/>
      <c r="AEI22" s="12"/>
      <c r="AEJ22" s="12"/>
      <c r="AEK22" s="12"/>
      <c r="AEL22" s="12"/>
      <c r="AEM22" s="12"/>
      <c r="AEN22" s="12"/>
      <c r="AEO22" s="12"/>
      <c r="AEP22" s="12"/>
      <c r="AEQ22" s="12"/>
      <c r="AER22" s="12"/>
      <c r="AES22" s="12"/>
      <c r="AET22" s="12"/>
      <c r="AEU22" s="12"/>
      <c r="AEV22" s="12"/>
      <c r="AEW22" s="12"/>
      <c r="AEX22" s="12"/>
      <c r="AEY22" s="12"/>
      <c r="AEZ22" s="12"/>
      <c r="AFA22" s="12"/>
      <c r="AFB22" s="12"/>
      <c r="AFC22" s="12"/>
      <c r="AFD22" s="12"/>
      <c r="AFE22" s="12"/>
      <c r="AFF22" s="12"/>
      <c r="AFG22" s="12"/>
      <c r="AFH22" s="12"/>
      <c r="AFI22" s="12"/>
      <c r="AFJ22" s="12"/>
      <c r="AFK22" s="12"/>
      <c r="AFL22" s="12"/>
      <c r="AFM22" s="12"/>
      <c r="AFN22" s="12"/>
      <c r="AFO22" s="12"/>
      <c r="AFP22" s="12"/>
      <c r="AFQ22" s="12"/>
      <c r="AFR22" s="12"/>
      <c r="AFS22" s="12"/>
      <c r="AFT22" s="12"/>
      <c r="AFU22" s="12"/>
      <c r="AFV22" s="12"/>
      <c r="AFW22" s="12"/>
      <c r="AFX22" s="12"/>
      <c r="AFY22" s="12"/>
      <c r="AFZ22" s="12"/>
      <c r="AGA22" s="12"/>
      <c r="AGB22" s="12"/>
      <c r="AGC22" s="12"/>
      <c r="AGD22" s="12"/>
      <c r="AGE22" s="12"/>
      <c r="AGF22" s="12"/>
      <c r="AGG22" s="12"/>
      <c r="AGH22" s="12"/>
      <c r="AGI22" s="12"/>
      <c r="AGJ22" s="12"/>
      <c r="AGK22" s="12"/>
      <c r="AGL22" s="12"/>
      <c r="AGM22" s="12"/>
      <c r="AGN22" s="12"/>
      <c r="AGO22" s="12"/>
      <c r="AGP22" s="12"/>
      <c r="AGQ22" s="12"/>
      <c r="AGR22" s="12"/>
      <c r="AGS22" s="12"/>
      <c r="AGT22" s="12"/>
      <c r="AGU22" s="12"/>
      <c r="AGV22" s="12"/>
      <c r="AGW22" s="12"/>
      <c r="AGX22" s="12"/>
      <c r="AGY22" s="12"/>
      <c r="AGZ22" s="12"/>
      <c r="AHA22" s="12"/>
      <c r="AHB22" s="12"/>
      <c r="AHC22" s="12"/>
      <c r="AHD22" s="12"/>
      <c r="AHE22" s="12"/>
      <c r="AHF22" s="12"/>
      <c r="AHG22" s="12"/>
      <c r="AHH22" s="12"/>
      <c r="AHI22" s="12"/>
      <c r="AHJ22" s="12"/>
      <c r="AHK22" s="12"/>
      <c r="AHL22" s="12"/>
      <c r="AHM22" s="12"/>
      <c r="AHN22" s="12"/>
      <c r="AHO22" s="12"/>
      <c r="AHP22" s="12"/>
      <c r="AHQ22" s="12"/>
      <c r="AHR22" s="12"/>
      <c r="AHS22" s="12"/>
      <c r="AHT22" s="12"/>
      <c r="AHU22" s="12"/>
      <c r="AHV22" s="12"/>
      <c r="AHW22" s="12"/>
      <c r="AHX22" s="12"/>
      <c r="AHY22" s="12"/>
      <c r="AHZ22" s="12"/>
      <c r="AIA22" s="12"/>
      <c r="AIB22" s="12"/>
      <c r="AIC22" s="12"/>
      <c r="AID22" s="12"/>
      <c r="AIE22" s="12"/>
      <c r="AIF22" s="12"/>
      <c r="AIG22" s="12"/>
      <c r="AIH22" s="12"/>
      <c r="AII22" s="12"/>
      <c r="AIJ22" s="12"/>
      <c r="AIK22" s="12"/>
      <c r="AIL22" s="12"/>
      <c r="AIM22" s="12"/>
      <c r="AIN22" s="12"/>
      <c r="AIO22" s="12"/>
      <c r="AIP22" s="12"/>
      <c r="AIQ22" s="12"/>
      <c r="AIR22" s="12"/>
      <c r="AIS22" s="12"/>
      <c r="AIT22" s="12"/>
      <c r="AIU22" s="12"/>
      <c r="AIV22" s="12"/>
      <c r="AIW22" s="12"/>
      <c r="AIX22" s="12"/>
      <c r="AIY22" s="12"/>
      <c r="AIZ22" s="12"/>
      <c r="AJA22" s="12"/>
      <c r="AJB22" s="12"/>
      <c r="AJC22" s="12"/>
      <c r="AJD22" s="12"/>
      <c r="AJE22" s="12"/>
      <c r="AJF22" s="12"/>
      <c r="AJG22" s="12"/>
      <c r="AJH22" s="12"/>
      <c r="AJI22" s="12"/>
      <c r="AJJ22" s="12"/>
      <c r="AJK22" s="12"/>
      <c r="AJL22" s="12"/>
    </row>
    <row r="23" spans="1:948" ht="12.75" hidden="1" customHeight="1" outlineLevel="2" x14ac:dyDescent="0.25">
      <c r="A23" s="121">
        <v>2003</v>
      </c>
      <c r="B23" s="193">
        <v>65.543999999999997</v>
      </c>
      <c r="C23" s="194">
        <v>22.811</v>
      </c>
      <c r="D23" s="194">
        <v>12.936</v>
      </c>
      <c r="E23" s="194">
        <v>101.291</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c r="IW23" s="12"/>
      <c r="IX23" s="12"/>
      <c r="IY23" s="12"/>
      <c r="IZ23" s="12"/>
      <c r="JA23" s="12"/>
      <c r="JB23" s="12"/>
      <c r="JC23" s="12"/>
      <c r="JD23" s="12"/>
      <c r="JE23" s="12"/>
      <c r="JF23" s="12"/>
      <c r="JG23" s="12"/>
      <c r="JH23" s="12"/>
      <c r="JI23" s="12"/>
      <c r="JJ23" s="12"/>
      <c r="JK23" s="12"/>
      <c r="JL23" s="12"/>
      <c r="JM23" s="12"/>
      <c r="JN23" s="12"/>
      <c r="JO23" s="12"/>
      <c r="JP23" s="12"/>
      <c r="JQ23" s="12"/>
      <c r="JR23" s="12"/>
      <c r="JS23" s="12"/>
      <c r="JT23" s="12"/>
      <c r="JU23" s="12"/>
      <c r="JV23" s="12"/>
      <c r="JW23" s="12"/>
      <c r="JX23" s="12"/>
      <c r="JY23" s="12"/>
      <c r="JZ23" s="12"/>
      <c r="KA23" s="12"/>
      <c r="KB23" s="12"/>
      <c r="KC23" s="12"/>
      <c r="KD23" s="12"/>
      <c r="KE23" s="12"/>
      <c r="KF23" s="12"/>
      <c r="KG23" s="12"/>
      <c r="KH23" s="12"/>
      <c r="KI23" s="12"/>
      <c r="KJ23" s="12"/>
      <c r="KK23" s="12"/>
      <c r="KL23" s="12"/>
      <c r="KM23" s="12"/>
      <c r="KN23" s="12"/>
      <c r="KO23" s="12"/>
      <c r="KP23" s="12"/>
      <c r="KQ23" s="12"/>
      <c r="KR23" s="12"/>
      <c r="KS23" s="12"/>
      <c r="KT23" s="12"/>
      <c r="KU23" s="12"/>
      <c r="KV23" s="12"/>
      <c r="KW23" s="12"/>
      <c r="KX23" s="12"/>
      <c r="KY23" s="12"/>
      <c r="KZ23" s="12"/>
      <c r="LA23" s="12"/>
      <c r="LB23" s="12"/>
      <c r="LC23" s="12"/>
      <c r="LD23" s="12"/>
      <c r="LE23" s="12"/>
      <c r="LF23" s="12"/>
      <c r="LG23" s="12"/>
      <c r="LH23" s="12"/>
      <c r="LI23" s="12"/>
      <c r="LJ23" s="12"/>
      <c r="LK23" s="12"/>
      <c r="LL23" s="12"/>
      <c r="LM23" s="12"/>
      <c r="LN23" s="12"/>
      <c r="LO23" s="12"/>
      <c r="LP23" s="12"/>
      <c r="LQ23" s="12"/>
      <c r="LR23" s="12"/>
      <c r="LS23" s="12"/>
      <c r="LT23" s="12"/>
      <c r="LU23" s="12"/>
      <c r="LV23" s="12"/>
      <c r="LW23" s="12"/>
      <c r="LX23" s="12"/>
      <c r="LY23" s="12"/>
      <c r="LZ23" s="12"/>
      <c r="MA23" s="12"/>
      <c r="MB23" s="12"/>
      <c r="MC23" s="12"/>
      <c r="MD23" s="12"/>
      <c r="ME23" s="12"/>
      <c r="MF23" s="12"/>
      <c r="MG23" s="12"/>
      <c r="MH23" s="12"/>
      <c r="MI23" s="12"/>
      <c r="MJ23" s="12"/>
      <c r="MK23" s="12"/>
      <c r="ML23" s="12"/>
      <c r="MM23" s="12"/>
      <c r="MN23" s="12"/>
      <c r="MO23" s="12"/>
      <c r="MP23" s="12"/>
      <c r="MQ23" s="12"/>
      <c r="MR23" s="12"/>
      <c r="MS23" s="12"/>
      <c r="MT23" s="12"/>
      <c r="MU23" s="12"/>
      <c r="MV23" s="12"/>
      <c r="MW23" s="12"/>
      <c r="MX23" s="12"/>
      <c r="MY23" s="12"/>
      <c r="MZ23" s="12"/>
      <c r="NA23" s="12"/>
      <c r="NB23" s="12"/>
      <c r="NC23" s="12"/>
      <c r="ND23" s="12"/>
      <c r="NE23" s="12"/>
      <c r="NF23" s="12"/>
      <c r="NG23" s="12"/>
      <c r="NH23" s="12"/>
      <c r="NI23" s="12"/>
      <c r="NJ23" s="12"/>
      <c r="NK23" s="12"/>
      <c r="NL23" s="12"/>
      <c r="NM23" s="12"/>
      <c r="NN23" s="12"/>
      <c r="NO23" s="12"/>
      <c r="NP23" s="12"/>
      <c r="NQ23" s="12"/>
      <c r="NR23" s="12"/>
      <c r="NS23" s="12"/>
      <c r="NT23" s="12"/>
      <c r="NU23" s="12"/>
      <c r="NV23" s="12"/>
      <c r="NW23" s="12"/>
      <c r="NX23" s="12"/>
      <c r="NY23" s="12"/>
      <c r="NZ23" s="12"/>
      <c r="OA23" s="12"/>
      <c r="OB23" s="12"/>
      <c r="OC23" s="12"/>
      <c r="OD23" s="12"/>
      <c r="OE23" s="12"/>
      <c r="OF23" s="12"/>
      <c r="OG23" s="12"/>
      <c r="OH23" s="12"/>
      <c r="OI23" s="12"/>
      <c r="OJ23" s="12"/>
      <c r="OK23" s="12"/>
      <c r="OL23" s="12"/>
      <c r="OM23" s="12"/>
      <c r="ON23" s="12"/>
      <c r="OO23" s="12"/>
      <c r="OP23" s="12"/>
      <c r="OQ23" s="12"/>
      <c r="OR23" s="12"/>
      <c r="OS23" s="12"/>
      <c r="OT23" s="12"/>
      <c r="OU23" s="12"/>
      <c r="OV23" s="12"/>
      <c r="OW23" s="12"/>
      <c r="OX23" s="12"/>
      <c r="OY23" s="12"/>
      <c r="OZ23" s="12"/>
      <c r="PA23" s="12"/>
      <c r="PB23" s="12"/>
      <c r="PC23" s="12"/>
      <c r="PD23" s="12"/>
      <c r="PE23" s="12"/>
      <c r="PF23" s="12"/>
      <c r="PG23" s="12"/>
      <c r="PH23" s="12"/>
      <c r="PI23" s="12"/>
      <c r="PJ23" s="12"/>
      <c r="PK23" s="12"/>
      <c r="PL23" s="12"/>
      <c r="PM23" s="12"/>
      <c r="PN23" s="12"/>
      <c r="PO23" s="12"/>
      <c r="PP23" s="12"/>
      <c r="PQ23" s="12"/>
      <c r="PR23" s="12"/>
      <c r="PS23" s="12"/>
      <c r="PT23" s="12"/>
      <c r="PU23" s="12"/>
      <c r="PV23" s="12"/>
      <c r="PW23" s="12"/>
      <c r="PX23" s="12"/>
      <c r="PY23" s="12"/>
      <c r="PZ23" s="12"/>
      <c r="QA23" s="12"/>
      <c r="QB23" s="12"/>
      <c r="QC23" s="12"/>
      <c r="QD23" s="12"/>
      <c r="QE23" s="12"/>
      <c r="QF23" s="12"/>
      <c r="QG23" s="12"/>
      <c r="QH23" s="12"/>
      <c r="QI23" s="12"/>
      <c r="QJ23" s="12"/>
      <c r="QK23" s="12"/>
      <c r="QL23" s="12"/>
      <c r="QM23" s="12"/>
      <c r="QN23" s="12"/>
      <c r="QO23" s="12"/>
      <c r="QP23" s="12"/>
      <c r="QQ23" s="12"/>
      <c r="QR23" s="12"/>
      <c r="QS23" s="12"/>
      <c r="QT23" s="12"/>
      <c r="QU23" s="12"/>
      <c r="QV23" s="12"/>
      <c r="QW23" s="12"/>
      <c r="QX23" s="12"/>
      <c r="QY23" s="12"/>
      <c r="QZ23" s="12"/>
      <c r="RA23" s="12"/>
      <c r="RB23" s="12"/>
      <c r="RC23" s="12"/>
      <c r="RD23" s="12"/>
      <c r="RE23" s="12"/>
      <c r="RF23" s="12"/>
      <c r="RG23" s="12"/>
      <c r="RH23" s="12"/>
      <c r="RI23" s="12"/>
      <c r="RJ23" s="12"/>
      <c r="RK23" s="12"/>
      <c r="RL23" s="12"/>
      <c r="RM23" s="12"/>
      <c r="RN23" s="12"/>
      <c r="RO23" s="12"/>
      <c r="RP23" s="12"/>
      <c r="RQ23" s="12"/>
      <c r="RR23" s="12"/>
      <c r="RS23" s="12"/>
      <c r="RT23" s="12"/>
      <c r="RU23" s="12"/>
      <c r="RV23" s="12"/>
      <c r="RW23" s="12"/>
      <c r="RX23" s="12"/>
      <c r="RY23" s="12"/>
      <c r="RZ23" s="12"/>
      <c r="SA23" s="12"/>
      <c r="SB23" s="12"/>
      <c r="SC23" s="12"/>
      <c r="SD23" s="12"/>
      <c r="SE23" s="12"/>
      <c r="SF23" s="12"/>
      <c r="SG23" s="12"/>
      <c r="SH23" s="12"/>
      <c r="SI23" s="12"/>
      <c r="SJ23" s="12"/>
      <c r="SK23" s="12"/>
      <c r="SL23" s="12"/>
      <c r="SM23" s="12"/>
      <c r="SN23" s="12"/>
      <c r="SO23" s="12"/>
      <c r="SP23" s="12"/>
      <c r="SQ23" s="12"/>
      <c r="SR23" s="12"/>
      <c r="SS23" s="12"/>
      <c r="ST23" s="12"/>
      <c r="SU23" s="12"/>
      <c r="SV23" s="12"/>
      <c r="SW23" s="12"/>
      <c r="SX23" s="12"/>
      <c r="SY23" s="12"/>
      <c r="SZ23" s="12"/>
      <c r="TA23" s="12"/>
      <c r="TB23" s="12"/>
      <c r="TC23" s="12"/>
      <c r="TD23" s="12"/>
      <c r="TE23" s="12"/>
      <c r="TF23" s="12"/>
      <c r="TG23" s="12"/>
      <c r="TH23" s="12"/>
      <c r="TI23" s="12"/>
      <c r="TJ23" s="12"/>
      <c r="TK23" s="12"/>
      <c r="TL23" s="12"/>
      <c r="TM23" s="12"/>
      <c r="TN23" s="12"/>
      <c r="TO23" s="12"/>
      <c r="TP23" s="12"/>
      <c r="TQ23" s="12"/>
      <c r="TR23" s="12"/>
      <c r="TS23" s="12"/>
      <c r="TT23" s="12"/>
      <c r="TU23" s="12"/>
      <c r="TV23" s="12"/>
      <c r="TW23" s="12"/>
      <c r="TX23" s="12"/>
      <c r="TY23" s="12"/>
      <c r="TZ23" s="12"/>
      <c r="UA23" s="12"/>
      <c r="UB23" s="12"/>
      <c r="UC23" s="12"/>
      <c r="UD23" s="12"/>
      <c r="UE23" s="12"/>
      <c r="UF23" s="12"/>
      <c r="UG23" s="12"/>
      <c r="UH23" s="12"/>
      <c r="UI23" s="12"/>
      <c r="UJ23" s="12"/>
      <c r="UK23" s="12"/>
      <c r="UL23" s="12"/>
      <c r="UM23" s="12"/>
      <c r="UN23" s="12"/>
      <c r="UO23" s="12"/>
      <c r="UP23" s="12"/>
      <c r="UQ23" s="12"/>
      <c r="UR23" s="12"/>
      <c r="US23" s="12"/>
      <c r="UT23" s="12"/>
      <c r="UU23" s="12"/>
      <c r="UV23" s="12"/>
      <c r="UW23" s="12"/>
      <c r="UX23" s="12"/>
      <c r="UY23" s="12"/>
      <c r="UZ23" s="12"/>
      <c r="VA23" s="12"/>
      <c r="VB23" s="12"/>
      <c r="VC23" s="12"/>
      <c r="VD23" s="12"/>
      <c r="VE23" s="12"/>
      <c r="VF23" s="12"/>
      <c r="VG23" s="12"/>
      <c r="VH23" s="12"/>
      <c r="VI23" s="12"/>
      <c r="VJ23" s="12"/>
      <c r="VK23" s="12"/>
      <c r="VL23" s="12"/>
      <c r="VM23" s="12"/>
      <c r="VN23" s="12"/>
      <c r="VO23" s="12"/>
      <c r="VP23" s="12"/>
      <c r="VQ23" s="12"/>
      <c r="VR23" s="12"/>
      <c r="VS23" s="12"/>
      <c r="VT23" s="12"/>
      <c r="VU23" s="12"/>
      <c r="VV23" s="12"/>
      <c r="VW23" s="12"/>
      <c r="VX23" s="12"/>
      <c r="VY23" s="12"/>
      <c r="VZ23" s="12"/>
      <c r="WA23" s="12"/>
      <c r="WB23" s="12"/>
      <c r="WC23" s="12"/>
      <c r="WD23" s="12"/>
      <c r="WE23" s="12"/>
      <c r="WF23" s="12"/>
      <c r="WG23" s="12"/>
      <c r="WH23" s="12"/>
      <c r="WI23" s="12"/>
      <c r="WJ23" s="12"/>
      <c r="WK23" s="12"/>
      <c r="WL23" s="12"/>
      <c r="WM23" s="12"/>
      <c r="WN23" s="12"/>
      <c r="WO23" s="12"/>
      <c r="WP23" s="12"/>
      <c r="WQ23" s="12"/>
      <c r="WR23" s="12"/>
      <c r="WS23" s="12"/>
      <c r="WT23" s="12"/>
      <c r="WU23" s="12"/>
      <c r="WV23" s="12"/>
      <c r="WW23" s="12"/>
      <c r="WX23" s="12"/>
      <c r="WY23" s="12"/>
      <c r="WZ23" s="12"/>
      <c r="XA23" s="12"/>
      <c r="XB23" s="12"/>
      <c r="XC23" s="12"/>
      <c r="XD23" s="12"/>
      <c r="XE23" s="12"/>
      <c r="XF23" s="12"/>
      <c r="XG23" s="12"/>
      <c r="XH23" s="12"/>
      <c r="XI23" s="12"/>
      <c r="XJ23" s="12"/>
      <c r="XK23" s="12"/>
      <c r="XL23" s="12"/>
      <c r="XM23" s="12"/>
      <c r="XN23" s="12"/>
      <c r="XO23" s="12"/>
      <c r="XP23" s="12"/>
      <c r="XQ23" s="12"/>
      <c r="XR23" s="12"/>
      <c r="XS23" s="12"/>
      <c r="XT23" s="12"/>
      <c r="XU23" s="12"/>
      <c r="XV23" s="12"/>
      <c r="XW23" s="12"/>
      <c r="XX23" s="12"/>
      <c r="XY23" s="12"/>
      <c r="XZ23" s="12"/>
      <c r="YA23" s="12"/>
      <c r="YB23" s="12"/>
      <c r="YC23" s="12"/>
      <c r="YD23" s="12"/>
      <c r="YE23" s="12"/>
      <c r="YF23" s="12"/>
      <c r="YG23" s="12"/>
      <c r="YH23" s="12"/>
      <c r="YI23" s="12"/>
      <c r="YJ23" s="12"/>
      <c r="YK23" s="12"/>
      <c r="YL23" s="12"/>
      <c r="YM23" s="12"/>
      <c r="YN23" s="12"/>
      <c r="YO23" s="12"/>
      <c r="YP23" s="12"/>
      <c r="YQ23" s="12"/>
      <c r="YR23" s="12"/>
      <c r="YS23" s="12"/>
      <c r="YT23" s="12"/>
      <c r="YU23" s="12"/>
      <c r="YV23" s="12"/>
      <c r="YW23" s="12"/>
      <c r="YX23" s="12"/>
      <c r="YY23" s="12"/>
      <c r="YZ23" s="12"/>
      <c r="ZA23" s="12"/>
      <c r="ZB23" s="12"/>
      <c r="ZC23" s="12"/>
      <c r="ZD23" s="12"/>
      <c r="ZE23" s="12"/>
      <c r="ZF23" s="12"/>
      <c r="ZG23" s="12"/>
      <c r="ZH23" s="12"/>
      <c r="ZI23" s="12"/>
      <c r="ZJ23" s="12"/>
      <c r="ZK23" s="12"/>
      <c r="ZL23" s="12"/>
      <c r="ZM23" s="12"/>
      <c r="ZN23" s="12"/>
      <c r="ZO23" s="12"/>
      <c r="ZP23" s="12"/>
      <c r="ZQ23" s="12"/>
      <c r="ZR23" s="12"/>
      <c r="ZS23" s="12"/>
      <c r="ZT23" s="12"/>
      <c r="ZU23" s="12"/>
      <c r="ZV23" s="12"/>
      <c r="ZW23" s="12"/>
      <c r="ZX23" s="12"/>
      <c r="ZY23" s="12"/>
      <c r="ZZ23" s="12"/>
      <c r="AAA23" s="12"/>
      <c r="AAB23" s="12"/>
      <c r="AAC23" s="12"/>
      <c r="AAD23" s="12"/>
      <c r="AAE23" s="12"/>
      <c r="AAF23" s="12"/>
      <c r="AAG23" s="12"/>
      <c r="AAH23" s="12"/>
      <c r="AAI23" s="12"/>
      <c r="AAJ23" s="12"/>
      <c r="AAK23" s="12"/>
      <c r="AAL23" s="12"/>
      <c r="AAM23" s="12"/>
      <c r="AAN23" s="12"/>
      <c r="AAO23" s="12"/>
      <c r="AAP23" s="12"/>
      <c r="AAQ23" s="12"/>
      <c r="AAR23" s="12"/>
      <c r="AAS23" s="12"/>
      <c r="AAT23" s="12"/>
      <c r="AAU23" s="12"/>
      <c r="AAV23" s="12"/>
      <c r="AAW23" s="12"/>
      <c r="AAX23" s="12"/>
      <c r="AAY23" s="12"/>
      <c r="AAZ23" s="12"/>
      <c r="ABA23" s="12"/>
      <c r="ABB23" s="12"/>
      <c r="ABC23" s="12"/>
      <c r="ABD23" s="12"/>
      <c r="ABE23" s="12"/>
      <c r="ABF23" s="12"/>
      <c r="ABG23" s="12"/>
      <c r="ABH23" s="12"/>
      <c r="ABI23" s="12"/>
      <c r="ABJ23" s="12"/>
      <c r="ABK23" s="12"/>
      <c r="ABL23" s="12"/>
      <c r="ABM23" s="12"/>
      <c r="ABN23" s="12"/>
      <c r="ABO23" s="12"/>
      <c r="ABP23" s="12"/>
      <c r="ABQ23" s="12"/>
      <c r="ABR23" s="12"/>
      <c r="ABS23" s="12"/>
      <c r="ABT23" s="12"/>
      <c r="ABU23" s="12"/>
      <c r="ABV23" s="12"/>
      <c r="ABW23" s="12"/>
      <c r="ABX23" s="12"/>
      <c r="ABY23" s="12"/>
      <c r="ABZ23" s="12"/>
      <c r="ACA23" s="12"/>
      <c r="ACB23" s="12"/>
      <c r="ACC23" s="12"/>
      <c r="ACD23" s="12"/>
      <c r="ACE23" s="12"/>
      <c r="ACF23" s="12"/>
      <c r="ACG23" s="12"/>
      <c r="ACH23" s="12"/>
      <c r="ACI23" s="12"/>
      <c r="ACJ23" s="12"/>
      <c r="ACK23" s="12"/>
      <c r="ACL23" s="12"/>
      <c r="ACM23" s="12"/>
      <c r="ACN23" s="12"/>
      <c r="ACO23" s="12"/>
      <c r="ACP23" s="12"/>
      <c r="ACQ23" s="12"/>
      <c r="ACR23" s="12"/>
      <c r="ACS23" s="12"/>
      <c r="ACT23" s="12"/>
      <c r="ACU23" s="12"/>
      <c r="ACV23" s="12"/>
      <c r="ACW23" s="12"/>
      <c r="ACX23" s="12"/>
      <c r="ACY23" s="12"/>
      <c r="ACZ23" s="12"/>
      <c r="ADA23" s="12"/>
      <c r="ADB23" s="12"/>
      <c r="ADC23" s="12"/>
      <c r="ADD23" s="12"/>
      <c r="ADE23" s="12"/>
      <c r="ADF23" s="12"/>
      <c r="ADG23" s="12"/>
      <c r="ADH23" s="12"/>
      <c r="ADI23" s="12"/>
      <c r="ADJ23" s="12"/>
      <c r="ADK23" s="12"/>
      <c r="ADL23" s="12"/>
      <c r="ADM23" s="12"/>
      <c r="ADN23" s="12"/>
      <c r="ADO23" s="12"/>
      <c r="ADP23" s="12"/>
      <c r="ADQ23" s="12"/>
      <c r="ADR23" s="12"/>
      <c r="ADS23" s="12"/>
      <c r="ADT23" s="12"/>
      <c r="ADU23" s="12"/>
      <c r="ADV23" s="12"/>
      <c r="ADW23" s="12"/>
      <c r="ADX23" s="12"/>
      <c r="ADY23" s="12"/>
      <c r="ADZ23" s="12"/>
      <c r="AEA23" s="12"/>
      <c r="AEB23" s="12"/>
      <c r="AEC23" s="12"/>
      <c r="AED23" s="12"/>
      <c r="AEE23" s="12"/>
      <c r="AEF23" s="12"/>
      <c r="AEG23" s="12"/>
      <c r="AEH23" s="12"/>
      <c r="AEI23" s="12"/>
      <c r="AEJ23" s="12"/>
      <c r="AEK23" s="12"/>
      <c r="AEL23" s="12"/>
      <c r="AEM23" s="12"/>
      <c r="AEN23" s="12"/>
      <c r="AEO23" s="12"/>
      <c r="AEP23" s="12"/>
      <c r="AEQ23" s="12"/>
      <c r="AER23" s="12"/>
      <c r="AES23" s="12"/>
      <c r="AET23" s="12"/>
      <c r="AEU23" s="12"/>
      <c r="AEV23" s="12"/>
      <c r="AEW23" s="12"/>
      <c r="AEX23" s="12"/>
      <c r="AEY23" s="12"/>
      <c r="AEZ23" s="12"/>
      <c r="AFA23" s="12"/>
      <c r="AFB23" s="12"/>
      <c r="AFC23" s="12"/>
      <c r="AFD23" s="12"/>
      <c r="AFE23" s="12"/>
      <c r="AFF23" s="12"/>
      <c r="AFG23" s="12"/>
      <c r="AFH23" s="12"/>
      <c r="AFI23" s="12"/>
      <c r="AFJ23" s="12"/>
      <c r="AFK23" s="12"/>
      <c r="AFL23" s="12"/>
      <c r="AFM23" s="12"/>
      <c r="AFN23" s="12"/>
      <c r="AFO23" s="12"/>
      <c r="AFP23" s="12"/>
      <c r="AFQ23" s="12"/>
      <c r="AFR23" s="12"/>
      <c r="AFS23" s="12"/>
      <c r="AFT23" s="12"/>
      <c r="AFU23" s="12"/>
      <c r="AFV23" s="12"/>
      <c r="AFW23" s="12"/>
      <c r="AFX23" s="12"/>
      <c r="AFY23" s="12"/>
      <c r="AFZ23" s="12"/>
      <c r="AGA23" s="12"/>
      <c r="AGB23" s="12"/>
      <c r="AGC23" s="12"/>
      <c r="AGD23" s="12"/>
      <c r="AGE23" s="12"/>
      <c r="AGF23" s="12"/>
      <c r="AGG23" s="12"/>
      <c r="AGH23" s="12"/>
      <c r="AGI23" s="12"/>
      <c r="AGJ23" s="12"/>
      <c r="AGK23" s="12"/>
      <c r="AGL23" s="12"/>
      <c r="AGM23" s="12"/>
      <c r="AGN23" s="12"/>
      <c r="AGO23" s="12"/>
      <c r="AGP23" s="12"/>
      <c r="AGQ23" s="12"/>
      <c r="AGR23" s="12"/>
      <c r="AGS23" s="12"/>
      <c r="AGT23" s="12"/>
      <c r="AGU23" s="12"/>
      <c r="AGV23" s="12"/>
      <c r="AGW23" s="12"/>
      <c r="AGX23" s="12"/>
      <c r="AGY23" s="12"/>
      <c r="AGZ23" s="12"/>
      <c r="AHA23" s="12"/>
      <c r="AHB23" s="12"/>
      <c r="AHC23" s="12"/>
      <c r="AHD23" s="12"/>
      <c r="AHE23" s="12"/>
      <c r="AHF23" s="12"/>
      <c r="AHG23" s="12"/>
      <c r="AHH23" s="12"/>
      <c r="AHI23" s="12"/>
      <c r="AHJ23" s="12"/>
      <c r="AHK23" s="12"/>
      <c r="AHL23" s="12"/>
      <c r="AHM23" s="12"/>
      <c r="AHN23" s="12"/>
      <c r="AHO23" s="12"/>
      <c r="AHP23" s="12"/>
      <c r="AHQ23" s="12"/>
      <c r="AHR23" s="12"/>
      <c r="AHS23" s="12"/>
      <c r="AHT23" s="12"/>
      <c r="AHU23" s="12"/>
      <c r="AHV23" s="12"/>
      <c r="AHW23" s="12"/>
      <c r="AHX23" s="12"/>
      <c r="AHY23" s="12"/>
      <c r="AHZ23" s="12"/>
      <c r="AIA23" s="12"/>
      <c r="AIB23" s="12"/>
      <c r="AIC23" s="12"/>
      <c r="AID23" s="12"/>
      <c r="AIE23" s="12"/>
      <c r="AIF23" s="12"/>
      <c r="AIG23" s="12"/>
      <c r="AIH23" s="12"/>
      <c r="AII23" s="12"/>
      <c r="AIJ23" s="12"/>
      <c r="AIK23" s="12"/>
      <c r="AIL23" s="12"/>
      <c r="AIM23" s="12"/>
      <c r="AIN23" s="12"/>
      <c r="AIO23" s="12"/>
      <c r="AIP23" s="12"/>
      <c r="AIQ23" s="12"/>
      <c r="AIR23" s="12"/>
      <c r="AIS23" s="12"/>
      <c r="AIT23" s="12"/>
      <c r="AIU23" s="12"/>
      <c r="AIV23" s="12"/>
      <c r="AIW23" s="12"/>
      <c r="AIX23" s="12"/>
      <c r="AIY23" s="12"/>
      <c r="AIZ23" s="12"/>
      <c r="AJA23" s="12"/>
      <c r="AJB23" s="12"/>
      <c r="AJC23" s="12"/>
      <c r="AJD23" s="12"/>
      <c r="AJE23" s="12"/>
      <c r="AJF23" s="12"/>
      <c r="AJG23" s="12"/>
      <c r="AJH23" s="12"/>
      <c r="AJI23" s="12"/>
      <c r="AJJ23" s="12"/>
      <c r="AJK23" s="12"/>
      <c r="AJL23" s="12"/>
    </row>
    <row r="24" spans="1:948" ht="12.75" hidden="1" customHeight="1" outlineLevel="2" x14ac:dyDescent="0.25">
      <c r="A24" s="121">
        <v>2004</v>
      </c>
      <c r="B24" s="193">
        <v>62.284999999999997</v>
      </c>
      <c r="C24" s="194">
        <v>22.17</v>
      </c>
      <c r="D24" s="194">
        <v>12.321999999999999</v>
      </c>
      <c r="E24" s="194">
        <v>96.777000000000001</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2"/>
      <c r="VB24" s="12"/>
      <c r="VC24" s="12"/>
      <c r="VD24" s="12"/>
      <c r="VE24" s="12"/>
      <c r="VF24" s="12"/>
      <c r="VG24" s="12"/>
      <c r="VH24" s="12"/>
      <c r="VI24" s="12"/>
      <c r="VJ24" s="12"/>
      <c r="VK24" s="12"/>
      <c r="VL24" s="12"/>
      <c r="VM24" s="12"/>
      <c r="VN24" s="12"/>
      <c r="VO24" s="12"/>
      <c r="VP24" s="12"/>
      <c r="VQ24" s="12"/>
      <c r="VR24" s="12"/>
      <c r="VS24" s="12"/>
      <c r="VT24" s="12"/>
      <c r="VU24" s="12"/>
      <c r="VV24" s="12"/>
      <c r="VW24" s="12"/>
      <c r="VX24" s="12"/>
      <c r="VY24" s="12"/>
      <c r="VZ24" s="12"/>
      <c r="WA24" s="12"/>
      <c r="WB24" s="12"/>
      <c r="WC24" s="12"/>
      <c r="WD24" s="12"/>
      <c r="WE24" s="12"/>
      <c r="WF24" s="12"/>
      <c r="WG24" s="12"/>
      <c r="WH24" s="12"/>
      <c r="WI24" s="12"/>
      <c r="WJ24" s="12"/>
      <c r="WK24" s="12"/>
      <c r="WL24" s="12"/>
      <c r="WM24" s="12"/>
      <c r="WN24" s="12"/>
      <c r="WO24" s="12"/>
      <c r="WP24" s="12"/>
      <c r="WQ24" s="12"/>
      <c r="WR24" s="12"/>
      <c r="WS24" s="12"/>
      <c r="WT24" s="12"/>
      <c r="WU24" s="12"/>
      <c r="WV24" s="12"/>
      <c r="WW24" s="12"/>
      <c r="WX24" s="12"/>
      <c r="WY24" s="12"/>
      <c r="WZ24" s="12"/>
      <c r="XA24" s="12"/>
      <c r="XB24" s="12"/>
      <c r="XC24" s="12"/>
      <c r="XD24" s="12"/>
      <c r="XE24" s="12"/>
      <c r="XF24" s="12"/>
      <c r="XG24" s="12"/>
      <c r="XH24" s="12"/>
      <c r="XI24" s="12"/>
      <c r="XJ24" s="12"/>
      <c r="XK24" s="12"/>
      <c r="XL24" s="12"/>
      <c r="XM24" s="12"/>
      <c r="XN24" s="12"/>
      <c r="XO24" s="12"/>
      <c r="XP24" s="12"/>
      <c r="XQ24" s="12"/>
      <c r="XR24" s="12"/>
      <c r="XS24" s="12"/>
      <c r="XT24" s="12"/>
      <c r="XU24" s="12"/>
      <c r="XV24" s="12"/>
      <c r="XW24" s="12"/>
      <c r="XX24" s="12"/>
      <c r="XY24" s="12"/>
      <c r="XZ24" s="12"/>
      <c r="YA24" s="12"/>
      <c r="YB24" s="12"/>
      <c r="YC24" s="12"/>
      <c r="YD24" s="12"/>
      <c r="YE24" s="12"/>
      <c r="YF24" s="12"/>
      <c r="YG24" s="12"/>
      <c r="YH24" s="12"/>
      <c r="YI24" s="12"/>
      <c r="YJ24" s="12"/>
      <c r="YK24" s="12"/>
      <c r="YL24" s="12"/>
      <c r="YM24" s="12"/>
      <c r="YN24" s="12"/>
      <c r="YO24" s="12"/>
      <c r="YP24" s="12"/>
      <c r="YQ24" s="12"/>
      <c r="YR24" s="12"/>
      <c r="YS24" s="12"/>
      <c r="YT24" s="12"/>
      <c r="YU24" s="12"/>
      <c r="YV24" s="12"/>
      <c r="YW24" s="12"/>
      <c r="YX24" s="12"/>
      <c r="YY24" s="12"/>
      <c r="YZ24" s="12"/>
      <c r="ZA24" s="12"/>
      <c r="ZB24" s="12"/>
      <c r="ZC24" s="12"/>
      <c r="ZD24" s="12"/>
      <c r="ZE24" s="12"/>
      <c r="ZF24" s="12"/>
      <c r="ZG24" s="12"/>
      <c r="ZH24" s="12"/>
      <c r="ZI24" s="12"/>
      <c r="ZJ24" s="12"/>
      <c r="ZK24" s="12"/>
      <c r="ZL24" s="12"/>
      <c r="ZM24" s="12"/>
      <c r="ZN24" s="12"/>
      <c r="ZO24" s="12"/>
      <c r="ZP24" s="12"/>
      <c r="ZQ24" s="12"/>
      <c r="ZR24" s="12"/>
      <c r="ZS24" s="12"/>
      <c r="ZT24" s="12"/>
      <c r="ZU24" s="12"/>
      <c r="ZV24" s="12"/>
      <c r="ZW24" s="12"/>
      <c r="ZX24" s="12"/>
      <c r="ZY24" s="12"/>
      <c r="ZZ24" s="12"/>
      <c r="AAA24" s="12"/>
      <c r="AAB24" s="12"/>
      <c r="AAC24" s="12"/>
      <c r="AAD24" s="12"/>
      <c r="AAE24" s="12"/>
      <c r="AAF24" s="12"/>
      <c r="AAG24" s="12"/>
      <c r="AAH24" s="12"/>
      <c r="AAI24" s="12"/>
      <c r="AAJ24" s="12"/>
      <c r="AAK24" s="12"/>
      <c r="AAL24" s="12"/>
      <c r="AAM24" s="12"/>
      <c r="AAN24" s="12"/>
      <c r="AAO24" s="12"/>
      <c r="AAP24" s="12"/>
      <c r="AAQ24" s="12"/>
      <c r="AAR24" s="12"/>
      <c r="AAS24" s="12"/>
      <c r="AAT24" s="12"/>
      <c r="AAU24" s="12"/>
      <c r="AAV24" s="12"/>
      <c r="AAW24" s="12"/>
      <c r="AAX24" s="12"/>
      <c r="AAY24" s="12"/>
      <c r="AAZ24" s="12"/>
      <c r="ABA24" s="12"/>
      <c r="ABB24" s="12"/>
      <c r="ABC24" s="12"/>
      <c r="ABD24" s="12"/>
      <c r="ABE24" s="12"/>
      <c r="ABF24" s="12"/>
      <c r="ABG24" s="12"/>
      <c r="ABH24" s="12"/>
      <c r="ABI24" s="12"/>
      <c r="ABJ24" s="12"/>
      <c r="ABK24" s="12"/>
      <c r="ABL24" s="12"/>
      <c r="ABM24" s="12"/>
      <c r="ABN24" s="12"/>
      <c r="ABO24" s="12"/>
      <c r="ABP24" s="12"/>
      <c r="ABQ24" s="12"/>
      <c r="ABR24" s="12"/>
      <c r="ABS24" s="12"/>
      <c r="ABT24" s="12"/>
      <c r="ABU24" s="12"/>
      <c r="ABV24" s="12"/>
      <c r="ABW24" s="12"/>
      <c r="ABX24" s="12"/>
      <c r="ABY24" s="12"/>
      <c r="ABZ24" s="12"/>
      <c r="ACA24" s="12"/>
      <c r="ACB24" s="12"/>
      <c r="ACC24" s="12"/>
      <c r="ACD24" s="12"/>
      <c r="ACE24" s="12"/>
      <c r="ACF24" s="12"/>
      <c r="ACG24" s="12"/>
      <c r="ACH24" s="12"/>
      <c r="ACI24" s="12"/>
      <c r="ACJ24" s="12"/>
      <c r="ACK24" s="12"/>
      <c r="ACL24" s="12"/>
      <c r="ACM24" s="12"/>
      <c r="ACN24" s="12"/>
      <c r="ACO24" s="12"/>
      <c r="ACP24" s="12"/>
      <c r="ACQ24" s="12"/>
      <c r="ACR24" s="12"/>
      <c r="ACS24" s="12"/>
      <c r="ACT24" s="12"/>
      <c r="ACU24" s="12"/>
      <c r="ACV24" s="12"/>
      <c r="ACW24" s="12"/>
      <c r="ACX24" s="12"/>
      <c r="ACY24" s="12"/>
      <c r="ACZ24" s="12"/>
      <c r="ADA24" s="12"/>
      <c r="ADB24" s="12"/>
      <c r="ADC24" s="12"/>
      <c r="ADD24" s="12"/>
      <c r="ADE24" s="12"/>
      <c r="ADF24" s="12"/>
      <c r="ADG24" s="12"/>
      <c r="ADH24" s="12"/>
      <c r="ADI24" s="12"/>
      <c r="ADJ24" s="12"/>
      <c r="ADK24" s="12"/>
      <c r="ADL24" s="12"/>
      <c r="ADM24" s="12"/>
      <c r="ADN24" s="12"/>
      <c r="ADO24" s="12"/>
      <c r="ADP24" s="12"/>
      <c r="ADQ24" s="12"/>
      <c r="ADR24" s="12"/>
      <c r="ADS24" s="12"/>
      <c r="ADT24" s="12"/>
      <c r="ADU24" s="12"/>
      <c r="ADV24" s="12"/>
      <c r="ADW24" s="12"/>
      <c r="ADX24" s="12"/>
      <c r="ADY24" s="12"/>
      <c r="ADZ24" s="12"/>
      <c r="AEA24" s="12"/>
      <c r="AEB24" s="12"/>
      <c r="AEC24" s="12"/>
      <c r="AED24" s="12"/>
      <c r="AEE24" s="12"/>
      <c r="AEF24" s="12"/>
      <c r="AEG24" s="12"/>
      <c r="AEH24" s="12"/>
      <c r="AEI24" s="12"/>
      <c r="AEJ24" s="12"/>
      <c r="AEK24" s="12"/>
      <c r="AEL24" s="12"/>
      <c r="AEM24" s="12"/>
      <c r="AEN24" s="12"/>
      <c r="AEO24" s="12"/>
      <c r="AEP24" s="12"/>
      <c r="AEQ24" s="12"/>
      <c r="AER24" s="12"/>
      <c r="AES24" s="12"/>
      <c r="AET24" s="12"/>
      <c r="AEU24" s="12"/>
      <c r="AEV24" s="12"/>
      <c r="AEW24" s="12"/>
      <c r="AEX24" s="12"/>
      <c r="AEY24" s="12"/>
      <c r="AEZ24" s="12"/>
      <c r="AFA24" s="12"/>
      <c r="AFB24" s="12"/>
      <c r="AFC24" s="12"/>
      <c r="AFD24" s="12"/>
      <c r="AFE24" s="12"/>
      <c r="AFF24" s="12"/>
      <c r="AFG24" s="12"/>
      <c r="AFH24" s="12"/>
      <c r="AFI24" s="12"/>
      <c r="AFJ24" s="12"/>
      <c r="AFK24" s="12"/>
      <c r="AFL24" s="12"/>
      <c r="AFM24" s="12"/>
      <c r="AFN24" s="12"/>
      <c r="AFO24" s="12"/>
      <c r="AFP24" s="12"/>
      <c r="AFQ24" s="12"/>
      <c r="AFR24" s="12"/>
      <c r="AFS24" s="12"/>
      <c r="AFT24" s="12"/>
      <c r="AFU24" s="12"/>
      <c r="AFV24" s="12"/>
      <c r="AFW24" s="12"/>
      <c r="AFX24" s="12"/>
      <c r="AFY24" s="12"/>
      <c r="AFZ24" s="12"/>
      <c r="AGA24" s="12"/>
      <c r="AGB24" s="12"/>
      <c r="AGC24" s="12"/>
      <c r="AGD24" s="12"/>
      <c r="AGE24" s="12"/>
      <c r="AGF24" s="12"/>
      <c r="AGG24" s="12"/>
      <c r="AGH24" s="12"/>
      <c r="AGI24" s="12"/>
      <c r="AGJ24" s="12"/>
      <c r="AGK24" s="12"/>
      <c r="AGL24" s="12"/>
      <c r="AGM24" s="12"/>
      <c r="AGN24" s="12"/>
      <c r="AGO24" s="12"/>
      <c r="AGP24" s="12"/>
      <c r="AGQ24" s="12"/>
      <c r="AGR24" s="12"/>
      <c r="AGS24" s="12"/>
      <c r="AGT24" s="12"/>
      <c r="AGU24" s="12"/>
      <c r="AGV24" s="12"/>
      <c r="AGW24" s="12"/>
      <c r="AGX24" s="12"/>
      <c r="AGY24" s="12"/>
      <c r="AGZ24" s="12"/>
      <c r="AHA24" s="12"/>
      <c r="AHB24" s="12"/>
      <c r="AHC24" s="12"/>
      <c r="AHD24" s="12"/>
      <c r="AHE24" s="12"/>
      <c r="AHF24" s="12"/>
      <c r="AHG24" s="12"/>
      <c r="AHH24" s="12"/>
      <c r="AHI24" s="12"/>
      <c r="AHJ24" s="12"/>
      <c r="AHK24" s="12"/>
      <c r="AHL24" s="12"/>
      <c r="AHM24" s="12"/>
      <c r="AHN24" s="12"/>
      <c r="AHO24" s="12"/>
      <c r="AHP24" s="12"/>
      <c r="AHQ24" s="12"/>
      <c r="AHR24" s="12"/>
      <c r="AHS24" s="12"/>
      <c r="AHT24" s="12"/>
      <c r="AHU24" s="12"/>
      <c r="AHV24" s="12"/>
      <c r="AHW24" s="12"/>
      <c r="AHX24" s="12"/>
      <c r="AHY24" s="12"/>
      <c r="AHZ24" s="12"/>
      <c r="AIA24" s="12"/>
      <c r="AIB24" s="12"/>
      <c r="AIC24" s="12"/>
      <c r="AID24" s="12"/>
      <c r="AIE24" s="12"/>
      <c r="AIF24" s="12"/>
      <c r="AIG24" s="12"/>
      <c r="AIH24" s="12"/>
      <c r="AII24" s="12"/>
      <c r="AIJ24" s="12"/>
      <c r="AIK24" s="12"/>
      <c r="AIL24" s="12"/>
      <c r="AIM24" s="12"/>
      <c r="AIN24" s="12"/>
      <c r="AIO24" s="12"/>
      <c r="AIP24" s="12"/>
      <c r="AIQ24" s="12"/>
      <c r="AIR24" s="12"/>
      <c r="AIS24" s="12"/>
      <c r="AIT24" s="12"/>
      <c r="AIU24" s="12"/>
      <c r="AIV24" s="12"/>
      <c r="AIW24" s="12"/>
      <c r="AIX24" s="12"/>
      <c r="AIY24" s="12"/>
      <c r="AIZ24" s="12"/>
      <c r="AJA24" s="12"/>
      <c r="AJB24" s="12"/>
      <c r="AJC24" s="12"/>
      <c r="AJD24" s="12"/>
      <c r="AJE24" s="12"/>
      <c r="AJF24" s="12"/>
      <c r="AJG24" s="12"/>
      <c r="AJH24" s="12"/>
      <c r="AJI24" s="12"/>
      <c r="AJJ24" s="12"/>
      <c r="AJK24" s="12"/>
      <c r="AJL24" s="12"/>
    </row>
    <row r="25" spans="1:948" ht="18" customHeight="1" collapsed="1" x14ac:dyDescent="0.25">
      <c r="A25" s="121">
        <v>2005</v>
      </c>
      <c r="B25" s="193">
        <v>67.215999999999994</v>
      </c>
      <c r="C25" s="194">
        <v>25.808</v>
      </c>
      <c r="D25" s="194">
        <v>13.9</v>
      </c>
      <c r="E25" s="194">
        <v>106.92400000000001</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2"/>
      <c r="VB25" s="12"/>
      <c r="VC25" s="12"/>
      <c r="VD25" s="12"/>
      <c r="VE25" s="12"/>
      <c r="VF25" s="12"/>
      <c r="VG25" s="12"/>
      <c r="VH25" s="12"/>
      <c r="VI25" s="12"/>
      <c r="VJ25" s="12"/>
      <c r="VK25" s="12"/>
      <c r="VL25" s="12"/>
      <c r="VM25" s="12"/>
      <c r="VN25" s="12"/>
      <c r="VO25" s="12"/>
      <c r="VP25" s="12"/>
      <c r="VQ25" s="12"/>
      <c r="VR25" s="12"/>
      <c r="VS25" s="12"/>
      <c r="VT25" s="12"/>
      <c r="VU25" s="12"/>
      <c r="VV25" s="12"/>
      <c r="VW25" s="12"/>
      <c r="VX25" s="12"/>
      <c r="VY25" s="12"/>
      <c r="VZ25" s="12"/>
      <c r="WA25" s="12"/>
      <c r="WB25" s="12"/>
      <c r="WC25" s="12"/>
      <c r="WD25" s="12"/>
      <c r="WE25" s="12"/>
      <c r="WF25" s="12"/>
      <c r="WG25" s="12"/>
      <c r="WH25" s="12"/>
      <c r="WI25" s="12"/>
      <c r="WJ25" s="12"/>
      <c r="WK25" s="12"/>
      <c r="WL25" s="12"/>
      <c r="WM25" s="12"/>
      <c r="WN25" s="12"/>
      <c r="WO25" s="12"/>
      <c r="WP25" s="12"/>
      <c r="WQ25" s="12"/>
      <c r="WR25" s="12"/>
      <c r="WS25" s="12"/>
      <c r="WT25" s="12"/>
      <c r="WU25" s="12"/>
      <c r="WV25" s="12"/>
      <c r="WW25" s="12"/>
      <c r="WX25" s="12"/>
      <c r="WY25" s="12"/>
      <c r="WZ25" s="12"/>
      <c r="XA25" s="12"/>
      <c r="XB25" s="12"/>
      <c r="XC25" s="12"/>
      <c r="XD25" s="12"/>
      <c r="XE25" s="12"/>
      <c r="XF25" s="12"/>
      <c r="XG25" s="12"/>
      <c r="XH25" s="12"/>
      <c r="XI25" s="12"/>
      <c r="XJ25" s="12"/>
      <c r="XK25" s="12"/>
      <c r="XL25" s="12"/>
      <c r="XM25" s="12"/>
      <c r="XN25" s="12"/>
      <c r="XO25" s="12"/>
      <c r="XP25" s="12"/>
      <c r="XQ25" s="12"/>
      <c r="XR25" s="12"/>
      <c r="XS25" s="12"/>
      <c r="XT25" s="12"/>
      <c r="XU25" s="12"/>
      <c r="XV25" s="12"/>
      <c r="XW25" s="12"/>
      <c r="XX25" s="12"/>
      <c r="XY25" s="12"/>
      <c r="XZ25" s="12"/>
      <c r="YA25" s="12"/>
      <c r="YB25" s="12"/>
      <c r="YC25" s="12"/>
      <c r="YD25" s="12"/>
      <c r="YE25" s="12"/>
      <c r="YF25" s="12"/>
      <c r="YG25" s="12"/>
      <c r="YH25" s="12"/>
      <c r="YI25" s="12"/>
      <c r="YJ25" s="12"/>
      <c r="YK25" s="12"/>
      <c r="YL25" s="12"/>
      <c r="YM25" s="12"/>
      <c r="YN25" s="12"/>
      <c r="YO25" s="12"/>
      <c r="YP25" s="12"/>
      <c r="YQ25" s="12"/>
      <c r="YR25" s="12"/>
      <c r="YS25" s="12"/>
      <c r="YT25" s="12"/>
      <c r="YU25" s="12"/>
      <c r="YV25" s="12"/>
      <c r="YW25" s="12"/>
      <c r="YX25" s="12"/>
      <c r="YY25" s="12"/>
      <c r="YZ25" s="12"/>
      <c r="ZA25" s="12"/>
      <c r="ZB25" s="12"/>
      <c r="ZC25" s="12"/>
      <c r="ZD25" s="12"/>
      <c r="ZE25" s="12"/>
      <c r="ZF25" s="12"/>
      <c r="ZG25" s="12"/>
      <c r="ZH25" s="12"/>
      <c r="ZI25" s="12"/>
      <c r="ZJ25" s="12"/>
      <c r="ZK25" s="12"/>
      <c r="ZL25" s="12"/>
      <c r="ZM25" s="12"/>
      <c r="ZN25" s="12"/>
      <c r="ZO25" s="12"/>
      <c r="ZP25" s="12"/>
      <c r="ZQ25" s="12"/>
      <c r="ZR25" s="12"/>
      <c r="ZS25" s="12"/>
      <c r="ZT25" s="12"/>
      <c r="ZU25" s="12"/>
      <c r="ZV25" s="12"/>
      <c r="ZW25" s="12"/>
      <c r="ZX25" s="12"/>
      <c r="ZY25" s="12"/>
      <c r="ZZ25" s="12"/>
      <c r="AAA25" s="12"/>
      <c r="AAB25" s="12"/>
      <c r="AAC25" s="12"/>
      <c r="AAD25" s="12"/>
      <c r="AAE25" s="12"/>
      <c r="AAF25" s="12"/>
      <c r="AAG25" s="12"/>
      <c r="AAH25" s="12"/>
      <c r="AAI25" s="12"/>
      <c r="AAJ25" s="12"/>
      <c r="AAK25" s="12"/>
      <c r="AAL25" s="12"/>
      <c r="AAM25" s="12"/>
      <c r="AAN25" s="12"/>
      <c r="AAO25" s="12"/>
      <c r="AAP25" s="12"/>
      <c r="AAQ25" s="12"/>
      <c r="AAR25" s="12"/>
      <c r="AAS25" s="12"/>
      <c r="AAT25" s="12"/>
      <c r="AAU25" s="12"/>
      <c r="AAV25" s="12"/>
      <c r="AAW25" s="12"/>
      <c r="AAX25" s="12"/>
      <c r="AAY25" s="12"/>
      <c r="AAZ25" s="12"/>
      <c r="ABA25" s="12"/>
      <c r="ABB25" s="12"/>
      <c r="ABC25" s="12"/>
      <c r="ABD25" s="12"/>
      <c r="ABE25" s="12"/>
      <c r="ABF25" s="12"/>
      <c r="ABG25" s="12"/>
      <c r="ABH25" s="12"/>
      <c r="ABI25" s="12"/>
      <c r="ABJ25" s="12"/>
      <c r="ABK25" s="12"/>
      <c r="ABL25" s="12"/>
      <c r="ABM25" s="12"/>
      <c r="ABN25" s="12"/>
      <c r="ABO25" s="12"/>
      <c r="ABP25" s="12"/>
      <c r="ABQ25" s="12"/>
      <c r="ABR25" s="12"/>
      <c r="ABS25" s="12"/>
      <c r="ABT25" s="12"/>
      <c r="ABU25" s="12"/>
      <c r="ABV25" s="12"/>
      <c r="ABW25" s="12"/>
      <c r="ABX25" s="12"/>
      <c r="ABY25" s="12"/>
      <c r="ABZ25" s="12"/>
      <c r="ACA25" s="12"/>
      <c r="ACB25" s="12"/>
      <c r="ACC25" s="12"/>
      <c r="ACD25" s="12"/>
      <c r="ACE25" s="12"/>
      <c r="ACF25" s="12"/>
      <c r="ACG25" s="12"/>
      <c r="ACH25" s="12"/>
      <c r="ACI25" s="12"/>
      <c r="ACJ25" s="12"/>
      <c r="ACK25" s="12"/>
      <c r="ACL25" s="12"/>
      <c r="ACM25" s="12"/>
      <c r="ACN25" s="12"/>
      <c r="ACO25" s="12"/>
      <c r="ACP25" s="12"/>
      <c r="ACQ25" s="12"/>
      <c r="ACR25" s="12"/>
      <c r="ACS25" s="12"/>
      <c r="ACT25" s="12"/>
      <c r="ACU25" s="12"/>
      <c r="ACV25" s="12"/>
      <c r="ACW25" s="12"/>
      <c r="ACX25" s="12"/>
      <c r="ACY25" s="12"/>
      <c r="ACZ25" s="12"/>
      <c r="ADA25" s="12"/>
      <c r="ADB25" s="12"/>
      <c r="ADC25" s="12"/>
      <c r="ADD25" s="12"/>
      <c r="ADE25" s="12"/>
      <c r="ADF25" s="12"/>
      <c r="ADG25" s="12"/>
      <c r="ADH25" s="12"/>
      <c r="ADI25" s="12"/>
      <c r="ADJ25" s="12"/>
      <c r="ADK25" s="12"/>
      <c r="ADL25" s="12"/>
      <c r="ADM25" s="12"/>
      <c r="ADN25" s="12"/>
      <c r="ADO25" s="12"/>
      <c r="ADP25" s="12"/>
      <c r="ADQ25" s="12"/>
      <c r="ADR25" s="12"/>
      <c r="ADS25" s="12"/>
      <c r="ADT25" s="12"/>
      <c r="ADU25" s="12"/>
      <c r="ADV25" s="12"/>
      <c r="ADW25" s="12"/>
      <c r="ADX25" s="12"/>
      <c r="ADY25" s="12"/>
      <c r="ADZ25" s="12"/>
      <c r="AEA25" s="12"/>
      <c r="AEB25" s="12"/>
      <c r="AEC25" s="12"/>
      <c r="AED25" s="12"/>
      <c r="AEE25" s="12"/>
      <c r="AEF25" s="12"/>
      <c r="AEG25" s="12"/>
      <c r="AEH25" s="12"/>
      <c r="AEI25" s="12"/>
      <c r="AEJ25" s="12"/>
      <c r="AEK25" s="12"/>
      <c r="AEL25" s="12"/>
      <c r="AEM25" s="12"/>
      <c r="AEN25" s="12"/>
      <c r="AEO25" s="12"/>
      <c r="AEP25" s="12"/>
      <c r="AEQ25" s="12"/>
      <c r="AER25" s="12"/>
      <c r="AES25" s="12"/>
      <c r="AET25" s="12"/>
      <c r="AEU25" s="12"/>
      <c r="AEV25" s="12"/>
      <c r="AEW25" s="12"/>
      <c r="AEX25" s="12"/>
      <c r="AEY25" s="12"/>
      <c r="AEZ25" s="12"/>
      <c r="AFA25" s="12"/>
      <c r="AFB25" s="12"/>
      <c r="AFC25" s="12"/>
      <c r="AFD25" s="12"/>
      <c r="AFE25" s="12"/>
      <c r="AFF25" s="12"/>
      <c r="AFG25" s="12"/>
      <c r="AFH25" s="12"/>
      <c r="AFI25" s="12"/>
      <c r="AFJ25" s="12"/>
      <c r="AFK25" s="12"/>
      <c r="AFL25" s="12"/>
      <c r="AFM25" s="12"/>
      <c r="AFN25" s="12"/>
      <c r="AFO25" s="12"/>
      <c r="AFP25" s="12"/>
      <c r="AFQ25" s="12"/>
      <c r="AFR25" s="12"/>
      <c r="AFS25" s="12"/>
      <c r="AFT25" s="12"/>
      <c r="AFU25" s="12"/>
      <c r="AFV25" s="12"/>
      <c r="AFW25" s="12"/>
      <c r="AFX25" s="12"/>
      <c r="AFY25" s="12"/>
      <c r="AFZ25" s="12"/>
      <c r="AGA25" s="12"/>
      <c r="AGB25" s="12"/>
      <c r="AGC25" s="12"/>
      <c r="AGD25" s="12"/>
      <c r="AGE25" s="12"/>
      <c r="AGF25" s="12"/>
      <c r="AGG25" s="12"/>
      <c r="AGH25" s="12"/>
      <c r="AGI25" s="12"/>
      <c r="AGJ25" s="12"/>
      <c r="AGK25" s="12"/>
      <c r="AGL25" s="12"/>
      <c r="AGM25" s="12"/>
      <c r="AGN25" s="12"/>
      <c r="AGO25" s="12"/>
      <c r="AGP25" s="12"/>
      <c r="AGQ25" s="12"/>
      <c r="AGR25" s="12"/>
      <c r="AGS25" s="12"/>
      <c r="AGT25" s="12"/>
      <c r="AGU25" s="12"/>
      <c r="AGV25" s="12"/>
      <c r="AGW25" s="12"/>
      <c r="AGX25" s="12"/>
      <c r="AGY25" s="12"/>
      <c r="AGZ25" s="12"/>
      <c r="AHA25" s="12"/>
      <c r="AHB25" s="12"/>
      <c r="AHC25" s="12"/>
      <c r="AHD25" s="12"/>
      <c r="AHE25" s="12"/>
      <c r="AHF25" s="12"/>
      <c r="AHG25" s="12"/>
      <c r="AHH25" s="12"/>
      <c r="AHI25" s="12"/>
      <c r="AHJ25" s="12"/>
      <c r="AHK25" s="12"/>
      <c r="AHL25" s="12"/>
      <c r="AHM25" s="12"/>
      <c r="AHN25" s="12"/>
      <c r="AHO25" s="12"/>
      <c r="AHP25" s="12"/>
      <c r="AHQ25" s="12"/>
      <c r="AHR25" s="12"/>
      <c r="AHS25" s="12"/>
      <c r="AHT25" s="12"/>
      <c r="AHU25" s="12"/>
      <c r="AHV25" s="12"/>
      <c r="AHW25" s="12"/>
      <c r="AHX25" s="12"/>
      <c r="AHY25" s="12"/>
      <c r="AHZ25" s="12"/>
      <c r="AIA25" s="12"/>
      <c r="AIB25" s="12"/>
      <c r="AIC25" s="12"/>
      <c r="AID25" s="12"/>
      <c r="AIE25" s="12"/>
      <c r="AIF25" s="12"/>
      <c r="AIG25" s="12"/>
      <c r="AIH25" s="12"/>
      <c r="AII25" s="12"/>
      <c r="AIJ25" s="12"/>
      <c r="AIK25" s="12"/>
      <c r="AIL25" s="12"/>
      <c r="AIM25" s="12"/>
      <c r="AIN25" s="12"/>
      <c r="AIO25" s="12"/>
      <c r="AIP25" s="12"/>
      <c r="AIQ25" s="12"/>
      <c r="AIR25" s="12"/>
      <c r="AIS25" s="12"/>
      <c r="AIT25" s="12"/>
      <c r="AIU25" s="12"/>
      <c r="AIV25" s="12"/>
      <c r="AIW25" s="12"/>
      <c r="AIX25" s="12"/>
      <c r="AIY25" s="12"/>
      <c r="AIZ25" s="12"/>
      <c r="AJA25" s="12"/>
      <c r="AJB25" s="12"/>
      <c r="AJC25" s="12"/>
      <c r="AJD25" s="12"/>
      <c r="AJE25" s="12"/>
      <c r="AJF25" s="12"/>
      <c r="AJG25" s="12"/>
      <c r="AJH25" s="12"/>
      <c r="AJI25" s="12"/>
      <c r="AJJ25" s="12"/>
      <c r="AJK25" s="12"/>
      <c r="AJL25" s="12"/>
    </row>
    <row r="26" spans="1:948" ht="12.75" hidden="1" customHeight="1" outlineLevel="1" x14ac:dyDescent="0.25">
      <c r="A26" s="121">
        <v>2006</v>
      </c>
      <c r="B26" s="193">
        <v>48.167999999999999</v>
      </c>
      <c r="C26" s="194">
        <v>21.73</v>
      </c>
      <c r="D26" s="194">
        <v>12.933999999999999</v>
      </c>
      <c r="E26" s="194">
        <v>82.831999999999994</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2"/>
      <c r="VB26" s="12"/>
      <c r="VC26" s="12"/>
      <c r="VD26" s="12"/>
      <c r="VE26" s="12"/>
      <c r="VF26" s="12"/>
      <c r="VG26" s="12"/>
      <c r="VH26" s="12"/>
      <c r="VI26" s="12"/>
      <c r="VJ26" s="12"/>
      <c r="VK26" s="12"/>
      <c r="VL26" s="12"/>
      <c r="VM26" s="12"/>
      <c r="VN26" s="12"/>
      <c r="VO26" s="12"/>
      <c r="VP26" s="12"/>
      <c r="VQ26" s="12"/>
      <c r="VR26" s="12"/>
      <c r="VS26" s="12"/>
      <c r="VT26" s="12"/>
      <c r="VU26" s="12"/>
      <c r="VV26" s="12"/>
      <c r="VW26" s="12"/>
      <c r="VX26" s="12"/>
      <c r="VY26" s="12"/>
      <c r="VZ26" s="12"/>
      <c r="WA26" s="12"/>
      <c r="WB26" s="12"/>
      <c r="WC26" s="12"/>
      <c r="WD26" s="12"/>
      <c r="WE26" s="12"/>
      <c r="WF26" s="12"/>
      <c r="WG26" s="12"/>
      <c r="WH26" s="12"/>
      <c r="WI26" s="12"/>
      <c r="WJ26" s="12"/>
      <c r="WK26" s="12"/>
      <c r="WL26" s="12"/>
      <c r="WM26" s="12"/>
      <c r="WN26" s="12"/>
      <c r="WO26" s="12"/>
      <c r="WP26" s="12"/>
      <c r="WQ26" s="12"/>
      <c r="WR26" s="12"/>
      <c r="WS26" s="12"/>
      <c r="WT26" s="12"/>
      <c r="WU26" s="12"/>
      <c r="WV26" s="12"/>
      <c r="WW26" s="12"/>
      <c r="WX26" s="12"/>
      <c r="WY26" s="12"/>
      <c r="WZ26" s="12"/>
      <c r="XA26" s="12"/>
      <c r="XB26" s="12"/>
      <c r="XC26" s="12"/>
      <c r="XD26" s="12"/>
      <c r="XE26" s="12"/>
      <c r="XF26" s="12"/>
      <c r="XG26" s="12"/>
      <c r="XH26" s="12"/>
      <c r="XI26" s="12"/>
      <c r="XJ26" s="12"/>
      <c r="XK26" s="12"/>
      <c r="XL26" s="12"/>
      <c r="XM26" s="12"/>
      <c r="XN26" s="12"/>
      <c r="XO26" s="12"/>
      <c r="XP26" s="12"/>
      <c r="XQ26" s="12"/>
      <c r="XR26" s="12"/>
      <c r="XS26" s="12"/>
      <c r="XT26" s="12"/>
      <c r="XU26" s="12"/>
      <c r="XV26" s="12"/>
      <c r="XW26" s="12"/>
      <c r="XX26" s="12"/>
      <c r="XY26" s="12"/>
      <c r="XZ26" s="12"/>
      <c r="YA26" s="12"/>
      <c r="YB26" s="12"/>
      <c r="YC26" s="12"/>
      <c r="YD26" s="12"/>
      <c r="YE26" s="12"/>
      <c r="YF26" s="12"/>
      <c r="YG26" s="12"/>
      <c r="YH26" s="12"/>
      <c r="YI26" s="12"/>
      <c r="YJ26" s="12"/>
      <c r="YK26" s="12"/>
      <c r="YL26" s="12"/>
      <c r="YM26" s="12"/>
      <c r="YN26" s="12"/>
      <c r="YO26" s="12"/>
      <c r="YP26" s="12"/>
      <c r="YQ26" s="12"/>
      <c r="YR26" s="12"/>
      <c r="YS26" s="12"/>
      <c r="YT26" s="12"/>
      <c r="YU26" s="12"/>
      <c r="YV26" s="12"/>
      <c r="YW26" s="12"/>
      <c r="YX26" s="12"/>
      <c r="YY26" s="12"/>
      <c r="YZ26" s="12"/>
      <c r="ZA26" s="12"/>
      <c r="ZB26" s="12"/>
      <c r="ZC26" s="12"/>
      <c r="ZD26" s="12"/>
      <c r="ZE26" s="12"/>
      <c r="ZF26" s="12"/>
      <c r="ZG26" s="12"/>
      <c r="ZH26" s="12"/>
      <c r="ZI26" s="12"/>
      <c r="ZJ26" s="12"/>
      <c r="ZK26" s="12"/>
      <c r="ZL26" s="12"/>
      <c r="ZM26" s="12"/>
      <c r="ZN26" s="12"/>
      <c r="ZO26" s="12"/>
      <c r="ZP26" s="12"/>
      <c r="ZQ26" s="12"/>
      <c r="ZR26" s="12"/>
      <c r="ZS26" s="12"/>
      <c r="ZT26" s="12"/>
      <c r="ZU26" s="12"/>
      <c r="ZV26" s="12"/>
      <c r="ZW26" s="12"/>
      <c r="ZX26" s="12"/>
      <c r="ZY26" s="12"/>
      <c r="ZZ26" s="12"/>
      <c r="AAA26" s="12"/>
      <c r="AAB26" s="12"/>
      <c r="AAC26" s="12"/>
      <c r="AAD26" s="12"/>
      <c r="AAE26" s="12"/>
      <c r="AAF26" s="12"/>
      <c r="AAG26" s="12"/>
      <c r="AAH26" s="12"/>
      <c r="AAI26" s="12"/>
      <c r="AAJ26" s="12"/>
      <c r="AAK26" s="12"/>
      <c r="AAL26" s="12"/>
      <c r="AAM26" s="12"/>
      <c r="AAN26" s="12"/>
      <c r="AAO26" s="12"/>
      <c r="AAP26" s="12"/>
      <c r="AAQ26" s="12"/>
      <c r="AAR26" s="12"/>
      <c r="AAS26" s="12"/>
      <c r="AAT26" s="12"/>
      <c r="AAU26" s="12"/>
      <c r="AAV26" s="12"/>
      <c r="AAW26" s="12"/>
      <c r="AAX26" s="12"/>
      <c r="AAY26" s="12"/>
      <c r="AAZ26" s="12"/>
      <c r="ABA26" s="12"/>
      <c r="ABB26" s="12"/>
      <c r="ABC26" s="12"/>
      <c r="ABD26" s="12"/>
      <c r="ABE26" s="12"/>
      <c r="ABF26" s="12"/>
      <c r="ABG26" s="12"/>
      <c r="ABH26" s="12"/>
      <c r="ABI26" s="12"/>
      <c r="ABJ26" s="12"/>
      <c r="ABK26" s="12"/>
      <c r="ABL26" s="12"/>
      <c r="ABM26" s="12"/>
      <c r="ABN26" s="12"/>
      <c r="ABO26" s="12"/>
      <c r="ABP26" s="12"/>
      <c r="ABQ26" s="12"/>
      <c r="ABR26" s="12"/>
      <c r="ABS26" s="12"/>
      <c r="ABT26" s="12"/>
      <c r="ABU26" s="12"/>
      <c r="ABV26" s="12"/>
      <c r="ABW26" s="12"/>
      <c r="ABX26" s="12"/>
      <c r="ABY26" s="12"/>
      <c r="ABZ26" s="12"/>
      <c r="ACA26" s="12"/>
      <c r="ACB26" s="12"/>
      <c r="ACC26" s="12"/>
      <c r="ACD26" s="12"/>
      <c r="ACE26" s="12"/>
      <c r="ACF26" s="12"/>
      <c r="ACG26" s="12"/>
      <c r="ACH26" s="12"/>
      <c r="ACI26" s="12"/>
      <c r="ACJ26" s="12"/>
      <c r="ACK26" s="12"/>
      <c r="ACL26" s="12"/>
      <c r="ACM26" s="12"/>
      <c r="ACN26" s="12"/>
      <c r="ACO26" s="12"/>
      <c r="ACP26" s="12"/>
      <c r="ACQ26" s="12"/>
      <c r="ACR26" s="12"/>
      <c r="ACS26" s="12"/>
      <c r="ACT26" s="12"/>
      <c r="ACU26" s="12"/>
      <c r="ACV26" s="12"/>
      <c r="ACW26" s="12"/>
      <c r="ACX26" s="12"/>
      <c r="ACY26" s="12"/>
      <c r="ACZ26" s="12"/>
      <c r="ADA26" s="12"/>
      <c r="ADB26" s="12"/>
      <c r="ADC26" s="12"/>
      <c r="ADD26" s="12"/>
      <c r="ADE26" s="12"/>
      <c r="ADF26" s="12"/>
      <c r="ADG26" s="12"/>
      <c r="ADH26" s="12"/>
      <c r="ADI26" s="12"/>
      <c r="ADJ26" s="12"/>
      <c r="ADK26" s="12"/>
      <c r="ADL26" s="12"/>
      <c r="ADM26" s="12"/>
      <c r="ADN26" s="12"/>
      <c r="ADO26" s="12"/>
      <c r="ADP26" s="12"/>
      <c r="ADQ26" s="12"/>
      <c r="ADR26" s="12"/>
      <c r="ADS26" s="12"/>
      <c r="ADT26" s="12"/>
      <c r="ADU26" s="12"/>
      <c r="ADV26" s="12"/>
      <c r="ADW26" s="12"/>
      <c r="ADX26" s="12"/>
      <c r="ADY26" s="12"/>
      <c r="ADZ26" s="12"/>
      <c r="AEA26" s="12"/>
      <c r="AEB26" s="12"/>
      <c r="AEC26" s="12"/>
      <c r="AED26" s="12"/>
      <c r="AEE26" s="12"/>
      <c r="AEF26" s="12"/>
      <c r="AEG26" s="12"/>
      <c r="AEH26" s="12"/>
      <c r="AEI26" s="12"/>
      <c r="AEJ26" s="12"/>
      <c r="AEK26" s="12"/>
      <c r="AEL26" s="12"/>
      <c r="AEM26" s="12"/>
      <c r="AEN26" s="12"/>
      <c r="AEO26" s="12"/>
      <c r="AEP26" s="12"/>
      <c r="AEQ26" s="12"/>
      <c r="AER26" s="12"/>
      <c r="AES26" s="12"/>
      <c r="AET26" s="12"/>
      <c r="AEU26" s="12"/>
      <c r="AEV26" s="12"/>
      <c r="AEW26" s="12"/>
      <c r="AEX26" s="12"/>
      <c r="AEY26" s="12"/>
      <c r="AEZ26" s="12"/>
      <c r="AFA26" s="12"/>
      <c r="AFB26" s="12"/>
      <c r="AFC26" s="12"/>
      <c r="AFD26" s="12"/>
      <c r="AFE26" s="12"/>
      <c r="AFF26" s="12"/>
      <c r="AFG26" s="12"/>
      <c r="AFH26" s="12"/>
      <c r="AFI26" s="12"/>
      <c r="AFJ26" s="12"/>
      <c r="AFK26" s="12"/>
      <c r="AFL26" s="12"/>
      <c r="AFM26" s="12"/>
      <c r="AFN26" s="12"/>
      <c r="AFO26" s="12"/>
      <c r="AFP26" s="12"/>
      <c r="AFQ26" s="12"/>
      <c r="AFR26" s="12"/>
      <c r="AFS26" s="12"/>
      <c r="AFT26" s="12"/>
      <c r="AFU26" s="12"/>
      <c r="AFV26" s="12"/>
      <c r="AFW26" s="12"/>
      <c r="AFX26" s="12"/>
      <c r="AFY26" s="12"/>
      <c r="AFZ26" s="12"/>
      <c r="AGA26" s="12"/>
      <c r="AGB26" s="12"/>
      <c r="AGC26" s="12"/>
      <c r="AGD26" s="12"/>
      <c r="AGE26" s="12"/>
      <c r="AGF26" s="12"/>
      <c r="AGG26" s="12"/>
      <c r="AGH26" s="12"/>
      <c r="AGI26" s="12"/>
      <c r="AGJ26" s="12"/>
      <c r="AGK26" s="12"/>
      <c r="AGL26" s="12"/>
      <c r="AGM26" s="12"/>
      <c r="AGN26" s="12"/>
      <c r="AGO26" s="12"/>
      <c r="AGP26" s="12"/>
      <c r="AGQ26" s="12"/>
      <c r="AGR26" s="12"/>
      <c r="AGS26" s="12"/>
      <c r="AGT26" s="12"/>
      <c r="AGU26" s="12"/>
      <c r="AGV26" s="12"/>
      <c r="AGW26" s="12"/>
      <c r="AGX26" s="12"/>
      <c r="AGY26" s="12"/>
      <c r="AGZ26" s="12"/>
      <c r="AHA26" s="12"/>
      <c r="AHB26" s="12"/>
      <c r="AHC26" s="12"/>
      <c r="AHD26" s="12"/>
      <c r="AHE26" s="12"/>
      <c r="AHF26" s="12"/>
      <c r="AHG26" s="12"/>
      <c r="AHH26" s="12"/>
      <c r="AHI26" s="12"/>
      <c r="AHJ26" s="12"/>
      <c r="AHK26" s="12"/>
      <c r="AHL26" s="12"/>
      <c r="AHM26" s="12"/>
      <c r="AHN26" s="12"/>
      <c r="AHO26" s="12"/>
      <c r="AHP26" s="12"/>
      <c r="AHQ26" s="12"/>
      <c r="AHR26" s="12"/>
      <c r="AHS26" s="12"/>
      <c r="AHT26" s="12"/>
      <c r="AHU26" s="12"/>
      <c r="AHV26" s="12"/>
      <c r="AHW26" s="12"/>
      <c r="AHX26" s="12"/>
      <c r="AHY26" s="12"/>
      <c r="AHZ26" s="12"/>
      <c r="AIA26" s="12"/>
      <c r="AIB26" s="12"/>
      <c r="AIC26" s="12"/>
      <c r="AID26" s="12"/>
      <c r="AIE26" s="12"/>
      <c r="AIF26" s="12"/>
      <c r="AIG26" s="12"/>
      <c r="AIH26" s="12"/>
      <c r="AII26" s="12"/>
      <c r="AIJ26" s="12"/>
      <c r="AIK26" s="12"/>
      <c r="AIL26" s="12"/>
      <c r="AIM26" s="12"/>
      <c r="AIN26" s="12"/>
      <c r="AIO26" s="12"/>
      <c r="AIP26" s="12"/>
      <c r="AIQ26" s="12"/>
      <c r="AIR26" s="12"/>
      <c r="AIS26" s="12"/>
      <c r="AIT26" s="12"/>
      <c r="AIU26" s="12"/>
      <c r="AIV26" s="12"/>
      <c r="AIW26" s="12"/>
      <c r="AIX26" s="12"/>
      <c r="AIY26" s="12"/>
      <c r="AIZ26" s="12"/>
      <c r="AJA26" s="12"/>
      <c r="AJB26" s="12"/>
      <c r="AJC26" s="12"/>
      <c r="AJD26" s="12"/>
      <c r="AJE26" s="12"/>
      <c r="AJF26" s="12"/>
      <c r="AJG26" s="12"/>
      <c r="AJH26" s="12"/>
      <c r="AJI26" s="12"/>
      <c r="AJJ26" s="12"/>
      <c r="AJK26" s="12"/>
      <c r="AJL26" s="12"/>
    </row>
    <row r="27" spans="1:948" ht="12.75" hidden="1" customHeight="1" outlineLevel="1" x14ac:dyDescent="0.25">
      <c r="A27" s="121">
        <v>2007</v>
      </c>
      <c r="B27" s="193">
        <v>61.378</v>
      </c>
      <c r="C27" s="194">
        <v>25.698</v>
      </c>
      <c r="D27" s="194">
        <v>13.673</v>
      </c>
      <c r="E27" s="194">
        <v>100.749</v>
      </c>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2"/>
      <c r="VB27" s="12"/>
      <c r="VC27" s="12"/>
      <c r="VD27" s="12"/>
      <c r="VE27" s="12"/>
      <c r="VF27" s="12"/>
      <c r="VG27" s="12"/>
      <c r="VH27" s="12"/>
      <c r="VI27" s="12"/>
      <c r="VJ27" s="12"/>
      <c r="VK27" s="12"/>
      <c r="VL27" s="12"/>
      <c r="VM27" s="12"/>
      <c r="VN27" s="12"/>
      <c r="VO27" s="12"/>
      <c r="VP27" s="12"/>
      <c r="VQ27" s="12"/>
      <c r="VR27" s="12"/>
      <c r="VS27" s="12"/>
      <c r="VT27" s="12"/>
      <c r="VU27" s="12"/>
      <c r="VV27" s="12"/>
      <c r="VW27" s="12"/>
      <c r="VX27" s="12"/>
      <c r="VY27" s="12"/>
      <c r="VZ27" s="12"/>
      <c r="WA27" s="12"/>
      <c r="WB27" s="12"/>
      <c r="WC27" s="12"/>
      <c r="WD27" s="12"/>
      <c r="WE27" s="12"/>
      <c r="WF27" s="12"/>
      <c r="WG27" s="12"/>
      <c r="WH27" s="12"/>
      <c r="WI27" s="12"/>
      <c r="WJ27" s="12"/>
      <c r="WK27" s="12"/>
      <c r="WL27" s="12"/>
      <c r="WM27" s="12"/>
      <c r="WN27" s="12"/>
      <c r="WO27" s="12"/>
      <c r="WP27" s="12"/>
      <c r="WQ27" s="12"/>
      <c r="WR27" s="12"/>
      <c r="WS27" s="12"/>
      <c r="WT27" s="12"/>
      <c r="WU27" s="12"/>
      <c r="WV27" s="12"/>
      <c r="WW27" s="12"/>
      <c r="WX27" s="12"/>
      <c r="WY27" s="12"/>
      <c r="WZ27" s="12"/>
      <c r="XA27" s="12"/>
      <c r="XB27" s="12"/>
      <c r="XC27" s="12"/>
      <c r="XD27" s="12"/>
      <c r="XE27" s="12"/>
      <c r="XF27" s="12"/>
      <c r="XG27" s="12"/>
      <c r="XH27" s="12"/>
      <c r="XI27" s="12"/>
      <c r="XJ27" s="12"/>
      <c r="XK27" s="12"/>
      <c r="XL27" s="12"/>
      <c r="XM27" s="12"/>
      <c r="XN27" s="12"/>
      <c r="XO27" s="12"/>
      <c r="XP27" s="12"/>
      <c r="XQ27" s="12"/>
      <c r="XR27" s="12"/>
      <c r="XS27" s="12"/>
      <c r="XT27" s="12"/>
      <c r="XU27" s="12"/>
      <c r="XV27" s="12"/>
      <c r="XW27" s="12"/>
      <c r="XX27" s="12"/>
      <c r="XY27" s="12"/>
      <c r="XZ27" s="12"/>
      <c r="YA27" s="12"/>
      <c r="YB27" s="12"/>
      <c r="YC27" s="12"/>
      <c r="YD27" s="12"/>
      <c r="YE27" s="12"/>
      <c r="YF27" s="12"/>
      <c r="YG27" s="12"/>
      <c r="YH27" s="12"/>
      <c r="YI27" s="12"/>
      <c r="YJ27" s="12"/>
      <c r="YK27" s="12"/>
      <c r="YL27" s="12"/>
      <c r="YM27" s="12"/>
      <c r="YN27" s="12"/>
      <c r="YO27" s="12"/>
      <c r="YP27" s="12"/>
      <c r="YQ27" s="12"/>
      <c r="YR27" s="12"/>
      <c r="YS27" s="12"/>
      <c r="YT27" s="12"/>
      <c r="YU27" s="12"/>
      <c r="YV27" s="12"/>
      <c r="YW27" s="12"/>
      <c r="YX27" s="12"/>
      <c r="YY27" s="12"/>
      <c r="YZ27" s="12"/>
      <c r="ZA27" s="12"/>
      <c r="ZB27" s="12"/>
      <c r="ZC27" s="12"/>
      <c r="ZD27" s="12"/>
      <c r="ZE27" s="12"/>
      <c r="ZF27" s="12"/>
      <c r="ZG27" s="12"/>
      <c r="ZH27" s="12"/>
      <c r="ZI27" s="12"/>
      <c r="ZJ27" s="12"/>
      <c r="ZK27" s="12"/>
      <c r="ZL27" s="12"/>
      <c r="ZM27" s="12"/>
      <c r="ZN27" s="12"/>
      <c r="ZO27" s="12"/>
      <c r="ZP27" s="12"/>
      <c r="ZQ27" s="12"/>
      <c r="ZR27" s="12"/>
      <c r="ZS27" s="12"/>
      <c r="ZT27" s="12"/>
      <c r="ZU27" s="12"/>
      <c r="ZV27" s="12"/>
      <c r="ZW27" s="12"/>
      <c r="ZX27" s="12"/>
      <c r="ZY27" s="12"/>
      <c r="ZZ27" s="12"/>
      <c r="AAA27" s="12"/>
      <c r="AAB27" s="12"/>
      <c r="AAC27" s="12"/>
      <c r="AAD27" s="12"/>
      <c r="AAE27" s="12"/>
      <c r="AAF27" s="12"/>
      <c r="AAG27" s="12"/>
      <c r="AAH27" s="12"/>
      <c r="AAI27" s="12"/>
      <c r="AAJ27" s="12"/>
      <c r="AAK27" s="12"/>
      <c r="AAL27" s="12"/>
      <c r="AAM27" s="12"/>
      <c r="AAN27" s="12"/>
      <c r="AAO27" s="12"/>
      <c r="AAP27" s="12"/>
      <c r="AAQ27" s="12"/>
      <c r="AAR27" s="12"/>
      <c r="AAS27" s="12"/>
      <c r="AAT27" s="12"/>
      <c r="AAU27" s="12"/>
      <c r="AAV27" s="12"/>
      <c r="AAW27" s="12"/>
      <c r="AAX27" s="12"/>
      <c r="AAY27" s="12"/>
      <c r="AAZ27" s="12"/>
      <c r="ABA27" s="12"/>
      <c r="ABB27" s="12"/>
      <c r="ABC27" s="12"/>
      <c r="ABD27" s="12"/>
      <c r="ABE27" s="12"/>
      <c r="ABF27" s="12"/>
      <c r="ABG27" s="12"/>
      <c r="ABH27" s="12"/>
      <c r="ABI27" s="12"/>
      <c r="ABJ27" s="12"/>
      <c r="ABK27" s="12"/>
      <c r="ABL27" s="12"/>
      <c r="ABM27" s="12"/>
      <c r="ABN27" s="12"/>
      <c r="ABO27" s="12"/>
      <c r="ABP27" s="12"/>
      <c r="ABQ27" s="12"/>
      <c r="ABR27" s="12"/>
      <c r="ABS27" s="12"/>
      <c r="ABT27" s="12"/>
      <c r="ABU27" s="12"/>
      <c r="ABV27" s="12"/>
      <c r="ABW27" s="12"/>
      <c r="ABX27" s="12"/>
      <c r="ABY27" s="12"/>
      <c r="ABZ27" s="12"/>
      <c r="ACA27" s="12"/>
      <c r="ACB27" s="12"/>
      <c r="ACC27" s="12"/>
      <c r="ACD27" s="12"/>
      <c r="ACE27" s="12"/>
      <c r="ACF27" s="12"/>
      <c r="ACG27" s="12"/>
      <c r="ACH27" s="12"/>
      <c r="ACI27" s="12"/>
      <c r="ACJ27" s="12"/>
      <c r="ACK27" s="12"/>
      <c r="ACL27" s="12"/>
      <c r="ACM27" s="12"/>
      <c r="ACN27" s="12"/>
      <c r="ACO27" s="12"/>
      <c r="ACP27" s="12"/>
      <c r="ACQ27" s="12"/>
      <c r="ACR27" s="12"/>
      <c r="ACS27" s="12"/>
      <c r="ACT27" s="12"/>
      <c r="ACU27" s="12"/>
      <c r="ACV27" s="12"/>
      <c r="ACW27" s="12"/>
      <c r="ACX27" s="12"/>
      <c r="ACY27" s="12"/>
      <c r="ACZ27" s="12"/>
      <c r="ADA27" s="12"/>
      <c r="ADB27" s="12"/>
      <c r="ADC27" s="12"/>
      <c r="ADD27" s="12"/>
      <c r="ADE27" s="12"/>
      <c r="ADF27" s="12"/>
      <c r="ADG27" s="12"/>
      <c r="ADH27" s="12"/>
      <c r="ADI27" s="12"/>
      <c r="ADJ27" s="12"/>
      <c r="ADK27" s="12"/>
      <c r="ADL27" s="12"/>
      <c r="ADM27" s="12"/>
      <c r="ADN27" s="12"/>
      <c r="ADO27" s="12"/>
      <c r="ADP27" s="12"/>
      <c r="ADQ27" s="12"/>
      <c r="ADR27" s="12"/>
      <c r="ADS27" s="12"/>
      <c r="ADT27" s="12"/>
      <c r="ADU27" s="12"/>
      <c r="ADV27" s="12"/>
      <c r="ADW27" s="12"/>
      <c r="ADX27" s="12"/>
      <c r="ADY27" s="12"/>
      <c r="ADZ27" s="12"/>
      <c r="AEA27" s="12"/>
      <c r="AEB27" s="12"/>
      <c r="AEC27" s="12"/>
      <c r="AED27" s="12"/>
      <c r="AEE27" s="12"/>
      <c r="AEF27" s="12"/>
      <c r="AEG27" s="12"/>
      <c r="AEH27" s="12"/>
      <c r="AEI27" s="12"/>
      <c r="AEJ27" s="12"/>
      <c r="AEK27" s="12"/>
      <c r="AEL27" s="12"/>
      <c r="AEM27" s="12"/>
      <c r="AEN27" s="12"/>
      <c r="AEO27" s="12"/>
      <c r="AEP27" s="12"/>
      <c r="AEQ27" s="12"/>
      <c r="AER27" s="12"/>
      <c r="AES27" s="12"/>
      <c r="AET27" s="12"/>
      <c r="AEU27" s="12"/>
      <c r="AEV27" s="12"/>
      <c r="AEW27" s="12"/>
      <c r="AEX27" s="12"/>
      <c r="AEY27" s="12"/>
      <c r="AEZ27" s="12"/>
      <c r="AFA27" s="12"/>
      <c r="AFB27" s="12"/>
      <c r="AFC27" s="12"/>
      <c r="AFD27" s="12"/>
      <c r="AFE27" s="12"/>
      <c r="AFF27" s="12"/>
      <c r="AFG27" s="12"/>
      <c r="AFH27" s="12"/>
      <c r="AFI27" s="12"/>
      <c r="AFJ27" s="12"/>
      <c r="AFK27" s="12"/>
      <c r="AFL27" s="12"/>
      <c r="AFM27" s="12"/>
      <c r="AFN27" s="12"/>
      <c r="AFO27" s="12"/>
      <c r="AFP27" s="12"/>
      <c r="AFQ27" s="12"/>
      <c r="AFR27" s="12"/>
      <c r="AFS27" s="12"/>
      <c r="AFT27" s="12"/>
      <c r="AFU27" s="12"/>
      <c r="AFV27" s="12"/>
      <c r="AFW27" s="12"/>
      <c r="AFX27" s="12"/>
      <c r="AFY27" s="12"/>
      <c r="AFZ27" s="12"/>
      <c r="AGA27" s="12"/>
      <c r="AGB27" s="12"/>
      <c r="AGC27" s="12"/>
      <c r="AGD27" s="12"/>
      <c r="AGE27" s="12"/>
      <c r="AGF27" s="12"/>
      <c r="AGG27" s="12"/>
      <c r="AGH27" s="12"/>
      <c r="AGI27" s="12"/>
      <c r="AGJ27" s="12"/>
      <c r="AGK27" s="12"/>
      <c r="AGL27" s="12"/>
      <c r="AGM27" s="12"/>
      <c r="AGN27" s="12"/>
      <c r="AGO27" s="12"/>
      <c r="AGP27" s="12"/>
      <c r="AGQ27" s="12"/>
      <c r="AGR27" s="12"/>
      <c r="AGS27" s="12"/>
      <c r="AGT27" s="12"/>
      <c r="AGU27" s="12"/>
      <c r="AGV27" s="12"/>
      <c r="AGW27" s="12"/>
      <c r="AGX27" s="12"/>
      <c r="AGY27" s="12"/>
      <c r="AGZ27" s="12"/>
      <c r="AHA27" s="12"/>
      <c r="AHB27" s="12"/>
      <c r="AHC27" s="12"/>
      <c r="AHD27" s="12"/>
      <c r="AHE27" s="12"/>
      <c r="AHF27" s="12"/>
      <c r="AHG27" s="12"/>
      <c r="AHH27" s="12"/>
      <c r="AHI27" s="12"/>
      <c r="AHJ27" s="12"/>
      <c r="AHK27" s="12"/>
      <c r="AHL27" s="12"/>
      <c r="AHM27" s="12"/>
      <c r="AHN27" s="12"/>
      <c r="AHO27" s="12"/>
      <c r="AHP27" s="12"/>
      <c r="AHQ27" s="12"/>
      <c r="AHR27" s="12"/>
      <c r="AHS27" s="12"/>
      <c r="AHT27" s="12"/>
      <c r="AHU27" s="12"/>
      <c r="AHV27" s="12"/>
      <c r="AHW27" s="12"/>
      <c r="AHX27" s="12"/>
      <c r="AHY27" s="12"/>
      <c r="AHZ27" s="12"/>
      <c r="AIA27" s="12"/>
      <c r="AIB27" s="12"/>
      <c r="AIC27" s="12"/>
      <c r="AID27" s="12"/>
      <c r="AIE27" s="12"/>
      <c r="AIF27" s="12"/>
      <c r="AIG27" s="12"/>
      <c r="AIH27" s="12"/>
      <c r="AII27" s="12"/>
      <c r="AIJ27" s="12"/>
      <c r="AIK27" s="12"/>
      <c r="AIL27" s="12"/>
      <c r="AIM27" s="12"/>
      <c r="AIN27" s="12"/>
      <c r="AIO27" s="12"/>
      <c r="AIP27" s="12"/>
      <c r="AIQ27" s="12"/>
      <c r="AIR27" s="12"/>
      <c r="AIS27" s="12"/>
      <c r="AIT27" s="12"/>
      <c r="AIU27" s="12"/>
      <c r="AIV27" s="12"/>
      <c r="AIW27" s="12"/>
      <c r="AIX27" s="12"/>
      <c r="AIY27" s="12"/>
      <c r="AIZ27" s="12"/>
      <c r="AJA27" s="12"/>
      <c r="AJB27" s="12"/>
      <c r="AJC27" s="12"/>
      <c r="AJD27" s="12"/>
      <c r="AJE27" s="12"/>
      <c r="AJF27" s="12"/>
      <c r="AJG27" s="12"/>
      <c r="AJH27" s="12"/>
      <c r="AJI27" s="12"/>
      <c r="AJJ27" s="12"/>
      <c r="AJK27" s="12"/>
      <c r="AJL27" s="12"/>
    </row>
    <row r="28" spans="1:948" ht="12.75" hidden="1" customHeight="1" outlineLevel="1" x14ac:dyDescent="0.25">
      <c r="A28" s="121">
        <v>2008</v>
      </c>
      <c r="B28" s="193">
        <v>71.555999999999997</v>
      </c>
      <c r="C28" s="194">
        <v>33.429000000000002</v>
      </c>
      <c r="D28" s="194">
        <v>16.613</v>
      </c>
      <c r="E28" s="194">
        <v>121.598</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2"/>
      <c r="VB28" s="12"/>
      <c r="VC28" s="12"/>
      <c r="VD28" s="12"/>
      <c r="VE28" s="12"/>
      <c r="VF28" s="12"/>
      <c r="VG28" s="12"/>
      <c r="VH28" s="12"/>
      <c r="VI28" s="12"/>
      <c r="VJ28" s="12"/>
      <c r="VK28" s="12"/>
      <c r="VL28" s="12"/>
      <c r="VM28" s="12"/>
      <c r="VN28" s="12"/>
      <c r="VO28" s="12"/>
      <c r="VP28" s="12"/>
      <c r="VQ28" s="12"/>
      <c r="VR28" s="12"/>
      <c r="VS28" s="12"/>
      <c r="VT28" s="12"/>
      <c r="VU28" s="12"/>
      <c r="VV28" s="12"/>
      <c r="VW28" s="12"/>
      <c r="VX28" s="12"/>
      <c r="VY28" s="12"/>
      <c r="VZ28" s="12"/>
      <c r="WA28" s="12"/>
      <c r="WB28" s="12"/>
      <c r="WC28" s="12"/>
      <c r="WD28" s="12"/>
      <c r="WE28" s="12"/>
      <c r="WF28" s="12"/>
      <c r="WG28" s="12"/>
      <c r="WH28" s="12"/>
      <c r="WI28" s="12"/>
      <c r="WJ28" s="12"/>
      <c r="WK28" s="12"/>
      <c r="WL28" s="12"/>
      <c r="WM28" s="12"/>
      <c r="WN28" s="12"/>
      <c r="WO28" s="12"/>
      <c r="WP28" s="12"/>
      <c r="WQ28" s="12"/>
      <c r="WR28" s="12"/>
      <c r="WS28" s="12"/>
      <c r="WT28" s="12"/>
      <c r="WU28" s="12"/>
      <c r="WV28" s="12"/>
      <c r="WW28" s="12"/>
      <c r="WX28" s="12"/>
      <c r="WY28" s="12"/>
      <c r="WZ28" s="12"/>
      <c r="XA28" s="12"/>
      <c r="XB28" s="12"/>
      <c r="XC28" s="12"/>
      <c r="XD28" s="12"/>
      <c r="XE28" s="12"/>
      <c r="XF28" s="12"/>
      <c r="XG28" s="12"/>
      <c r="XH28" s="12"/>
      <c r="XI28" s="12"/>
      <c r="XJ28" s="12"/>
      <c r="XK28" s="12"/>
      <c r="XL28" s="12"/>
      <c r="XM28" s="12"/>
      <c r="XN28" s="12"/>
      <c r="XO28" s="12"/>
      <c r="XP28" s="12"/>
      <c r="XQ28" s="12"/>
      <c r="XR28" s="12"/>
      <c r="XS28" s="12"/>
      <c r="XT28" s="12"/>
      <c r="XU28" s="12"/>
      <c r="XV28" s="12"/>
      <c r="XW28" s="12"/>
      <c r="XX28" s="12"/>
      <c r="XY28" s="12"/>
      <c r="XZ28" s="12"/>
      <c r="YA28" s="12"/>
      <c r="YB28" s="12"/>
      <c r="YC28" s="12"/>
      <c r="YD28" s="12"/>
      <c r="YE28" s="12"/>
      <c r="YF28" s="12"/>
      <c r="YG28" s="12"/>
      <c r="YH28" s="12"/>
      <c r="YI28" s="12"/>
      <c r="YJ28" s="12"/>
      <c r="YK28" s="12"/>
      <c r="YL28" s="12"/>
      <c r="YM28" s="12"/>
      <c r="YN28" s="12"/>
      <c r="YO28" s="12"/>
      <c r="YP28" s="12"/>
      <c r="YQ28" s="12"/>
      <c r="YR28" s="12"/>
      <c r="YS28" s="12"/>
      <c r="YT28" s="12"/>
      <c r="YU28" s="12"/>
      <c r="YV28" s="12"/>
      <c r="YW28" s="12"/>
      <c r="YX28" s="12"/>
      <c r="YY28" s="12"/>
      <c r="YZ28" s="12"/>
      <c r="ZA28" s="12"/>
      <c r="ZB28" s="12"/>
      <c r="ZC28" s="12"/>
      <c r="ZD28" s="12"/>
      <c r="ZE28" s="12"/>
      <c r="ZF28" s="12"/>
      <c r="ZG28" s="12"/>
      <c r="ZH28" s="12"/>
      <c r="ZI28" s="12"/>
      <c r="ZJ28" s="12"/>
      <c r="ZK28" s="12"/>
      <c r="ZL28" s="12"/>
      <c r="ZM28" s="12"/>
      <c r="ZN28" s="12"/>
      <c r="ZO28" s="12"/>
      <c r="ZP28" s="12"/>
      <c r="ZQ28" s="12"/>
      <c r="ZR28" s="12"/>
      <c r="ZS28" s="12"/>
      <c r="ZT28" s="12"/>
      <c r="ZU28" s="12"/>
      <c r="ZV28" s="12"/>
      <c r="ZW28" s="12"/>
      <c r="ZX28" s="12"/>
      <c r="ZY28" s="12"/>
      <c r="ZZ28" s="12"/>
      <c r="AAA28" s="12"/>
      <c r="AAB28" s="12"/>
      <c r="AAC28" s="12"/>
      <c r="AAD28" s="12"/>
      <c r="AAE28" s="12"/>
      <c r="AAF28" s="12"/>
      <c r="AAG28" s="12"/>
      <c r="AAH28" s="12"/>
      <c r="AAI28" s="12"/>
      <c r="AAJ28" s="12"/>
      <c r="AAK28" s="12"/>
      <c r="AAL28" s="12"/>
      <c r="AAM28" s="12"/>
      <c r="AAN28" s="12"/>
      <c r="AAO28" s="12"/>
      <c r="AAP28" s="12"/>
      <c r="AAQ28" s="12"/>
      <c r="AAR28" s="12"/>
      <c r="AAS28" s="12"/>
      <c r="AAT28" s="12"/>
      <c r="AAU28" s="12"/>
      <c r="AAV28" s="12"/>
      <c r="AAW28" s="12"/>
      <c r="AAX28" s="12"/>
      <c r="AAY28" s="12"/>
      <c r="AAZ28" s="12"/>
      <c r="ABA28" s="12"/>
      <c r="ABB28" s="12"/>
      <c r="ABC28" s="12"/>
      <c r="ABD28" s="12"/>
      <c r="ABE28" s="12"/>
      <c r="ABF28" s="12"/>
      <c r="ABG28" s="12"/>
      <c r="ABH28" s="12"/>
      <c r="ABI28" s="12"/>
      <c r="ABJ28" s="12"/>
      <c r="ABK28" s="12"/>
      <c r="ABL28" s="12"/>
      <c r="ABM28" s="12"/>
      <c r="ABN28" s="12"/>
      <c r="ABO28" s="12"/>
      <c r="ABP28" s="12"/>
      <c r="ABQ28" s="12"/>
      <c r="ABR28" s="12"/>
      <c r="ABS28" s="12"/>
      <c r="ABT28" s="12"/>
      <c r="ABU28" s="12"/>
      <c r="ABV28" s="12"/>
      <c r="ABW28" s="12"/>
      <c r="ABX28" s="12"/>
      <c r="ABY28" s="12"/>
      <c r="ABZ28" s="12"/>
      <c r="ACA28" s="12"/>
      <c r="ACB28" s="12"/>
      <c r="ACC28" s="12"/>
      <c r="ACD28" s="12"/>
      <c r="ACE28" s="12"/>
      <c r="ACF28" s="12"/>
      <c r="ACG28" s="12"/>
      <c r="ACH28" s="12"/>
      <c r="ACI28" s="12"/>
      <c r="ACJ28" s="12"/>
      <c r="ACK28" s="12"/>
      <c r="ACL28" s="12"/>
      <c r="ACM28" s="12"/>
      <c r="ACN28" s="12"/>
      <c r="ACO28" s="12"/>
      <c r="ACP28" s="12"/>
      <c r="ACQ28" s="12"/>
      <c r="ACR28" s="12"/>
      <c r="ACS28" s="12"/>
      <c r="ACT28" s="12"/>
      <c r="ACU28" s="12"/>
      <c r="ACV28" s="12"/>
      <c r="ACW28" s="12"/>
      <c r="ACX28" s="12"/>
      <c r="ACY28" s="12"/>
      <c r="ACZ28" s="12"/>
      <c r="ADA28" s="12"/>
      <c r="ADB28" s="12"/>
      <c r="ADC28" s="12"/>
      <c r="ADD28" s="12"/>
      <c r="ADE28" s="12"/>
      <c r="ADF28" s="12"/>
      <c r="ADG28" s="12"/>
      <c r="ADH28" s="12"/>
      <c r="ADI28" s="12"/>
      <c r="ADJ28" s="12"/>
      <c r="ADK28" s="12"/>
      <c r="ADL28" s="12"/>
      <c r="ADM28" s="12"/>
      <c r="ADN28" s="12"/>
      <c r="ADO28" s="12"/>
      <c r="ADP28" s="12"/>
      <c r="ADQ28" s="12"/>
      <c r="ADR28" s="12"/>
      <c r="ADS28" s="12"/>
      <c r="ADT28" s="12"/>
      <c r="ADU28" s="12"/>
      <c r="ADV28" s="12"/>
      <c r="ADW28" s="12"/>
      <c r="ADX28" s="12"/>
      <c r="ADY28" s="12"/>
      <c r="ADZ28" s="12"/>
      <c r="AEA28" s="12"/>
      <c r="AEB28" s="12"/>
      <c r="AEC28" s="12"/>
      <c r="AED28" s="12"/>
      <c r="AEE28" s="12"/>
      <c r="AEF28" s="12"/>
      <c r="AEG28" s="12"/>
      <c r="AEH28" s="12"/>
      <c r="AEI28" s="12"/>
      <c r="AEJ28" s="12"/>
      <c r="AEK28" s="12"/>
      <c r="AEL28" s="12"/>
      <c r="AEM28" s="12"/>
      <c r="AEN28" s="12"/>
      <c r="AEO28" s="12"/>
      <c r="AEP28" s="12"/>
      <c r="AEQ28" s="12"/>
      <c r="AER28" s="12"/>
      <c r="AES28" s="12"/>
      <c r="AET28" s="12"/>
      <c r="AEU28" s="12"/>
      <c r="AEV28" s="12"/>
      <c r="AEW28" s="12"/>
      <c r="AEX28" s="12"/>
      <c r="AEY28" s="12"/>
      <c r="AEZ28" s="12"/>
      <c r="AFA28" s="12"/>
      <c r="AFB28" s="12"/>
      <c r="AFC28" s="12"/>
      <c r="AFD28" s="12"/>
      <c r="AFE28" s="12"/>
      <c r="AFF28" s="12"/>
      <c r="AFG28" s="12"/>
      <c r="AFH28" s="12"/>
      <c r="AFI28" s="12"/>
      <c r="AFJ28" s="12"/>
      <c r="AFK28" s="12"/>
      <c r="AFL28" s="12"/>
      <c r="AFM28" s="12"/>
      <c r="AFN28" s="12"/>
      <c r="AFO28" s="12"/>
      <c r="AFP28" s="12"/>
      <c r="AFQ28" s="12"/>
      <c r="AFR28" s="12"/>
      <c r="AFS28" s="12"/>
      <c r="AFT28" s="12"/>
      <c r="AFU28" s="12"/>
      <c r="AFV28" s="12"/>
      <c r="AFW28" s="12"/>
      <c r="AFX28" s="12"/>
      <c r="AFY28" s="12"/>
      <c r="AFZ28" s="12"/>
      <c r="AGA28" s="12"/>
      <c r="AGB28" s="12"/>
      <c r="AGC28" s="12"/>
      <c r="AGD28" s="12"/>
      <c r="AGE28" s="12"/>
      <c r="AGF28" s="12"/>
      <c r="AGG28" s="12"/>
      <c r="AGH28" s="12"/>
      <c r="AGI28" s="12"/>
      <c r="AGJ28" s="12"/>
      <c r="AGK28" s="12"/>
      <c r="AGL28" s="12"/>
      <c r="AGM28" s="12"/>
      <c r="AGN28" s="12"/>
      <c r="AGO28" s="12"/>
      <c r="AGP28" s="12"/>
      <c r="AGQ28" s="12"/>
      <c r="AGR28" s="12"/>
      <c r="AGS28" s="12"/>
      <c r="AGT28" s="12"/>
      <c r="AGU28" s="12"/>
      <c r="AGV28" s="12"/>
      <c r="AGW28" s="12"/>
      <c r="AGX28" s="12"/>
      <c r="AGY28" s="12"/>
      <c r="AGZ28" s="12"/>
      <c r="AHA28" s="12"/>
      <c r="AHB28" s="12"/>
      <c r="AHC28" s="12"/>
      <c r="AHD28" s="12"/>
      <c r="AHE28" s="12"/>
      <c r="AHF28" s="12"/>
      <c r="AHG28" s="12"/>
      <c r="AHH28" s="12"/>
      <c r="AHI28" s="12"/>
      <c r="AHJ28" s="12"/>
      <c r="AHK28" s="12"/>
      <c r="AHL28" s="12"/>
      <c r="AHM28" s="12"/>
      <c r="AHN28" s="12"/>
      <c r="AHO28" s="12"/>
      <c r="AHP28" s="12"/>
      <c r="AHQ28" s="12"/>
      <c r="AHR28" s="12"/>
      <c r="AHS28" s="12"/>
      <c r="AHT28" s="12"/>
      <c r="AHU28" s="12"/>
      <c r="AHV28" s="12"/>
      <c r="AHW28" s="12"/>
      <c r="AHX28" s="12"/>
      <c r="AHY28" s="12"/>
      <c r="AHZ28" s="12"/>
      <c r="AIA28" s="12"/>
      <c r="AIB28" s="12"/>
      <c r="AIC28" s="12"/>
      <c r="AID28" s="12"/>
      <c r="AIE28" s="12"/>
      <c r="AIF28" s="12"/>
      <c r="AIG28" s="12"/>
      <c r="AIH28" s="12"/>
      <c r="AII28" s="12"/>
      <c r="AIJ28" s="12"/>
      <c r="AIK28" s="12"/>
      <c r="AIL28" s="12"/>
      <c r="AIM28" s="12"/>
      <c r="AIN28" s="12"/>
      <c r="AIO28" s="12"/>
      <c r="AIP28" s="12"/>
      <c r="AIQ28" s="12"/>
      <c r="AIR28" s="12"/>
      <c r="AIS28" s="12"/>
      <c r="AIT28" s="12"/>
      <c r="AIU28" s="12"/>
      <c r="AIV28" s="12"/>
      <c r="AIW28" s="12"/>
      <c r="AIX28" s="12"/>
      <c r="AIY28" s="12"/>
      <c r="AIZ28" s="12"/>
      <c r="AJA28" s="12"/>
      <c r="AJB28" s="12"/>
      <c r="AJC28" s="12"/>
      <c r="AJD28" s="12"/>
      <c r="AJE28" s="12"/>
      <c r="AJF28" s="12"/>
      <c r="AJG28" s="12"/>
      <c r="AJH28" s="12"/>
      <c r="AJI28" s="12"/>
      <c r="AJJ28" s="12"/>
      <c r="AJK28" s="12"/>
      <c r="AJL28" s="12"/>
    </row>
    <row r="29" spans="1:948" ht="12.75" hidden="1" customHeight="1" outlineLevel="1" x14ac:dyDescent="0.25">
      <c r="A29" s="121">
        <v>2009</v>
      </c>
      <c r="B29" s="193">
        <v>72.102000000000004</v>
      </c>
      <c r="C29" s="194">
        <v>27.93</v>
      </c>
      <c r="D29" s="194">
        <v>17.361999999999998</v>
      </c>
      <c r="E29" s="194">
        <v>117.39400000000001</v>
      </c>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2"/>
      <c r="VB29" s="12"/>
      <c r="VC29" s="12"/>
      <c r="VD29" s="12"/>
      <c r="VE29" s="12"/>
      <c r="VF29" s="12"/>
      <c r="VG29" s="12"/>
      <c r="VH29" s="12"/>
      <c r="VI29" s="12"/>
      <c r="VJ29" s="12"/>
      <c r="VK29" s="12"/>
      <c r="VL29" s="12"/>
      <c r="VM29" s="12"/>
      <c r="VN29" s="12"/>
      <c r="VO29" s="12"/>
      <c r="VP29" s="12"/>
      <c r="VQ29" s="12"/>
      <c r="VR29" s="12"/>
      <c r="VS29" s="12"/>
      <c r="VT29" s="12"/>
      <c r="VU29" s="12"/>
      <c r="VV29" s="12"/>
      <c r="VW29" s="12"/>
      <c r="VX29" s="12"/>
      <c r="VY29" s="12"/>
      <c r="VZ29" s="12"/>
      <c r="WA29" s="12"/>
      <c r="WB29" s="12"/>
      <c r="WC29" s="12"/>
      <c r="WD29" s="12"/>
      <c r="WE29" s="12"/>
      <c r="WF29" s="12"/>
      <c r="WG29" s="12"/>
      <c r="WH29" s="12"/>
      <c r="WI29" s="12"/>
      <c r="WJ29" s="12"/>
      <c r="WK29" s="12"/>
      <c r="WL29" s="12"/>
      <c r="WM29" s="12"/>
      <c r="WN29" s="12"/>
      <c r="WO29" s="12"/>
      <c r="WP29" s="12"/>
      <c r="WQ29" s="12"/>
      <c r="WR29" s="12"/>
      <c r="WS29" s="12"/>
      <c r="WT29" s="12"/>
      <c r="WU29" s="12"/>
      <c r="WV29" s="12"/>
      <c r="WW29" s="12"/>
      <c r="WX29" s="12"/>
      <c r="WY29" s="12"/>
      <c r="WZ29" s="12"/>
      <c r="XA29" s="12"/>
      <c r="XB29" s="12"/>
      <c r="XC29" s="12"/>
      <c r="XD29" s="12"/>
      <c r="XE29" s="12"/>
      <c r="XF29" s="12"/>
      <c r="XG29" s="12"/>
      <c r="XH29" s="12"/>
      <c r="XI29" s="12"/>
      <c r="XJ29" s="12"/>
      <c r="XK29" s="12"/>
      <c r="XL29" s="12"/>
      <c r="XM29" s="12"/>
      <c r="XN29" s="12"/>
      <c r="XO29" s="12"/>
      <c r="XP29" s="12"/>
      <c r="XQ29" s="12"/>
      <c r="XR29" s="12"/>
      <c r="XS29" s="12"/>
      <c r="XT29" s="12"/>
      <c r="XU29" s="12"/>
      <c r="XV29" s="12"/>
      <c r="XW29" s="12"/>
      <c r="XX29" s="12"/>
      <c r="XY29" s="12"/>
      <c r="XZ29" s="12"/>
      <c r="YA29" s="12"/>
      <c r="YB29" s="12"/>
      <c r="YC29" s="12"/>
      <c r="YD29" s="12"/>
      <c r="YE29" s="12"/>
      <c r="YF29" s="12"/>
      <c r="YG29" s="12"/>
      <c r="YH29" s="12"/>
      <c r="YI29" s="12"/>
      <c r="YJ29" s="12"/>
      <c r="YK29" s="12"/>
      <c r="YL29" s="12"/>
      <c r="YM29" s="12"/>
      <c r="YN29" s="12"/>
      <c r="YO29" s="12"/>
      <c r="YP29" s="12"/>
      <c r="YQ29" s="12"/>
      <c r="YR29" s="12"/>
      <c r="YS29" s="12"/>
      <c r="YT29" s="12"/>
      <c r="YU29" s="12"/>
      <c r="YV29" s="12"/>
      <c r="YW29" s="12"/>
      <c r="YX29" s="12"/>
      <c r="YY29" s="12"/>
      <c r="YZ29" s="12"/>
      <c r="ZA29" s="12"/>
      <c r="ZB29" s="12"/>
      <c r="ZC29" s="12"/>
      <c r="ZD29" s="12"/>
      <c r="ZE29" s="12"/>
      <c r="ZF29" s="12"/>
      <c r="ZG29" s="12"/>
      <c r="ZH29" s="12"/>
      <c r="ZI29" s="12"/>
      <c r="ZJ29" s="12"/>
      <c r="ZK29" s="12"/>
      <c r="ZL29" s="12"/>
      <c r="ZM29" s="12"/>
      <c r="ZN29" s="12"/>
      <c r="ZO29" s="12"/>
      <c r="ZP29" s="12"/>
      <c r="ZQ29" s="12"/>
      <c r="ZR29" s="12"/>
      <c r="ZS29" s="12"/>
      <c r="ZT29" s="12"/>
      <c r="ZU29" s="12"/>
      <c r="ZV29" s="12"/>
      <c r="ZW29" s="12"/>
      <c r="ZX29" s="12"/>
      <c r="ZY29" s="12"/>
      <c r="ZZ29" s="12"/>
      <c r="AAA29" s="12"/>
      <c r="AAB29" s="12"/>
      <c r="AAC29" s="12"/>
      <c r="AAD29" s="12"/>
      <c r="AAE29" s="12"/>
      <c r="AAF29" s="12"/>
      <c r="AAG29" s="12"/>
      <c r="AAH29" s="12"/>
      <c r="AAI29" s="12"/>
      <c r="AAJ29" s="12"/>
      <c r="AAK29" s="12"/>
      <c r="AAL29" s="12"/>
      <c r="AAM29" s="12"/>
      <c r="AAN29" s="12"/>
      <c r="AAO29" s="12"/>
      <c r="AAP29" s="12"/>
      <c r="AAQ29" s="12"/>
      <c r="AAR29" s="12"/>
      <c r="AAS29" s="12"/>
      <c r="AAT29" s="12"/>
      <c r="AAU29" s="12"/>
      <c r="AAV29" s="12"/>
      <c r="AAW29" s="12"/>
      <c r="AAX29" s="12"/>
      <c r="AAY29" s="12"/>
      <c r="AAZ29" s="12"/>
      <c r="ABA29" s="12"/>
      <c r="ABB29" s="12"/>
      <c r="ABC29" s="12"/>
      <c r="ABD29" s="12"/>
      <c r="ABE29" s="12"/>
      <c r="ABF29" s="12"/>
      <c r="ABG29" s="12"/>
      <c r="ABH29" s="12"/>
      <c r="ABI29" s="12"/>
      <c r="ABJ29" s="12"/>
      <c r="ABK29" s="12"/>
      <c r="ABL29" s="12"/>
      <c r="ABM29" s="12"/>
      <c r="ABN29" s="12"/>
      <c r="ABO29" s="12"/>
      <c r="ABP29" s="12"/>
      <c r="ABQ29" s="12"/>
      <c r="ABR29" s="12"/>
      <c r="ABS29" s="12"/>
      <c r="ABT29" s="12"/>
      <c r="ABU29" s="12"/>
      <c r="ABV29" s="12"/>
      <c r="ABW29" s="12"/>
      <c r="ABX29" s="12"/>
      <c r="ABY29" s="12"/>
      <c r="ABZ29" s="12"/>
      <c r="ACA29" s="12"/>
      <c r="ACB29" s="12"/>
      <c r="ACC29" s="12"/>
      <c r="ACD29" s="12"/>
      <c r="ACE29" s="12"/>
      <c r="ACF29" s="12"/>
      <c r="ACG29" s="12"/>
      <c r="ACH29" s="12"/>
      <c r="ACI29" s="12"/>
      <c r="ACJ29" s="12"/>
      <c r="ACK29" s="12"/>
      <c r="ACL29" s="12"/>
      <c r="ACM29" s="12"/>
      <c r="ACN29" s="12"/>
      <c r="ACO29" s="12"/>
      <c r="ACP29" s="12"/>
      <c r="ACQ29" s="12"/>
      <c r="ACR29" s="12"/>
      <c r="ACS29" s="12"/>
      <c r="ACT29" s="12"/>
      <c r="ACU29" s="12"/>
      <c r="ACV29" s="12"/>
      <c r="ACW29" s="12"/>
      <c r="ACX29" s="12"/>
      <c r="ACY29" s="12"/>
      <c r="ACZ29" s="12"/>
      <c r="ADA29" s="12"/>
      <c r="ADB29" s="12"/>
      <c r="ADC29" s="12"/>
      <c r="ADD29" s="12"/>
      <c r="ADE29" s="12"/>
      <c r="ADF29" s="12"/>
      <c r="ADG29" s="12"/>
      <c r="ADH29" s="12"/>
      <c r="ADI29" s="12"/>
      <c r="ADJ29" s="12"/>
      <c r="ADK29" s="12"/>
      <c r="ADL29" s="12"/>
      <c r="ADM29" s="12"/>
      <c r="ADN29" s="12"/>
      <c r="ADO29" s="12"/>
      <c r="ADP29" s="12"/>
      <c r="ADQ29" s="12"/>
      <c r="ADR29" s="12"/>
      <c r="ADS29" s="12"/>
      <c r="ADT29" s="12"/>
      <c r="ADU29" s="12"/>
      <c r="ADV29" s="12"/>
      <c r="ADW29" s="12"/>
      <c r="ADX29" s="12"/>
      <c r="ADY29" s="12"/>
      <c r="ADZ29" s="12"/>
      <c r="AEA29" s="12"/>
      <c r="AEB29" s="12"/>
      <c r="AEC29" s="12"/>
      <c r="AED29" s="12"/>
      <c r="AEE29" s="12"/>
      <c r="AEF29" s="12"/>
      <c r="AEG29" s="12"/>
      <c r="AEH29" s="12"/>
      <c r="AEI29" s="12"/>
      <c r="AEJ29" s="12"/>
      <c r="AEK29" s="12"/>
      <c r="AEL29" s="12"/>
      <c r="AEM29" s="12"/>
      <c r="AEN29" s="12"/>
      <c r="AEO29" s="12"/>
      <c r="AEP29" s="12"/>
      <c r="AEQ29" s="12"/>
      <c r="AER29" s="12"/>
      <c r="AES29" s="12"/>
      <c r="AET29" s="12"/>
      <c r="AEU29" s="12"/>
      <c r="AEV29" s="12"/>
      <c r="AEW29" s="12"/>
      <c r="AEX29" s="12"/>
      <c r="AEY29" s="12"/>
      <c r="AEZ29" s="12"/>
      <c r="AFA29" s="12"/>
      <c r="AFB29" s="12"/>
      <c r="AFC29" s="12"/>
      <c r="AFD29" s="12"/>
      <c r="AFE29" s="12"/>
      <c r="AFF29" s="12"/>
      <c r="AFG29" s="12"/>
      <c r="AFH29" s="12"/>
      <c r="AFI29" s="12"/>
      <c r="AFJ29" s="12"/>
      <c r="AFK29" s="12"/>
      <c r="AFL29" s="12"/>
      <c r="AFM29" s="12"/>
      <c r="AFN29" s="12"/>
      <c r="AFO29" s="12"/>
      <c r="AFP29" s="12"/>
      <c r="AFQ29" s="12"/>
      <c r="AFR29" s="12"/>
      <c r="AFS29" s="12"/>
      <c r="AFT29" s="12"/>
      <c r="AFU29" s="12"/>
      <c r="AFV29" s="12"/>
      <c r="AFW29" s="12"/>
      <c r="AFX29" s="12"/>
      <c r="AFY29" s="12"/>
      <c r="AFZ29" s="12"/>
      <c r="AGA29" s="12"/>
      <c r="AGB29" s="12"/>
      <c r="AGC29" s="12"/>
      <c r="AGD29" s="12"/>
      <c r="AGE29" s="12"/>
      <c r="AGF29" s="12"/>
      <c r="AGG29" s="12"/>
      <c r="AGH29" s="12"/>
      <c r="AGI29" s="12"/>
      <c r="AGJ29" s="12"/>
      <c r="AGK29" s="12"/>
      <c r="AGL29" s="12"/>
      <c r="AGM29" s="12"/>
      <c r="AGN29" s="12"/>
      <c r="AGO29" s="12"/>
      <c r="AGP29" s="12"/>
      <c r="AGQ29" s="12"/>
      <c r="AGR29" s="12"/>
      <c r="AGS29" s="12"/>
      <c r="AGT29" s="12"/>
      <c r="AGU29" s="12"/>
      <c r="AGV29" s="12"/>
      <c r="AGW29" s="12"/>
      <c r="AGX29" s="12"/>
      <c r="AGY29" s="12"/>
      <c r="AGZ29" s="12"/>
      <c r="AHA29" s="12"/>
      <c r="AHB29" s="12"/>
      <c r="AHC29" s="12"/>
      <c r="AHD29" s="12"/>
      <c r="AHE29" s="12"/>
      <c r="AHF29" s="12"/>
      <c r="AHG29" s="12"/>
      <c r="AHH29" s="12"/>
      <c r="AHI29" s="12"/>
      <c r="AHJ29" s="12"/>
      <c r="AHK29" s="12"/>
      <c r="AHL29" s="12"/>
      <c r="AHM29" s="12"/>
      <c r="AHN29" s="12"/>
      <c r="AHO29" s="12"/>
      <c r="AHP29" s="12"/>
      <c r="AHQ29" s="12"/>
      <c r="AHR29" s="12"/>
      <c r="AHS29" s="12"/>
      <c r="AHT29" s="12"/>
      <c r="AHU29" s="12"/>
      <c r="AHV29" s="12"/>
      <c r="AHW29" s="12"/>
      <c r="AHX29" s="12"/>
      <c r="AHY29" s="12"/>
      <c r="AHZ29" s="12"/>
      <c r="AIA29" s="12"/>
      <c r="AIB29" s="12"/>
      <c r="AIC29" s="12"/>
      <c r="AID29" s="12"/>
      <c r="AIE29" s="12"/>
      <c r="AIF29" s="12"/>
      <c r="AIG29" s="12"/>
      <c r="AIH29" s="12"/>
      <c r="AII29" s="12"/>
      <c r="AIJ29" s="12"/>
      <c r="AIK29" s="12"/>
      <c r="AIL29" s="12"/>
      <c r="AIM29" s="12"/>
      <c r="AIN29" s="12"/>
      <c r="AIO29" s="12"/>
      <c r="AIP29" s="12"/>
      <c r="AIQ29" s="12"/>
      <c r="AIR29" s="12"/>
      <c r="AIS29" s="12"/>
      <c r="AIT29" s="12"/>
      <c r="AIU29" s="12"/>
      <c r="AIV29" s="12"/>
      <c r="AIW29" s="12"/>
      <c r="AIX29" s="12"/>
      <c r="AIY29" s="12"/>
      <c r="AIZ29" s="12"/>
      <c r="AJA29" s="12"/>
      <c r="AJB29" s="12"/>
      <c r="AJC29" s="12"/>
      <c r="AJD29" s="12"/>
      <c r="AJE29" s="12"/>
      <c r="AJF29" s="12"/>
      <c r="AJG29" s="12"/>
      <c r="AJH29" s="12"/>
      <c r="AJI29" s="12"/>
      <c r="AJJ29" s="12"/>
      <c r="AJK29" s="12"/>
      <c r="AJL29" s="12"/>
    </row>
    <row r="30" spans="1:948" ht="18" customHeight="1" collapsed="1" x14ac:dyDescent="0.25">
      <c r="A30" s="121">
        <v>2010</v>
      </c>
      <c r="B30" s="193">
        <v>69.869</v>
      </c>
      <c r="C30" s="194">
        <v>32.273000000000003</v>
      </c>
      <c r="D30" s="194">
        <v>16.751000000000001</v>
      </c>
      <c r="E30" s="194">
        <v>118.893</v>
      </c>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2"/>
      <c r="VB30" s="12"/>
      <c r="VC30" s="12"/>
      <c r="VD30" s="12"/>
      <c r="VE30" s="12"/>
      <c r="VF30" s="12"/>
      <c r="VG30" s="12"/>
      <c r="VH30" s="12"/>
      <c r="VI30" s="12"/>
      <c r="VJ30" s="12"/>
      <c r="VK30" s="12"/>
      <c r="VL30" s="12"/>
      <c r="VM30" s="12"/>
      <c r="VN30" s="12"/>
      <c r="VO30" s="12"/>
      <c r="VP30" s="12"/>
      <c r="VQ30" s="12"/>
      <c r="VR30" s="12"/>
      <c r="VS30" s="12"/>
      <c r="VT30" s="12"/>
      <c r="VU30" s="12"/>
      <c r="VV30" s="12"/>
      <c r="VW30" s="12"/>
      <c r="VX30" s="12"/>
      <c r="VY30" s="12"/>
      <c r="VZ30" s="12"/>
      <c r="WA30" s="12"/>
      <c r="WB30" s="12"/>
      <c r="WC30" s="12"/>
      <c r="WD30" s="12"/>
      <c r="WE30" s="12"/>
      <c r="WF30" s="12"/>
      <c r="WG30" s="12"/>
      <c r="WH30" s="12"/>
      <c r="WI30" s="12"/>
      <c r="WJ30" s="12"/>
      <c r="WK30" s="12"/>
      <c r="WL30" s="12"/>
      <c r="WM30" s="12"/>
      <c r="WN30" s="12"/>
      <c r="WO30" s="12"/>
      <c r="WP30" s="12"/>
      <c r="WQ30" s="12"/>
      <c r="WR30" s="12"/>
      <c r="WS30" s="12"/>
      <c r="WT30" s="12"/>
      <c r="WU30" s="12"/>
      <c r="WV30" s="12"/>
      <c r="WW30" s="12"/>
      <c r="WX30" s="12"/>
      <c r="WY30" s="12"/>
      <c r="WZ30" s="12"/>
      <c r="XA30" s="12"/>
      <c r="XB30" s="12"/>
      <c r="XC30" s="12"/>
      <c r="XD30" s="12"/>
      <c r="XE30" s="12"/>
      <c r="XF30" s="12"/>
      <c r="XG30" s="12"/>
      <c r="XH30" s="12"/>
      <c r="XI30" s="12"/>
      <c r="XJ30" s="12"/>
      <c r="XK30" s="12"/>
      <c r="XL30" s="12"/>
      <c r="XM30" s="12"/>
      <c r="XN30" s="12"/>
      <c r="XO30" s="12"/>
      <c r="XP30" s="12"/>
      <c r="XQ30" s="12"/>
      <c r="XR30" s="12"/>
      <c r="XS30" s="12"/>
      <c r="XT30" s="12"/>
      <c r="XU30" s="12"/>
      <c r="XV30" s="12"/>
      <c r="XW30" s="12"/>
      <c r="XX30" s="12"/>
      <c r="XY30" s="12"/>
      <c r="XZ30" s="12"/>
      <c r="YA30" s="12"/>
      <c r="YB30" s="12"/>
      <c r="YC30" s="12"/>
      <c r="YD30" s="12"/>
      <c r="YE30" s="12"/>
      <c r="YF30" s="12"/>
      <c r="YG30" s="12"/>
      <c r="YH30" s="12"/>
      <c r="YI30" s="12"/>
      <c r="YJ30" s="12"/>
      <c r="YK30" s="12"/>
      <c r="YL30" s="12"/>
      <c r="YM30" s="12"/>
      <c r="YN30" s="12"/>
      <c r="YO30" s="12"/>
      <c r="YP30" s="12"/>
      <c r="YQ30" s="12"/>
      <c r="YR30" s="12"/>
      <c r="YS30" s="12"/>
      <c r="YT30" s="12"/>
      <c r="YU30" s="12"/>
      <c r="YV30" s="12"/>
      <c r="YW30" s="12"/>
      <c r="YX30" s="12"/>
      <c r="YY30" s="12"/>
      <c r="YZ30" s="12"/>
      <c r="ZA30" s="12"/>
      <c r="ZB30" s="12"/>
      <c r="ZC30" s="12"/>
      <c r="ZD30" s="12"/>
      <c r="ZE30" s="12"/>
      <c r="ZF30" s="12"/>
      <c r="ZG30" s="12"/>
      <c r="ZH30" s="12"/>
      <c r="ZI30" s="12"/>
      <c r="ZJ30" s="12"/>
      <c r="ZK30" s="12"/>
      <c r="ZL30" s="12"/>
      <c r="ZM30" s="12"/>
      <c r="ZN30" s="12"/>
      <c r="ZO30" s="12"/>
      <c r="ZP30" s="12"/>
      <c r="ZQ30" s="12"/>
      <c r="ZR30" s="12"/>
      <c r="ZS30" s="12"/>
      <c r="ZT30" s="12"/>
      <c r="ZU30" s="12"/>
      <c r="ZV30" s="12"/>
      <c r="ZW30" s="12"/>
      <c r="ZX30" s="12"/>
      <c r="ZY30" s="12"/>
      <c r="ZZ30" s="12"/>
      <c r="AAA30" s="12"/>
      <c r="AAB30" s="12"/>
      <c r="AAC30" s="12"/>
      <c r="AAD30" s="12"/>
      <c r="AAE30" s="12"/>
      <c r="AAF30" s="12"/>
      <c r="AAG30" s="12"/>
      <c r="AAH30" s="12"/>
      <c r="AAI30" s="12"/>
      <c r="AAJ30" s="12"/>
      <c r="AAK30" s="12"/>
      <c r="AAL30" s="12"/>
      <c r="AAM30" s="12"/>
      <c r="AAN30" s="12"/>
      <c r="AAO30" s="12"/>
      <c r="AAP30" s="12"/>
      <c r="AAQ30" s="12"/>
      <c r="AAR30" s="12"/>
      <c r="AAS30" s="12"/>
      <c r="AAT30" s="12"/>
      <c r="AAU30" s="12"/>
      <c r="AAV30" s="12"/>
      <c r="AAW30" s="12"/>
      <c r="AAX30" s="12"/>
      <c r="AAY30" s="12"/>
      <c r="AAZ30" s="12"/>
      <c r="ABA30" s="12"/>
      <c r="ABB30" s="12"/>
      <c r="ABC30" s="12"/>
      <c r="ABD30" s="12"/>
      <c r="ABE30" s="12"/>
      <c r="ABF30" s="12"/>
      <c r="ABG30" s="12"/>
      <c r="ABH30" s="12"/>
      <c r="ABI30" s="12"/>
      <c r="ABJ30" s="12"/>
      <c r="ABK30" s="12"/>
      <c r="ABL30" s="12"/>
      <c r="ABM30" s="12"/>
      <c r="ABN30" s="12"/>
      <c r="ABO30" s="12"/>
      <c r="ABP30" s="12"/>
      <c r="ABQ30" s="12"/>
      <c r="ABR30" s="12"/>
      <c r="ABS30" s="12"/>
      <c r="ABT30" s="12"/>
      <c r="ABU30" s="12"/>
      <c r="ABV30" s="12"/>
      <c r="ABW30" s="12"/>
      <c r="ABX30" s="12"/>
      <c r="ABY30" s="12"/>
      <c r="ABZ30" s="12"/>
      <c r="ACA30" s="12"/>
      <c r="ACB30" s="12"/>
      <c r="ACC30" s="12"/>
      <c r="ACD30" s="12"/>
      <c r="ACE30" s="12"/>
      <c r="ACF30" s="12"/>
      <c r="ACG30" s="12"/>
      <c r="ACH30" s="12"/>
      <c r="ACI30" s="12"/>
      <c r="ACJ30" s="12"/>
      <c r="ACK30" s="12"/>
      <c r="ACL30" s="12"/>
      <c r="ACM30" s="12"/>
      <c r="ACN30" s="12"/>
      <c r="ACO30" s="12"/>
      <c r="ACP30" s="12"/>
      <c r="ACQ30" s="12"/>
      <c r="ACR30" s="12"/>
      <c r="ACS30" s="12"/>
      <c r="ACT30" s="12"/>
      <c r="ACU30" s="12"/>
      <c r="ACV30" s="12"/>
      <c r="ACW30" s="12"/>
      <c r="ACX30" s="12"/>
      <c r="ACY30" s="12"/>
      <c r="ACZ30" s="12"/>
      <c r="ADA30" s="12"/>
      <c r="ADB30" s="12"/>
      <c r="ADC30" s="12"/>
      <c r="ADD30" s="12"/>
      <c r="ADE30" s="12"/>
      <c r="ADF30" s="12"/>
      <c r="ADG30" s="12"/>
      <c r="ADH30" s="12"/>
      <c r="ADI30" s="12"/>
      <c r="ADJ30" s="12"/>
      <c r="ADK30" s="12"/>
      <c r="ADL30" s="12"/>
      <c r="ADM30" s="12"/>
      <c r="ADN30" s="12"/>
      <c r="ADO30" s="12"/>
      <c r="ADP30" s="12"/>
      <c r="ADQ30" s="12"/>
      <c r="ADR30" s="12"/>
      <c r="ADS30" s="12"/>
      <c r="ADT30" s="12"/>
      <c r="ADU30" s="12"/>
      <c r="ADV30" s="12"/>
      <c r="ADW30" s="12"/>
      <c r="ADX30" s="12"/>
      <c r="ADY30" s="12"/>
      <c r="ADZ30" s="12"/>
      <c r="AEA30" s="12"/>
      <c r="AEB30" s="12"/>
      <c r="AEC30" s="12"/>
      <c r="AED30" s="12"/>
      <c r="AEE30" s="12"/>
      <c r="AEF30" s="12"/>
      <c r="AEG30" s="12"/>
      <c r="AEH30" s="12"/>
      <c r="AEI30" s="12"/>
      <c r="AEJ30" s="12"/>
      <c r="AEK30" s="12"/>
      <c r="AEL30" s="12"/>
      <c r="AEM30" s="12"/>
      <c r="AEN30" s="12"/>
      <c r="AEO30" s="12"/>
      <c r="AEP30" s="12"/>
      <c r="AEQ30" s="12"/>
      <c r="AER30" s="12"/>
      <c r="AES30" s="12"/>
      <c r="AET30" s="12"/>
      <c r="AEU30" s="12"/>
      <c r="AEV30" s="12"/>
      <c r="AEW30" s="12"/>
      <c r="AEX30" s="12"/>
      <c r="AEY30" s="12"/>
      <c r="AEZ30" s="12"/>
      <c r="AFA30" s="12"/>
      <c r="AFB30" s="12"/>
      <c r="AFC30" s="12"/>
      <c r="AFD30" s="12"/>
      <c r="AFE30" s="12"/>
      <c r="AFF30" s="12"/>
      <c r="AFG30" s="12"/>
      <c r="AFH30" s="12"/>
      <c r="AFI30" s="12"/>
      <c r="AFJ30" s="12"/>
      <c r="AFK30" s="12"/>
      <c r="AFL30" s="12"/>
      <c r="AFM30" s="12"/>
      <c r="AFN30" s="12"/>
      <c r="AFO30" s="12"/>
      <c r="AFP30" s="12"/>
      <c r="AFQ30" s="12"/>
      <c r="AFR30" s="12"/>
      <c r="AFS30" s="12"/>
      <c r="AFT30" s="12"/>
      <c r="AFU30" s="12"/>
      <c r="AFV30" s="12"/>
      <c r="AFW30" s="12"/>
      <c r="AFX30" s="12"/>
      <c r="AFY30" s="12"/>
      <c r="AFZ30" s="12"/>
      <c r="AGA30" s="12"/>
      <c r="AGB30" s="12"/>
      <c r="AGC30" s="12"/>
      <c r="AGD30" s="12"/>
      <c r="AGE30" s="12"/>
      <c r="AGF30" s="12"/>
      <c r="AGG30" s="12"/>
      <c r="AGH30" s="12"/>
      <c r="AGI30" s="12"/>
      <c r="AGJ30" s="12"/>
      <c r="AGK30" s="12"/>
      <c r="AGL30" s="12"/>
      <c r="AGM30" s="12"/>
      <c r="AGN30" s="12"/>
      <c r="AGO30" s="12"/>
      <c r="AGP30" s="12"/>
      <c r="AGQ30" s="12"/>
      <c r="AGR30" s="12"/>
      <c r="AGS30" s="12"/>
      <c r="AGT30" s="12"/>
      <c r="AGU30" s="12"/>
      <c r="AGV30" s="12"/>
      <c r="AGW30" s="12"/>
      <c r="AGX30" s="12"/>
      <c r="AGY30" s="12"/>
      <c r="AGZ30" s="12"/>
      <c r="AHA30" s="12"/>
      <c r="AHB30" s="12"/>
      <c r="AHC30" s="12"/>
      <c r="AHD30" s="12"/>
      <c r="AHE30" s="12"/>
      <c r="AHF30" s="12"/>
      <c r="AHG30" s="12"/>
      <c r="AHH30" s="12"/>
      <c r="AHI30" s="12"/>
      <c r="AHJ30" s="12"/>
      <c r="AHK30" s="12"/>
      <c r="AHL30" s="12"/>
      <c r="AHM30" s="12"/>
      <c r="AHN30" s="12"/>
      <c r="AHO30" s="12"/>
      <c r="AHP30" s="12"/>
      <c r="AHQ30" s="12"/>
      <c r="AHR30" s="12"/>
      <c r="AHS30" s="12"/>
      <c r="AHT30" s="12"/>
      <c r="AHU30" s="12"/>
      <c r="AHV30" s="12"/>
      <c r="AHW30" s="12"/>
      <c r="AHX30" s="12"/>
      <c r="AHY30" s="12"/>
      <c r="AHZ30" s="12"/>
      <c r="AIA30" s="12"/>
      <c r="AIB30" s="12"/>
      <c r="AIC30" s="12"/>
      <c r="AID30" s="12"/>
      <c r="AIE30" s="12"/>
      <c r="AIF30" s="12"/>
      <c r="AIG30" s="12"/>
      <c r="AIH30" s="12"/>
      <c r="AII30" s="12"/>
      <c r="AIJ30" s="12"/>
      <c r="AIK30" s="12"/>
      <c r="AIL30" s="12"/>
      <c r="AIM30" s="12"/>
      <c r="AIN30" s="12"/>
      <c r="AIO30" s="12"/>
      <c r="AIP30" s="12"/>
      <c r="AIQ30" s="12"/>
      <c r="AIR30" s="12"/>
      <c r="AIS30" s="12"/>
      <c r="AIT30" s="12"/>
      <c r="AIU30" s="12"/>
      <c r="AIV30" s="12"/>
      <c r="AIW30" s="12"/>
      <c r="AIX30" s="12"/>
      <c r="AIY30" s="12"/>
      <c r="AIZ30" s="12"/>
      <c r="AJA30" s="12"/>
      <c r="AJB30" s="12"/>
      <c r="AJC30" s="12"/>
      <c r="AJD30" s="12"/>
      <c r="AJE30" s="12"/>
      <c r="AJF30" s="12"/>
      <c r="AJG30" s="12"/>
      <c r="AJH30" s="12"/>
      <c r="AJI30" s="12"/>
      <c r="AJJ30" s="12"/>
      <c r="AJK30" s="12"/>
      <c r="AJL30" s="12"/>
    </row>
    <row r="31" spans="1:948" ht="12.75" hidden="1" customHeight="1" outlineLevel="1" x14ac:dyDescent="0.25">
      <c r="A31" s="121">
        <v>2011</v>
      </c>
      <c r="B31" s="193">
        <v>59.32</v>
      </c>
      <c r="C31" s="194">
        <v>27.507999999999999</v>
      </c>
      <c r="D31" s="194">
        <v>14.297000000000001</v>
      </c>
      <c r="E31" s="194">
        <v>101.125</v>
      </c>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2"/>
      <c r="VB31" s="12"/>
      <c r="VC31" s="12"/>
      <c r="VD31" s="12"/>
      <c r="VE31" s="12"/>
      <c r="VF31" s="12"/>
      <c r="VG31" s="12"/>
      <c r="VH31" s="12"/>
      <c r="VI31" s="12"/>
      <c r="VJ31" s="12"/>
      <c r="VK31" s="12"/>
      <c r="VL31" s="12"/>
      <c r="VM31" s="12"/>
      <c r="VN31" s="12"/>
      <c r="VO31" s="12"/>
      <c r="VP31" s="12"/>
      <c r="VQ31" s="12"/>
      <c r="VR31" s="12"/>
      <c r="VS31" s="12"/>
      <c r="VT31" s="12"/>
      <c r="VU31" s="12"/>
      <c r="VV31" s="12"/>
      <c r="VW31" s="12"/>
      <c r="VX31" s="12"/>
      <c r="VY31" s="12"/>
      <c r="VZ31" s="12"/>
      <c r="WA31" s="12"/>
      <c r="WB31" s="12"/>
      <c r="WC31" s="12"/>
      <c r="WD31" s="12"/>
      <c r="WE31" s="12"/>
      <c r="WF31" s="12"/>
      <c r="WG31" s="12"/>
      <c r="WH31" s="12"/>
      <c r="WI31" s="12"/>
      <c r="WJ31" s="12"/>
      <c r="WK31" s="12"/>
      <c r="WL31" s="12"/>
      <c r="WM31" s="12"/>
      <c r="WN31" s="12"/>
      <c r="WO31" s="12"/>
      <c r="WP31" s="12"/>
      <c r="WQ31" s="12"/>
      <c r="WR31" s="12"/>
      <c r="WS31" s="12"/>
      <c r="WT31" s="12"/>
      <c r="WU31" s="12"/>
      <c r="WV31" s="12"/>
      <c r="WW31" s="12"/>
      <c r="WX31" s="12"/>
      <c r="WY31" s="12"/>
      <c r="WZ31" s="12"/>
      <c r="XA31" s="12"/>
      <c r="XB31" s="12"/>
      <c r="XC31" s="12"/>
      <c r="XD31" s="12"/>
      <c r="XE31" s="12"/>
      <c r="XF31" s="12"/>
      <c r="XG31" s="12"/>
      <c r="XH31" s="12"/>
      <c r="XI31" s="12"/>
      <c r="XJ31" s="12"/>
      <c r="XK31" s="12"/>
      <c r="XL31" s="12"/>
      <c r="XM31" s="12"/>
      <c r="XN31" s="12"/>
      <c r="XO31" s="12"/>
      <c r="XP31" s="12"/>
      <c r="XQ31" s="12"/>
      <c r="XR31" s="12"/>
      <c r="XS31" s="12"/>
      <c r="XT31" s="12"/>
      <c r="XU31" s="12"/>
      <c r="XV31" s="12"/>
      <c r="XW31" s="12"/>
      <c r="XX31" s="12"/>
      <c r="XY31" s="12"/>
      <c r="XZ31" s="12"/>
      <c r="YA31" s="12"/>
      <c r="YB31" s="12"/>
      <c r="YC31" s="12"/>
      <c r="YD31" s="12"/>
      <c r="YE31" s="12"/>
      <c r="YF31" s="12"/>
      <c r="YG31" s="12"/>
      <c r="YH31" s="12"/>
      <c r="YI31" s="12"/>
      <c r="YJ31" s="12"/>
      <c r="YK31" s="12"/>
      <c r="YL31" s="12"/>
      <c r="YM31" s="12"/>
      <c r="YN31" s="12"/>
      <c r="YO31" s="12"/>
      <c r="YP31" s="12"/>
      <c r="YQ31" s="12"/>
      <c r="YR31" s="12"/>
      <c r="YS31" s="12"/>
      <c r="YT31" s="12"/>
      <c r="YU31" s="12"/>
      <c r="YV31" s="12"/>
      <c r="YW31" s="12"/>
      <c r="YX31" s="12"/>
      <c r="YY31" s="12"/>
      <c r="YZ31" s="12"/>
      <c r="ZA31" s="12"/>
      <c r="ZB31" s="12"/>
      <c r="ZC31" s="12"/>
      <c r="ZD31" s="12"/>
      <c r="ZE31" s="12"/>
      <c r="ZF31" s="12"/>
      <c r="ZG31" s="12"/>
      <c r="ZH31" s="12"/>
      <c r="ZI31" s="12"/>
      <c r="ZJ31" s="12"/>
      <c r="ZK31" s="12"/>
      <c r="ZL31" s="12"/>
      <c r="ZM31" s="12"/>
      <c r="ZN31" s="12"/>
      <c r="ZO31" s="12"/>
      <c r="ZP31" s="12"/>
      <c r="ZQ31" s="12"/>
      <c r="ZR31" s="12"/>
      <c r="ZS31" s="12"/>
      <c r="ZT31" s="12"/>
      <c r="ZU31" s="12"/>
      <c r="ZV31" s="12"/>
      <c r="ZW31" s="12"/>
      <c r="ZX31" s="12"/>
      <c r="ZY31" s="12"/>
      <c r="ZZ31" s="12"/>
      <c r="AAA31" s="12"/>
      <c r="AAB31" s="12"/>
      <c r="AAC31" s="12"/>
      <c r="AAD31" s="12"/>
      <c r="AAE31" s="12"/>
      <c r="AAF31" s="12"/>
      <c r="AAG31" s="12"/>
      <c r="AAH31" s="12"/>
      <c r="AAI31" s="12"/>
      <c r="AAJ31" s="12"/>
      <c r="AAK31" s="12"/>
      <c r="AAL31" s="12"/>
      <c r="AAM31" s="12"/>
      <c r="AAN31" s="12"/>
      <c r="AAO31" s="12"/>
      <c r="AAP31" s="12"/>
      <c r="AAQ31" s="12"/>
      <c r="AAR31" s="12"/>
      <c r="AAS31" s="12"/>
      <c r="AAT31" s="12"/>
      <c r="AAU31" s="12"/>
      <c r="AAV31" s="12"/>
      <c r="AAW31" s="12"/>
      <c r="AAX31" s="12"/>
      <c r="AAY31" s="12"/>
      <c r="AAZ31" s="12"/>
      <c r="ABA31" s="12"/>
      <c r="ABB31" s="12"/>
      <c r="ABC31" s="12"/>
      <c r="ABD31" s="12"/>
      <c r="ABE31" s="12"/>
      <c r="ABF31" s="12"/>
      <c r="ABG31" s="12"/>
      <c r="ABH31" s="12"/>
      <c r="ABI31" s="12"/>
      <c r="ABJ31" s="12"/>
      <c r="ABK31" s="12"/>
      <c r="ABL31" s="12"/>
      <c r="ABM31" s="12"/>
      <c r="ABN31" s="12"/>
      <c r="ABO31" s="12"/>
      <c r="ABP31" s="12"/>
      <c r="ABQ31" s="12"/>
      <c r="ABR31" s="12"/>
      <c r="ABS31" s="12"/>
      <c r="ABT31" s="12"/>
      <c r="ABU31" s="12"/>
      <c r="ABV31" s="12"/>
      <c r="ABW31" s="12"/>
      <c r="ABX31" s="12"/>
      <c r="ABY31" s="12"/>
      <c r="ABZ31" s="12"/>
      <c r="ACA31" s="12"/>
      <c r="ACB31" s="12"/>
      <c r="ACC31" s="12"/>
      <c r="ACD31" s="12"/>
      <c r="ACE31" s="12"/>
      <c r="ACF31" s="12"/>
      <c r="ACG31" s="12"/>
      <c r="ACH31" s="12"/>
      <c r="ACI31" s="12"/>
      <c r="ACJ31" s="12"/>
      <c r="ACK31" s="12"/>
      <c r="ACL31" s="12"/>
      <c r="ACM31" s="12"/>
      <c r="ACN31" s="12"/>
      <c r="ACO31" s="12"/>
      <c r="ACP31" s="12"/>
      <c r="ACQ31" s="12"/>
      <c r="ACR31" s="12"/>
      <c r="ACS31" s="12"/>
      <c r="ACT31" s="12"/>
      <c r="ACU31" s="12"/>
      <c r="ACV31" s="12"/>
      <c r="ACW31" s="12"/>
      <c r="ACX31" s="12"/>
      <c r="ACY31" s="12"/>
      <c r="ACZ31" s="12"/>
      <c r="ADA31" s="12"/>
      <c r="ADB31" s="12"/>
      <c r="ADC31" s="12"/>
      <c r="ADD31" s="12"/>
      <c r="ADE31" s="12"/>
      <c r="ADF31" s="12"/>
      <c r="ADG31" s="12"/>
      <c r="ADH31" s="12"/>
      <c r="ADI31" s="12"/>
      <c r="ADJ31" s="12"/>
      <c r="ADK31" s="12"/>
      <c r="ADL31" s="12"/>
      <c r="ADM31" s="12"/>
      <c r="ADN31" s="12"/>
      <c r="ADO31" s="12"/>
      <c r="ADP31" s="12"/>
      <c r="ADQ31" s="12"/>
      <c r="ADR31" s="12"/>
      <c r="ADS31" s="12"/>
      <c r="ADT31" s="12"/>
      <c r="ADU31" s="12"/>
      <c r="ADV31" s="12"/>
      <c r="ADW31" s="12"/>
      <c r="ADX31" s="12"/>
      <c r="ADY31" s="12"/>
      <c r="ADZ31" s="12"/>
      <c r="AEA31" s="12"/>
      <c r="AEB31" s="12"/>
      <c r="AEC31" s="12"/>
      <c r="AED31" s="12"/>
      <c r="AEE31" s="12"/>
      <c r="AEF31" s="12"/>
      <c r="AEG31" s="12"/>
      <c r="AEH31" s="12"/>
      <c r="AEI31" s="12"/>
      <c r="AEJ31" s="12"/>
      <c r="AEK31" s="12"/>
      <c r="AEL31" s="12"/>
      <c r="AEM31" s="12"/>
      <c r="AEN31" s="12"/>
      <c r="AEO31" s="12"/>
      <c r="AEP31" s="12"/>
      <c r="AEQ31" s="12"/>
      <c r="AER31" s="12"/>
      <c r="AES31" s="12"/>
      <c r="AET31" s="12"/>
      <c r="AEU31" s="12"/>
      <c r="AEV31" s="12"/>
      <c r="AEW31" s="12"/>
      <c r="AEX31" s="12"/>
      <c r="AEY31" s="12"/>
      <c r="AEZ31" s="12"/>
      <c r="AFA31" s="12"/>
      <c r="AFB31" s="12"/>
      <c r="AFC31" s="12"/>
      <c r="AFD31" s="12"/>
      <c r="AFE31" s="12"/>
      <c r="AFF31" s="12"/>
      <c r="AFG31" s="12"/>
      <c r="AFH31" s="12"/>
      <c r="AFI31" s="12"/>
      <c r="AFJ31" s="12"/>
      <c r="AFK31" s="12"/>
      <c r="AFL31" s="12"/>
      <c r="AFM31" s="12"/>
      <c r="AFN31" s="12"/>
      <c r="AFO31" s="12"/>
      <c r="AFP31" s="12"/>
      <c r="AFQ31" s="12"/>
      <c r="AFR31" s="12"/>
      <c r="AFS31" s="12"/>
      <c r="AFT31" s="12"/>
      <c r="AFU31" s="12"/>
      <c r="AFV31" s="12"/>
      <c r="AFW31" s="12"/>
      <c r="AFX31" s="12"/>
      <c r="AFY31" s="12"/>
      <c r="AFZ31" s="12"/>
      <c r="AGA31" s="12"/>
      <c r="AGB31" s="12"/>
      <c r="AGC31" s="12"/>
      <c r="AGD31" s="12"/>
      <c r="AGE31" s="12"/>
      <c r="AGF31" s="12"/>
      <c r="AGG31" s="12"/>
      <c r="AGH31" s="12"/>
      <c r="AGI31" s="12"/>
      <c r="AGJ31" s="12"/>
      <c r="AGK31" s="12"/>
      <c r="AGL31" s="12"/>
      <c r="AGM31" s="12"/>
      <c r="AGN31" s="12"/>
      <c r="AGO31" s="12"/>
      <c r="AGP31" s="12"/>
      <c r="AGQ31" s="12"/>
      <c r="AGR31" s="12"/>
      <c r="AGS31" s="12"/>
      <c r="AGT31" s="12"/>
      <c r="AGU31" s="12"/>
      <c r="AGV31" s="12"/>
      <c r="AGW31" s="12"/>
      <c r="AGX31" s="12"/>
      <c r="AGY31" s="12"/>
      <c r="AGZ31" s="12"/>
      <c r="AHA31" s="12"/>
      <c r="AHB31" s="12"/>
      <c r="AHC31" s="12"/>
      <c r="AHD31" s="12"/>
      <c r="AHE31" s="12"/>
      <c r="AHF31" s="12"/>
      <c r="AHG31" s="12"/>
      <c r="AHH31" s="12"/>
      <c r="AHI31" s="12"/>
      <c r="AHJ31" s="12"/>
      <c r="AHK31" s="12"/>
      <c r="AHL31" s="12"/>
      <c r="AHM31" s="12"/>
      <c r="AHN31" s="12"/>
      <c r="AHO31" s="12"/>
      <c r="AHP31" s="12"/>
      <c r="AHQ31" s="12"/>
      <c r="AHR31" s="12"/>
      <c r="AHS31" s="12"/>
      <c r="AHT31" s="12"/>
      <c r="AHU31" s="12"/>
      <c r="AHV31" s="12"/>
      <c r="AHW31" s="12"/>
      <c r="AHX31" s="12"/>
      <c r="AHY31" s="12"/>
      <c r="AHZ31" s="12"/>
      <c r="AIA31" s="12"/>
      <c r="AIB31" s="12"/>
      <c r="AIC31" s="12"/>
      <c r="AID31" s="12"/>
      <c r="AIE31" s="12"/>
      <c r="AIF31" s="12"/>
      <c r="AIG31" s="12"/>
      <c r="AIH31" s="12"/>
      <c r="AII31" s="12"/>
      <c r="AIJ31" s="12"/>
      <c r="AIK31" s="12"/>
      <c r="AIL31" s="12"/>
      <c r="AIM31" s="12"/>
      <c r="AIN31" s="12"/>
      <c r="AIO31" s="12"/>
      <c r="AIP31" s="12"/>
      <c r="AIQ31" s="12"/>
      <c r="AIR31" s="12"/>
      <c r="AIS31" s="12"/>
      <c r="AIT31" s="12"/>
      <c r="AIU31" s="12"/>
      <c r="AIV31" s="12"/>
      <c r="AIW31" s="12"/>
      <c r="AIX31" s="12"/>
      <c r="AIY31" s="12"/>
      <c r="AIZ31" s="12"/>
      <c r="AJA31" s="12"/>
      <c r="AJB31" s="12"/>
      <c r="AJC31" s="12"/>
      <c r="AJD31" s="12"/>
      <c r="AJE31" s="12"/>
      <c r="AJF31" s="12"/>
      <c r="AJG31" s="12"/>
      <c r="AJH31" s="12"/>
      <c r="AJI31" s="12"/>
      <c r="AJJ31" s="12"/>
      <c r="AJK31" s="12"/>
      <c r="AJL31" s="12"/>
    </row>
    <row r="32" spans="1:948" ht="12.75" hidden="1" customHeight="1" outlineLevel="1" x14ac:dyDescent="0.25">
      <c r="A32" s="121">
        <v>2012</v>
      </c>
      <c r="B32" s="193">
        <v>64.436000000000007</v>
      </c>
      <c r="C32" s="194">
        <v>32.816000000000003</v>
      </c>
      <c r="D32" s="194">
        <v>15.308</v>
      </c>
      <c r="E32" s="194">
        <v>112.56</v>
      </c>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2"/>
      <c r="VB32" s="12"/>
      <c r="VC32" s="12"/>
      <c r="VD32" s="12"/>
      <c r="VE32" s="12"/>
      <c r="VF32" s="12"/>
      <c r="VG32" s="12"/>
      <c r="VH32" s="12"/>
      <c r="VI32" s="12"/>
      <c r="VJ32" s="12"/>
      <c r="VK32" s="12"/>
      <c r="VL32" s="12"/>
      <c r="VM32" s="12"/>
      <c r="VN32" s="12"/>
      <c r="VO32" s="12"/>
      <c r="VP32" s="12"/>
      <c r="VQ32" s="12"/>
      <c r="VR32" s="12"/>
      <c r="VS32" s="12"/>
      <c r="VT32" s="12"/>
      <c r="VU32" s="12"/>
      <c r="VV32" s="12"/>
      <c r="VW32" s="12"/>
      <c r="VX32" s="12"/>
      <c r="VY32" s="12"/>
      <c r="VZ32" s="12"/>
      <c r="WA32" s="12"/>
      <c r="WB32" s="12"/>
      <c r="WC32" s="12"/>
      <c r="WD32" s="12"/>
      <c r="WE32" s="12"/>
      <c r="WF32" s="12"/>
      <c r="WG32" s="12"/>
      <c r="WH32" s="12"/>
      <c r="WI32" s="12"/>
      <c r="WJ32" s="12"/>
      <c r="WK32" s="12"/>
      <c r="WL32" s="12"/>
      <c r="WM32" s="12"/>
      <c r="WN32" s="12"/>
      <c r="WO32" s="12"/>
      <c r="WP32" s="12"/>
      <c r="WQ32" s="12"/>
      <c r="WR32" s="12"/>
      <c r="WS32" s="12"/>
      <c r="WT32" s="12"/>
      <c r="WU32" s="12"/>
      <c r="WV32" s="12"/>
      <c r="WW32" s="12"/>
      <c r="WX32" s="12"/>
      <c r="WY32" s="12"/>
      <c r="WZ32" s="12"/>
      <c r="XA32" s="12"/>
      <c r="XB32" s="12"/>
      <c r="XC32" s="12"/>
      <c r="XD32" s="12"/>
      <c r="XE32" s="12"/>
      <c r="XF32" s="12"/>
      <c r="XG32" s="12"/>
      <c r="XH32" s="12"/>
      <c r="XI32" s="12"/>
      <c r="XJ32" s="12"/>
      <c r="XK32" s="12"/>
      <c r="XL32" s="12"/>
      <c r="XM32" s="12"/>
      <c r="XN32" s="12"/>
      <c r="XO32" s="12"/>
      <c r="XP32" s="12"/>
      <c r="XQ32" s="12"/>
      <c r="XR32" s="12"/>
      <c r="XS32" s="12"/>
      <c r="XT32" s="12"/>
      <c r="XU32" s="12"/>
      <c r="XV32" s="12"/>
      <c r="XW32" s="12"/>
      <c r="XX32" s="12"/>
      <c r="XY32" s="12"/>
      <c r="XZ32" s="12"/>
      <c r="YA32" s="12"/>
      <c r="YB32" s="12"/>
      <c r="YC32" s="12"/>
      <c r="YD32" s="12"/>
      <c r="YE32" s="12"/>
      <c r="YF32" s="12"/>
      <c r="YG32" s="12"/>
      <c r="YH32" s="12"/>
      <c r="YI32" s="12"/>
      <c r="YJ32" s="12"/>
      <c r="YK32" s="12"/>
      <c r="YL32" s="12"/>
      <c r="YM32" s="12"/>
      <c r="YN32" s="12"/>
      <c r="YO32" s="12"/>
      <c r="YP32" s="12"/>
      <c r="YQ32" s="12"/>
      <c r="YR32" s="12"/>
      <c r="YS32" s="12"/>
      <c r="YT32" s="12"/>
      <c r="YU32" s="12"/>
      <c r="YV32" s="12"/>
      <c r="YW32" s="12"/>
      <c r="YX32" s="12"/>
      <c r="YY32" s="12"/>
      <c r="YZ32" s="12"/>
      <c r="ZA32" s="12"/>
      <c r="ZB32" s="12"/>
      <c r="ZC32" s="12"/>
      <c r="ZD32" s="12"/>
      <c r="ZE32" s="12"/>
      <c r="ZF32" s="12"/>
      <c r="ZG32" s="12"/>
      <c r="ZH32" s="12"/>
      <c r="ZI32" s="12"/>
      <c r="ZJ32" s="12"/>
      <c r="ZK32" s="12"/>
      <c r="ZL32" s="12"/>
      <c r="ZM32" s="12"/>
      <c r="ZN32" s="12"/>
      <c r="ZO32" s="12"/>
      <c r="ZP32" s="12"/>
      <c r="ZQ32" s="12"/>
      <c r="ZR32" s="12"/>
      <c r="ZS32" s="12"/>
      <c r="ZT32" s="12"/>
      <c r="ZU32" s="12"/>
      <c r="ZV32" s="12"/>
      <c r="ZW32" s="12"/>
      <c r="ZX32" s="12"/>
      <c r="ZY32" s="12"/>
      <c r="ZZ32" s="12"/>
      <c r="AAA32" s="12"/>
      <c r="AAB32" s="12"/>
      <c r="AAC32" s="12"/>
      <c r="AAD32" s="12"/>
      <c r="AAE32" s="12"/>
      <c r="AAF32" s="12"/>
      <c r="AAG32" s="12"/>
      <c r="AAH32" s="12"/>
      <c r="AAI32" s="12"/>
      <c r="AAJ32" s="12"/>
      <c r="AAK32" s="12"/>
      <c r="AAL32" s="12"/>
      <c r="AAM32" s="12"/>
      <c r="AAN32" s="12"/>
      <c r="AAO32" s="12"/>
      <c r="AAP32" s="12"/>
      <c r="AAQ32" s="12"/>
      <c r="AAR32" s="12"/>
      <c r="AAS32" s="12"/>
      <c r="AAT32" s="12"/>
      <c r="AAU32" s="12"/>
      <c r="AAV32" s="12"/>
      <c r="AAW32" s="12"/>
      <c r="AAX32" s="12"/>
      <c r="AAY32" s="12"/>
      <c r="AAZ32" s="12"/>
      <c r="ABA32" s="12"/>
      <c r="ABB32" s="12"/>
      <c r="ABC32" s="12"/>
      <c r="ABD32" s="12"/>
      <c r="ABE32" s="12"/>
      <c r="ABF32" s="12"/>
      <c r="ABG32" s="12"/>
      <c r="ABH32" s="12"/>
      <c r="ABI32" s="12"/>
      <c r="ABJ32" s="12"/>
      <c r="ABK32" s="12"/>
      <c r="ABL32" s="12"/>
      <c r="ABM32" s="12"/>
      <c r="ABN32" s="12"/>
      <c r="ABO32" s="12"/>
      <c r="ABP32" s="12"/>
      <c r="ABQ32" s="12"/>
      <c r="ABR32" s="12"/>
      <c r="ABS32" s="12"/>
      <c r="ABT32" s="12"/>
      <c r="ABU32" s="12"/>
      <c r="ABV32" s="12"/>
      <c r="ABW32" s="12"/>
      <c r="ABX32" s="12"/>
      <c r="ABY32" s="12"/>
      <c r="ABZ32" s="12"/>
      <c r="ACA32" s="12"/>
      <c r="ACB32" s="12"/>
      <c r="ACC32" s="12"/>
      <c r="ACD32" s="12"/>
      <c r="ACE32" s="12"/>
      <c r="ACF32" s="12"/>
      <c r="ACG32" s="12"/>
      <c r="ACH32" s="12"/>
      <c r="ACI32" s="12"/>
      <c r="ACJ32" s="12"/>
      <c r="ACK32" s="12"/>
      <c r="ACL32" s="12"/>
      <c r="ACM32" s="12"/>
      <c r="ACN32" s="12"/>
      <c r="ACO32" s="12"/>
      <c r="ACP32" s="12"/>
      <c r="ACQ32" s="12"/>
      <c r="ACR32" s="12"/>
      <c r="ACS32" s="12"/>
      <c r="ACT32" s="12"/>
      <c r="ACU32" s="12"/>
      <c r="ACV32" s="12"/>
      <c r="ACW32" s="12"/>
      <c r="ACX32" s="12"/>
      <c r="ACY32" s="12"/>
      <c r="ACZ32" s="12"/>
      <c r="ADA32" s="12"/>
      <c r="ADB32" s="12"/>
      <c r="ADC32" s="12"/>
      <c r="ADD32" s="12"/>
      <c r="ADE32" s="12"/>
      <c r="ADF32" s="12"/>
      <c r="ADG32" s="12"/>
      <c r="ADH32" s="12"/>
      <c r="ADI32" s="12"/>
      <c r="ADJ32" s="12"/>
      <c r="ADK32" s="12"/>
      <c r="ADL32" s="12"/>
      <c r="ADM32" s="12"/>
      <c r="ADN32" s="12"/>
      <c r="ADO32" s="12"/>
      <c r="ADP32" s="12"/>
      <c r="ADQ32" s="12"/>
      <c r="ADR32" s="12"/>
      <c r="ADS32" s="12"/>
      <c r="ADT32" s="12"/>
      <c r="ADU32" s="12"/>
      <c r="ADV32" s="12"/>
      <c r="ADW32" s="12"/>
      <c r="ADX32" s="12"/>
      <c r="ADY32" s="12"/>
      <c r="ADZ32" s="12"/>
      <c r="AEA32" s="12"/>
      <c r="AEB32" s="12"/>
      <c r="AEC32" s="12"/>
      <c r="AED32" s="12"/>
      <c r="AEE32" s="12"/>
      <c r="AEF32" s="12"/>
      <c r="AEG32" s="12"/>
      <c r="AEH32" s="12"/>
      <c r="AEI32" s="12"/>
      <c r="AEJ32" s="12"/>
      <c r="AEK32" s="12"/>
      <c r="AEL32" s="12"/>
      <c r="AEM32" s="12"/>
      <c r="AEN32" s="12"/>
      <c r="AEO32" s="12"/>
      <c r="AEP32" s="12"/>
      <c r="AEQ32" s="12"/>
      <c r="AER32" s="12"/>
      <c r="AES32" s="12"/>
      <c r="AET32" s="12"/>
      <c r="AEU32" s="12"/>
      <c r="AEV32" s="12"/>
      <c r="AEW32" s="12"/>
      <c r="AEX32" s="12"/>
      <c r="AEY32" s="12"/>
      <c r="AEZ32" s="12"/>
      <c r="AFA32" s="12"/>
      <c r="AFB32" s="12"/>
      <c r="AFC32" s="12"/>
      <c r="AFD32" s="12"/>
      <c r="AFE32" s="12"/>
      <c r="AFF32" s="12"/>
      <c r="AFG32" s="12"/>
      <c r="AFH32" s="12"/>
      <c r="AFI32" s="12"/>
      <c r="AFJ32" s="12"/>
      <c r="AFK32" s="12"/>
      <c r="AFL32" s="12"/>
      <c r="AFM32" s="12"/>
      <c r="AFN32" s="12"/>
      <c r="AFO32" s="12"/>
      <c r="AFP32" s="12"/>
      <c r="AFQ32" s="12"/>
      <c r="AFR32" s="12"/>
      <c r="AFS32" s="12"/>
      <c r="AFT32" s="12"/>
      <c r="AFU32" s="12"/>
      <c r="AFV32" s="12"/>
      <c r="AFW32" s="12"/>
      <c r="AFX32" s="12"/>
      <c r="AFY32" s="12"/>
      <c r="AFZ32" s="12"/>
      <c r="AGA32" s="12"/>
      <c r="AGB32" s="12"/>
      <c r="AGC32" s="12"/>
      <c r="AGD32" s="12"/>
      <c r="AGE32" s="12"/>
      <c r="AGF32" s="12"/>
      <c r="AGG32" s="12"/>
      <c r="AGH32" s="12"/>
      <c r="AGI32" s="12"/>
      <c r="AGJ32" s="12"/>
      <c r="AGK32" s="12"/>
      <c r="AGL32" s="12"/>
      <c r="AGM32" s="12"/>
      <c r="AGN32" s="12"/>
      <c r="AGO32" s="12"/>
      <c r="AGP32" s="12"/>
      <c r="AGQ32" s="12"/>
      <c r="AGR32" s="12"/>
      <c r="AGS32" s="12"/>
      <c r="AGT32" s="12"/>
      <c r="AGU32" s="12"/>
      <c r="AGV32" s="12"/>
      <c r="AGW32" s="12"/>
      <c r="AGX32" s="12"/>
      <c r="AGY32" s="12"/>
      <c r="AGZ32" s="12"/>
      <c r="AHA32" s="12"/>
      <c r="AHB32" s="12"/>
      <c r="AHC32" s="12"/>
      <c r="AHD32" s="12"/>
      <c r="AHE32" s="12"/>
      <c r="AHF32" s="12"/>
      <c r="AHG32" s="12"/>
      <c r="AHH32" s="12"/>
      <c r="AHI32" s="12"/>
      <c r="AHJ32" s="12"/>
      <c r="AHK32" s="12"/>
      <c r="AHL32" s="12"/>
      <c r="AHM32" s="12"/>
      <c r="AHN32" s="12"/>
      <c r="AHO32" s="12"/>
      <c r="AHP32" s="12"/>
      <c r="AHQ32" s="12"/>
      <c r="AHR32" s="12"/>
      <c r="AHS32" s="12"/>
      <c r="AHT32" s="12"/>
      <c r="AHU32" s="12"/>
      <c r="AHV32" s="12"/>
      <c r="AHW32" s="12"/>
      <c r="AHX32" s="12"/>
      <c r="AHY32" s="12"/>
      <c r="AHZ32" s="12"/>
      <c r="AIA32" s="12"/>
      <c r="AIB32" s="12"/>
      <c r="AIC32" s="12"/>
      <c r="AID32" s="12"/>
      <c r="AIE32" s="12"/>
      <c r="AIF32" s="12"/>
      <c r="AIG32" s="12"/>
      <c r="AIH32" s="12"/>
      <c r="AII32" s="12"/>
      <c r="AIJ32" s="12"/>
      <c r="AIK32" s="12"/>
      <c r="AIL32" s="12"/>
      <c r="AIM32" s="12"/>
      <c r="AIN32" s="12"/>
      <c r="AIO32" s="12"/>
      <c r="AIP32" s="12"/>
      <c r="AIQ32" s="12"/>
      <c r="AIR32" s="12"/>
      <c r="AIS32" s="12"/>
      <c r="AIT32" s="12"/>
      <c r="AIU32" s="12"/>
      <c r="AIV32" s="12"/>
      <c r="AIW32" s="12"/>
      <c r="AIX32" s="12"/>
      <c r="AIY32" s="12"/>
      <c r="AIZ32" s="12"/>
      <c r="AJA32" s="12"/>
      <c r="AJB32" s="12"/>
      <c r="AJC32" s="12"/>
      <c r="AJD32" s="12"/>
      <c r="AJE32" s="12"/>
      <c r="AJF32" s="12"/>
      <c r="AJG32" s="12"/>
      <c r="AJH32" s="12"/>
      <c r="AJI32" s="12"/>
      <c r="AJJ32" s="12"/>
      <c r="AJK32" s="12"/>
      <c r="AJL32" s="12"/>
    </row>
    <row r="33" spans="1:948" ht="12.75" hidden="1" customHeight="1" outlineLevel="1" x14ac:dyDescent="0.25">
      <c r="A33" s="121">
        <v>2013</v>
      </c>
      <c r="B33" s="193">
        <v>69.875</v>
      </c>
      <c r="C33" s="194">
        <v>32.787999999999997</v>
      </c>
      <c r="D33" s="194">
        <v>17.29</v>
      </c>
      <c r="E33" s="194">
        <v>119.953</v>
      </c>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2"/>
      <c r="VB33" s="12"/>
      <c r="VC33" s="12"/>
      <c r="VD33" s="12"/>
      <c r="VE33" s="12"/>
      <c r="VF33" s="12"/>
      <c r="VG33" s="12"/>
      <c r="VH33" s="12"/>
      <c r="VI33" s="12"/>
      <c r="VJ33" s="12"/>
      <c r="VK33" s="12"/>
      <c r="VL33" s="12"/>
      <c r="VM33" s="12"/>
      <c r="VN33" s="12"/>
      <c r="VO33" s="12"/>
      <c r="VP33" s="12"/>
      <c r="VQ33" s="12"/>
      <c r="VR33" s="12"/>
      <c r="VS33" s="12"/>
      <c r="VT33" s="12"/>
      <c r="VU33" s="12"/>
      <c r="VV33" s="12"/>
      <c r="VW33" s="12"/>
      <c r="VX33" s="12"/>
      <c r="VY33" s="12"/>
      <c r="VZ33" s="12"/>
      <c r="WA33" s="12"/>
      <c r="WB33" s="12"/>
      <c r="WC33" s="12"/>
      <c r="WD33" s="12"/>
      <c r="WE33" s="12"/>
      <c r="WF33" s="12"/>
      <c r="WG33" s="12"/>
      <c r="WH33" s="12"/>
      <c r="WI33" s="12"/>
      <c r="WJ33" s="12"/>
      <c r="WK33" s="12"/>
      <c r="WL33" s="12"/>
      <c r="WM33" s="12"/>
      <c r="WN33" s="12"/>
      <c r="WO33" s="12"/>
      <c r="WP33" s="12"/>
      <c r="WQ33" s="12"/>
      <c r="WR33" s="12"/>
      <c r="WS33" s="12"/>
      <c r="WT33" s="12"/>
      <c r="WU33" s="12"/>
      <c r="WV33" s="12"/>
      <c r="WW33" s="12"/>
      <c r="WX33" s="12"/>
      <c r="WY33" s="12"/>
      <c r="WZ33" s="12"/>
      <c r="XA33" s="12"/>
      <c r="XB33" s="12"/>
      <c r="XC33" s="12"/>
      <c r="XD33" s="12"/>
      <c r="XE33" s="12"/>
      <c r="XF33" s="12"/>
      <c r="XG33" s="12"/>
      <c r="XH33" s="12"/>
      <c r="XI33" s="12"/>
      <c r="XJ33" s="12"/>
      <c r="XK33" s="12"/>
      <c r="XL33" s="12"/>
      <c r="XM33" s="12"/>
      <c r="XN33" s="12"/>
      <c r="XO33" s="12"/>
      <c r="XP33" s="12"/>
      <c r="XQ33" s="12"/>
      <c r="XR33" s="12"/>
      <c r="XS33" s="12"/>
      <c r="XT33" s="12"/>
      <c r="XU33" s="12"/>
      <c r="XV33" s="12"/>
      <c r="XW33" s="12"/>
      <c r="XX33" s="12"/>
      <c r="XY33" s="12"/>
      <c r="XZ33" s="12"/>
      <c r="YA33" s="12"/>
      <c r="YB33" s="12"/>
      <c r="YC33" s="12"/>
      <c r="YD33" s="12"/>
      <c r="YE33" s="12"/>
      <c r="YF33" s="12"/>
      <c r="YG33" s="12"/>
      <c r="YH33" s="12"/>
      <c r="YI33" s="12"/>
      <c r="YJ33" s="12"/>
      <c r="YK33" s="12"/>
      <c r="YL33" s="12"/>
      <c r="YM33" s="12"/>
      <c r="YN33" s="12"/>
      <c r="YO33" s="12"/>
      <c r="YP33" s="12"/>
      <c r="YQ33" s="12"/>
      <c r="YR33" s="12"/>
      <c r="YS33" s="12"/>
      <c r="YT33" s="12"/>
      <c r="YU33" s="12"/>
      <c r="YV33" s="12"/>
      <c r="YW33" s="12"/>
      <c r="YX33" s="12"/>
      <c r="YY33" s="12"/>
      <c r="YZ33" s="12"/>
      <c r="ZA33" s="12"/>
      <c r="ZB33" s="12"/>
      <c r="ZC33" s="12"/>
      <c r="ZD33" s="12"/>
      <c r="ZE33" s="12"/>
      <c r="ZF33" s="12"/>
      <c r="ZG33" s="12"/>
      <c r="ZH33" s="12"/>
      <c r="ZI33" s="12"/>
      <c r="ZJ33" s="12"/>
      <c r="ZK33" s="12"/>
      <c r="ZL33" s="12"/>
      <c r="ZM33" s="12"/>
      <c r="ZN33" s="12"/>
      <c r="ZO33" s="12"/>
      <c r="ZP33" s="12"/>
      <c r="ZQ33" s="12"/>
      <c r="ZR33" s="12"/>
      <c r="ZS33" s="12"/>
      <c r="ZT33" s="12"/>
      <c r="ZU33" s="12"/>
      <c r="ZV33" s="12"/>
      <c r="ZW33" s="12"/>
      <c r="ZX33" s="12"/>
      <c r="ZY33" s="12"/>
      <c r="ZZ33" s="12"/>
      <c r="AAA33" s="12"/>
      <c r="AAB33" s="12"/>
      <c r="AAC33" s="12"/>
      <c r="AAD33" s="12"/>
      <c r="AAE33" s="12"/>
      <c r="AAF33" s="12"/>
      <c r="AAG33" s="12"/>
      <c r="AAH33" s="12"/>
      <c r="AAI33" s="12"/>
      <c r="AAJ33" s="12"/>
      <c r="AAK33" s="12"/>
      <c r="AAL33" s="12"/>
      <c r="AAM33" s="12"/>
      <c r="AAN33" s="12"/>
      <c r="AAO33" s="12"/>
      <c r="AAP33" s="12"/>
      <c r="AAQ33" s="12"/>
      <c r="AAR33" s="12"/>
      <c r="AAS33" s="12"/>
      <c r="AAT33" s="12"/>
      <c r="AAU33" s="12"/>
      <c r="AAV33" s="12"/>
      <c r="AAW33" s="12"/>
      <c r="AAX33" s="12"/>
      <c r="AAY33" s="12"/>
      <c r="AAZ33" s="12"/>
      <c r="ABA33" s="12"/>
      <c r="ABB33" s="12"/>
      <c r="ABC33" s="12"/>
      <c r="ABD33" s="12"/>
      <c r="ABE33" s="12"/>
      <c r="ABF33" s="12"/>
      <c r="ABG33" s="12"/>
      <c r="ABH33" s="12"/>
      <c r="ABI33" s="12"/>
      <c r="ABJ33" s="12"/>
      <c r="ABK33" s="12"/>
      <c r="ABL33" s="12"/>
      <c r="ABM33" s="12"/>
      <c r="ABN33" s="12"/>
      <c r="ABO33" s="12"/>
      <c r="ABP33" s="12"/>
      <c r="ABQ33" s="12"/>
      <c r="ABR33" s="12"/>
      <c r="ABS33" s="12"/>
      <c r="ABT33" s="12"/>
      <c r="ABU33" s="12"/>
      <c r="ABV33" s="12"/>
      <c r="ABW33" s="12"/>
      <c r="ABX33" s="12"/>
      <c r="ABY33" s="12"/>
      <c r="ABZ33" s="12"/>
      <c r="ACA33" s="12"/>
      <c r="ACB33" s="12"/>
      <c r="ACC33" s="12"/>
      <c r="ACD33" s="12"/>
      <c r="ACE33" s="12"/>
      <c r="ACF33" s="12"/>
      <c r="ACG33" s="12"/>
      <c r="ACH33" s="12"/>
      <c r="ACI33" s="12"/>
      <c r="ACJ33" s="12"/>
      <c r="ACK33" s="12"/>
      <c r="ACL33" s="12"/>
      <c r="ACM33" s="12"/>
      <c r="ACN33" s="12"/>
      <c r="ACO33" s="12"/>
      <c r="ACP33" s="12"/>
      <c r="ACQ33" s="12"/>
      <c r="ACR33" s="12"/>
      <c r="ACS33" s="12"/>
      <c r="ACT33" s="12"/>
      <c r="ACU33" s="12"/>
      <c r="ACV33" s="12"/>
      <c r="ACW33" s="12"/>
      <c r="ACX33" s="12"/>
      <c r="ACY33" s="12"/>
      <c r="ACZ33" s="12"/>
      <c r="ADA33" s="12"/>
      <c r="ADB33" s="12"/>
      <c r="ADC33" s="12"/>
      <c r="ADD33" s="12"/>
      <c r="ADE33" s="12"/>
      <c r="ADF33" s="12"/>
      <c r="ADG33" s="12"/>
      <c r="ADH33" s="12"/>
      <c r="ADI33" s="12"/>
      <c r="ADJ33" s="12"/>
      <c r="ADK33" s="12"/>
      <c r="ADL33" s="12"/>
      <c r="ADM33" s="12"/>
      <c r="ADN33" s="12"/>
      <c r="ADO33" s="12"/>
      <c r="ADP33" s="12"/>
      <c r="ADQ33" s="12"/>
      <c r="ADR33" s="12"/>
      <c r="ADS33" s="12"/>
      <c r="ADT33" s="12"/>
      <c r="ADU33" s="12"/>
      <c r="ADV33" s="12"/>
      <c r="ADW33" s="12"/>
      <c r="ADX33" s="12"/>
      <c r="ADY33" s="12"/>
      <c r="ADZ33" s="12"/>
      <c r="AEA33" s="12"/>
      <c r="AEB33" s="12"/>
      <c r="AEC33" s="12"/>
      <c r="AED33" s="12"/>
      <c r="AEE33" s="12"/>
      <c r="AEF33" s="12"/>
      <c r="AEG33" s="12"/>
      <c r="AEH33" s="12"/>
      <c r="AEI33" s="12"/>
      <c r="AEJ33" s="12"/>
      <c r="AEK33" s="12"/>
      <c r="AEL33" s="12"/>
      <c r="AEM33" s="12"/>
      <c r="AEN33" s="12"/>
      <c r="AEO33" s="12"/>
      <c r="AEP33" s="12"/>
      <c r="AEQ33" s="12"/>
      <c r="AER33" s="12"/>
      <c r="AES33" s="12"/>
      <c r="AET33" s="12"/>
      <c r="AEU33" s="12"/>
      <c r="AEV33" s="12"/>
      <c r="AEW33" s="12"/>
      <c r="AEX33" s="12"/>
      <c r="AEY33" s="12"/>
      <c r="AEZ33" s="12"/>
      <c r="AFA33" s="12"/>
      <c r="AFB33" s="12"/>
      <c r="AFC33" s="12"/>
      <c r="AFD33" s="12"/>
      <c r="AFE33" s="12"/>
      <c r="AFF33" s="12"/>
      <c r="AFG33" s="12"/>
      <c r="AFH33" s="12"/>
      <c r="AFI33" s="12"/>
      <c r="AFJ33" s="12"/>
      <c r="AFK33" s="12"/>
      <c r="AFL33" s="12"/>
      <c r="AFM33" s="12"/>
      <c r="AFN33" s="12"/>
      <c r="AFO33" s="12"/>
      <c r="AFP33" s="12"/>
      <c r="AFQ33" s="12"/>
      <c r="AFR33" s="12"/>
      <c r="AFS33" s="12"/>
      <c r="AFT33" s="12"/>
      <c r="AFU33" s="12"/>
      <c r="AFV33" s="12"/>
      <c r="AFW33" s="12"/>
      <c r="AFX33" s="12"/>
      <c r="AFY33" s="12"/>
      <c r="AFZ33" s="12"/>
      <c r="AGA33" s="12"/>
      <c r="AGB33" s="12"/>
      <c r="AGC33" s="12"/>
      <c r="AGD33" s="12"/>
      <c r="AGE33" s="12"/>
      <c r="AGF33" s="12"/>
      <c r="AGG33" s="12"/>
      <c r="AGH33" s="12"/>
      <c r="AGI33" s="12"/>
      <c r="AGJ33" s="12"/>
      <c r="AGK33" s="12"/>
      <c r="AGL33" s="12"/>
      <c r="AGM33" s="12"/>
      <c r="AGN33" s="12"/>
      <c r="AGO33" s="12"/>
      <c r="AGP33" s="12"/>
      <c r="AGQ33" s="12"/>
      <c r="AGR33" s="12"/>
      <c r="AGS33" s="12"/>
      <c r="AGT33" s="12"/>
      <c r="AGU33" s="12"/>
      <c r="AGV33" s="12"/>
      <c r="AGW33" s="12"/>
      <c r="AGX33" s="12"/>
      <c r="AGY33" s="12"/>
      <c r="AGZ33" s="12"/>
      <c r="AHA33" s="12"/>
      <c r="AHB33" s="12"/>
      <c r="AHC33" s="12"/>
      <c r="AHD33" s="12"/>
      <c r="AHE33" s="12"/>
      <c r="AHF33" s="12"/>
      <c r="AHG33" s="12"/>
      <c r="AHH33" s="12"/>
      <c r="AHI33" s="12"/>
      <c r="AHJ33" s="12"/>
      <c r="AHK33" s="12"/>
      <c r="AHL33" s="12"/>
      <c r="AHM33" s="12"/>
      <c r="AHN33" s="12"/>
      <c r="AHO33" s="12"/>
      <c r="AHP33" s="12"/>
      <c r="AHQ33" s="12"/>
      <c r="AHR33" s="12"/>
      <c r="AHS33" s="12"/>
      <c r="AHT33" s="12"/>
      <c r="AHU33" s="12"/>
      <c r="AHV33" s="12"/>
      <c r="AHW33" s="12"/>
      <c r="AHX33" s="12"/>
      <c r="AHY33" s="12"/>
      <c r="AHZ33" s="12"/>
      <c r="AIA33" s="12"/>
      <c r="AIB33" s="12"/>
      <c r="AIC33" s="12"/>
      <c r="AID33" s="12"/>
      <c r="AIE33" s="12"/>
      <c r="AIF33" s="12"/>
      <c r="AIG33" s="12"/>
      <c r="AIH33" s="12"/>
      <c r="AII33" s="12"/>
      <c r="AIJ33" s="12"/>
      <c r="AIK33" s="12"/>
      <c r="AIL33" s="12"/>
      <c r="AIM33" s="12"/>
      <c r="AIN33" s="12"/>
      <c r="AIO33" s="12"/>
      <c r="AIP33" s="12"/>
      <c r="AIQ33" s="12"/>
      <c r="AIR33" s="12"/>
      <c r="AIS33" s="12"/>
      <c r="AIT33" s="12"/>
      <c r="AIU33" s="12"/>
      <c r="AIV33" s="12"/>
      <c r="AIW33" s="12"/>
      <c r="AIX33" s="12"/>
      <c r="AIY33" s="12"/>
      <c r="AIZ33" s="12"/>
      <c r="AJA33" s="12"/>
      <c r="AJB33" s="12"/>
      <c r="AJC33" s="12"/>
      <c r="AJD33" s="12"/>
      <c r="AJE33" s="12"/>
      <c r="AJF33" s="12"/>
      <c r="AJG33" s="12"/>
      <c r="AJH33" s="12"/>
      <c r="AJI33" s="12"/>
      <c r="AJJ33" s="12"/>
      <c r="AJK33" s="12"/>
      <c r="AJL33" s="12"/>
    </row>
    <row r="34" spans="1:948" ht="12.75" hidden="1" customHeight="1" outlineLevel="1" x14ac:dyDescent="0.25">
      <c r="A34" s="121">
        <v>2014</v>
      </c>
      <c r="B34" s="193">
        <v>84.38</v>
      </c>
      <c r="C34" s="194">
        <v>42.23</v>
      </c>
      <c r="D34" s="194">
        <v>20.585999999999999</v>
      </c>
      <c r="E34" s="194">
        <v>147.196</v>
      </c>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2"/>
      <c r="VB34" s="12"/>
      <c r="VC34" s="12"/>
      <c r="VD34" s="12"/>
      <c r="VE34" s="12"/>
      <c r="VF34" s="12"/>
      <c r="VG34" s="12"/>
      <c r="VH34" s="12"/>
      <c r="VI34" s="12"/>
      <c r="VJ34" s="12"/>
      <c r="VK34" s="12"/>
      <c r="VL34" s="12"/>
      <c r="VM34" s="12"/>
      <c r="VN34" s="12"/>
      <c r="VO34" s="12"/>
      <c r="VP34" s="12"/>
      <c r="VQ34" s="12"/>
      <c r="VR34" s="12"/>
      <c r="VS34" s="12"/>
      <c r="VT34" s="12"/>
      <c r="VU34" s="12"/>
      <c r="VV34" s="12"/>
      <c r="VW34" s="12"/>
      <c r="VX34" s="12"/>
      <c r="VY34" s="12"/>
      <c r="VZ34" s="12"/>
      <c r="WA34" s="12"/>
      <c r="WB34" s="12"/>
      <c r="WC34" s="12"/>
      <c r="WD34" s="12"/>
      <c r="WE34" s="12"/>
      <c r="WF34" s="12"/>
      <c r="WG34" s="12"/>
      <c r="WH34" s="12"/>
      <c r="WI34" s="12"/>
      <c r="WJ34" s="12"/>
      <c r="WK34" s="12"/>
      <c r="WL34" s="12"/>
      <c r="WM34" s="12"/>
      <c r="WN34" s="12"/>
      <c r="WO34" s="12"/>
      <c r="WP34" s="12"/>
      <c r="WQ34" s="12"/>
      <c r="WR34" s="12"/>
      <c r="WS34" s="12"/>
      <c r="WT34" s="12"/>
      <c r="WU34" s="12"/>
      <c r="WV34" s="12"/>
      <c r="WW34" s="12"/>
      <c r="WX34" s="12"/>
      <c r="WY34" s="12"/>
      <c r="WZ34" s="12"/>
      <c r="XA34" s="12"/>
      <c r="XB34" s="12"/>
      <c r="XC34" s="12"/>
      <c r="XD34" s="12"/>
      <c r="XE34" s="12"/>
      <c r="XF34" s="12"/>
      <c r="XG34" s="12"/>
      <c r="XH34" s="12"/>
      <c r="XI34" s="12"/>
      <c r="XJ34" s="12"/>
      <c r="XK34" s="12"/>
      <c r="XL34" s="12"/>
      <c r="XM34" s="12"/>
      <c r="XN34" s="12"/>
      <c r="XO34" s="12"/>
      <c r="XP34" s="12"/>
      <c r="XQ34" s="12"/>
      <c r="XR34" s="12"/>
      <c r="XS34" s="12"/>
      <c r="XT34" s="12"/>
      <c r="XU34" s="12"/>
      <c r="XV34" s="12"/>
      <c r="XW34" s="12"/>
      <c r="XX34" s="12"/>
      <c r="XY34" s="12"/>
      <c r="XZ34" s="12"/>
      <c r="YA34" s="12"/>
      <c r="YB34" s="12"/>
      <c r="YC34" s="12"/>
      <c r="YD34" s="12"/>
      <c r="YE34" s="12"/>
      <c r="YF34" s="12"/>
      <c r="YG34" s="12"/>
      <c r="YH34" s="12"/>
      <c r="YI34" s="12"/>
      <c r="YJ34" s="12"/>
      <c r="YK34" s="12"/>
      <c r="YL34" s="12"/>
      <c r="YM34" s="12"/>
      <c r="YN34" s="12"/>
      <c r="YO34" s="12"/>
      <c r="YP34" s="12"/>
      <c r="YQ34" s="12"/>
      <c r="YR34" s="12"/>
      <c r="YS34" s="12"/>
      <c r="YT34" s="12"/>
      <c r="YU34" s="12"/>
      <c r="YV34" s="12"/>
      <c r="YW34" s="12"/>
      <c r="YX34" s="12"/>
      <c r="YY34" s="12"/>
      <c r="YZ34" s="12"/>
      <c r="ZA34" s="12"/>
      <c r="ZB34" s="12"/>
      <c r="ZC34" s="12"/>
      <c r="ZD34" s="12"/>
      <c r="ZE34" s="12"/>
      <c r="ZF34" s="12"/>
      <c r="ZG34" s="12"/>
      <c r="ZH34" s="12"/>
      <c r="ZI34" s="12"/>
      <c r="ZJ34" s="12"/>
      <c r="ZK34" s="12"/>
      <c r="ZL34" s="12"/>
      <c r="ZM34" s="12"/>
      <c r="ZN34" s="12"/>
      <c r="ZO34" s="12"/>
      <c r="ZP34" s="12"/>
      <c r="ZQ34" s="12"/>
      <c r="ZR34" s="12"/>
      <c r="ZS34" s="12"/>
      <c r="ZT34" s="12"/>
      <c r="ZU34" s="12"/>
      <c r="ZV34" s="12"/>
      <c r="ZW34" s="12"/>
      <c r="ZX34" s="12"/>
      <c r="ZY34" s="12"/>
      <c r="ZZ34" s="12"/>
      <c r="AAA34" s="12"/>
      <c r="AAB34" s="12"/>
      <c r="AAC34" s="12"/>
      <c r="AAD34" s="12"/>
      <c r="AAE34" s="12"/>
      <c r="AAF34" s="12"/>
      <c r="AAG34" s="12"/>
      <c r="AAH34" s="12"/>
      <c r="AAI34" s="12"/>
      <c r="AAJ34" s="12"/>
      <c r="AAK34" s="12"/>
      <c r="AAL34" s="12"/>
      <c r="AAM34" s="12"/>
      <c r="AAN34" s="12"/>
      <c r="AAO34" s="12"/>
      <c r="AAP34" s="12"/>
      <c r="AAQ34" s="12"/>
      <c r="AAR34" s="12"/>
      <c r="AAS34" s="12"/>
      <c r="AAT34" s="12"/>
      <c r="AAU34" s="12"/>
      <c r="AAV34" s="12"/>
      <c r="AAW34" s="12"/>
      <c r="AAX34" s="12"/>
      <c r="AAY34" s="12"/>
      <c r="AAZ34" s="12"/>
      <c r="ABA34" s="12"/>
      <c r="ABB34" s="12"/>
      <c r="ABC34" s="12"/>
      <c r="ABD34" s="12"/>
      <c r="ABE34" s="12"/>
      <c r="ABF34" s="12"/>
      <c r="ABG34" s="12"/>
      <c r="ABH34" s="12"/>
      <c r="ABI34" s="12"/>
      <c r="ABJ34" s="12"/>
      <c r="ABK34" s="12"/>
      <c r="ABL34" s="12"/>
      <c r="ABM34" s="12"/>
      <c r="ABN34" s="12"/>
      <c r="ABO34" s="12"/>
      <c r="ABP34" s="12"/>
      <c r="ABQ34" s="12"/>
      <c r="ABR34" s="12"/>
      <c r="ABS34" s="12"/>
      <c r="ABT34" s="12"/>
      <c r="ABU34" s="12"/>
      <c r="ABV34" s="12"/>
      <c r="ABW34" s="12"/>
      <c r="ABX34" s="12"/>
      <c r="ABY34" s="12"/>
      <c r="ABZ34" s="12"/>
      <c r="ACA34" s="12"/>
      <c r="ACB34" s="12"/>
      <c r="ACC34" s="12"/>
      <c r="ACD34" s="12"/>
      <c r="ACE34" s="12"/>
      <c r="ACF34" s="12"/>
      <c r="ACG34" s="12"/>
      <c r="ACH34" s="12"/>
      <c r="ACI34" s="12"/>
      <c r="ACJ34" s="12"/>
      <c r="ACK34" s="12"/>
      <c r="ACL34" s="12"/>
      <c r="ACM34" s="12"/>
      <c r="ACN34" s="12"/>
      <c r="ACO34" s="12"/>
      <c r="ACP34" s="12"/>
      <c r="ACQ34" s="12"/>
      <c r="ACR34" s="12"/>
      <c r="ACS34" s="12"/>
      <c r="ACT34" s="12"/>
      <c r="ACU34" s="12"/>
      <c r="ACV34" s="12"/>
      <c r="ACW34" s="12"/>
      <c r="ACX34" s="12"/>
      <c r="ACY34" s="12"/>
      <c r="ACZ34" s="12"/>
      <c r="ADA34" s="12"/>
      <c r="ADB34" s="12"/>
      <c r="ADC34" s="12"/>
      <c r="ADD34" s="12"/>
      <c r="ADE34" s="12"/>
      <c r="ADF34" s="12"/>
      <c r="ADG34" s="12"/>
      <c r="ADH34" s="12"/>
      <c r="ADI34" s="12"/>
      <c r="ADJ34" s="12"/>
      <c r="ADK34" s="12"/>
      <c r="ADL34" s="12"/>
      <c r="ADM34" s="12"/>
      <c r="ADN34" s="12"/>
      <c r="ADO34" s="12"/>
      <c r="ADP34" s="12"/>
      <c r="ADQ34" s="12"/>
      <c r="ADR34" s="12"/>
      <c r="ADS34" s="12"/>
      <c r="ADT34" s="12"/>
      <c r="ADU34" s="12"/>
      <c r="ADV34" s="12"/>
      <c r="ADW34" s="12"/>
      <c r="ADX34" s="12"/>
      <c r="ADY34" s="12"/>
      <c r="ADZ34" s="12"/>
      <c r="AEA34" s="12"/>
      <c r="AEB34" s="12"/>
      <c r="AEC34" s="12"/>
      <c r="AED34" s="12"/>
      <c r="AEE34" s="12"/>
      <c r="AEF34" s="12"/>
      <c r="AEG34" s="12"/>
      <c r="AEH34" s="12"/>
      <c r="AEI34" s="12"/>
      <c r="AEJ34" s="12"/>
      <c r="AEK34" s="12"/>
      <c r="AEL34" s="12"/>
      <c r="AEM34" s="12"/>
      <c r="AEN34" s="12"/>
      <c r="AEO34" s="12"/>
      <c r="AEP34" s="12"/>
      <c r="AEQ34" s="12"/>
      <c r="AER34" s="12"/>
      <c r="AES34" s="12"/>
      <c r="AET34" s="12"/>
      <c r="AEU34" s="12"/>
      <c r="AEV34" s="12"/>
      <c r="AEW34" s="12"/>
      <c r="AEX34" s="12"/>
      <c r="AEY34" s="12"/>
      <c r="AEZ34" s="12"/>
      <c r="AFA34" s="12"/>
      <c r="AFB34" s="12"/>
      <c r="AFC34" s="12"/>
      <c r="AFD34" s="12"/>
      <c r="AFE34" s="12"/>
      <c r="AFF34" s="12"/>
      <c r="AFG34" s="12"/>
      <c r="AFH34" s="12"/>
      <c r="AFI34" s="12"/>
      <c r="AFJ34" s="12"/>
      <c r="AFK34" s="12"/>
      <c r="AFL34" s="12"/>
      <c r="AFM34" s="12"/>
      <c r="AFN34" s="12"/>
      <c r="AFO34" s="12"/>
      <c r="AFP34" s="12"/>
      <c r="AFQ34" s="12"/>
      <c r="AFR34" s="12"/>
      <c r="AFS34" s="12"/>
      <c r="AFT34" s="12"/>
      <c r="AFU34" s="12"/>
      <c r="AFV34" s="12"/>
      <c r="AFW34" s="12"/>
      <c r="AFX34" s="12"/>
      <c r="AFY34" s="12"/>
      <c r="AFZ34" s="12"/>
      <c r="AGA34" s="12"/>
      <c r="AGB34" s="12"/>
      <c r="AGC34" s="12"/>
      <c r="AGD34" s="12"/>
      <c r="AGE34" s="12"/>
      <c r="AGF34" s="12"/>
      <c r="AGG34" s="12"/>
      <c r="AGH34" s="12"/>
      <c r="AGI34" s="12"/>
      <c r="AGJ34" s="12"/>
      <c r="AGK34" s="12"/>
      <c r="AGL34" s="12"/>
      <c r="AGM34" s="12"/>
      <c r="AGN34" s="12"/>
      <c r="AGO34" s="12"/>
      <c r="AGP34" s="12"/>
      <c r="AGQ34" s="12"/>
      <c r="AGR34" s="12"/>
      <c r="AGS34" s="12"/>
      <c r="AGT34" s="12"/>
      <c r="AGU34" s="12"/>
      <c r="AGV34" s="12"/>
      <c r="AGW34" s="12"/>
      <c r="AGX34" s="12"/>
      <c r="AGY34" s="12"/>
      <c r="AGZ34" s="12"/>
      <c r="AHA34" s="12"/>
      <c r="AHB34" s="12"/>
      <c r="AHC34" s="12"/>
      <c r="AHD34" s="12"/>
      <c r="AHE34" s="12"/>
      <c r="AHF34" s="12"/>
      <c r="AHG34" s="12"/>
      <c r="AHH34" s="12"/>
      <c r="AHI34" s="12"/>
      <c r="AHJ34" s="12"/>
      <c r="AHK34" s="12"/>
      <c r="AHL34" s="12"/>
      <c r="AHM34" s="12"/>
      <c r="AHN34" s="12"/>
      <c r="AHO34" s="12"/>
      <c r="AHP34" s="12"/>
      <c r="AHQ34" s="12"/>
      <c r="AHR34" s="12"/>
      <c r="AHS34" s="12"/>
      <c r="AHT34" s="12"/>
      <c r="AHU34" s="12"/>
      <c r="AHV34" s="12"/>
      <c r="AHW34" s="12"/>
      <c r="AHX34" s="12"/>
      <c r="AHY34" s="12"/>
      <c r="AHZ34" s="12"/>
      <c r="AIA34" s="12"/>
      <c r="AIB34" s="12"/>
      <c r="AIC34" s="12"/>
      <c r="AID34" s="12"/>
      <c r="AIE34" s="12"/>
      <c r="AIF34" s="12"/>
      <c r="AIG34" s="12"/>
      <c r="AIH34" s="12"/>
      <c r="AII34" s="12"/>
      <c r="AIJ34" s="12"/>
      <c r="AIK34" s="12"/>
      <c r="AIL34" s="12"/>
      <c r="AIM34" s="12"/>
      <c r="AIN34" s="12"/>
      <c r="AIO34" s="12"/>
      <c r="AIP34" s="12"/>
      <c r="AIQ34" s="12"/>
      <c r="AIR34" s="12"/>
      <c r="AIS34" s="12"/>
      <c r="AIT34" s="12"/>
      <c r="AIU34" s="12"/>
      <c r="AIV34" s="12"/>
      <c r="AIW34" s="12"/>
      <c r="AIX34" s="12"/>
      <c r="AIY34" s="12"/>
      <c r="AIZ34" s="12"/>
      <c r="AJA34" s="12"/>
      <c r="AJB34" s="12"/>
      <c r="AJC34" s="12"/>
      <c r="AJD34" s="12"/>
      <c r="AJE34" s="12"/>
      <c r="AJF34" s="12"/>
      <c r="AJG34" s="12"/>
      <c r="AJH34" s="12"/>
      <c r="AJI34" s="12"/>
      <c r="AJJ34" s="12"/>
      <c r="AJK34" s="12"/>
      <c r="AJL34" s="12"/>
    </row>
    <row r="35" spans="1:948" ht="18" customHeight="1" collapsed="1" x14ac:dyDescent="0.25">
      <c r="A35" s="121">
        <v>2015</v>
      </c>
      <c r="B35" s="193">
        <v>83.233999999999995</v>
      </c>
      <c r="C35" s="194">
        <v>36.54</v>
      </c>
      <c r="D35" s="194">
        <v>38.470999999999997</v>
      </c>
      <c r="E35" s="194">
        <v>158.245</v>
      </c>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c r="IW35" s="12"/>
      <c r="IX35" s="12"/>
      <c r="IY35" s="12"/>
      <c r="IZ35" s="12"/>
      <c r="JA35" s="12"/>
      <c r="JB35" s="12"/>
      <c r="JC35" s="12"/>
      <c r="JD35" s="12"/>
      <c r="JE35" s="12"/>
      <c r="JF35" s="12"/>
      <c r="JG35" s="12"/>
      <c r="JH35" s="12"/>
      <c r="JI35" s="12"/>
      <c r="JJ35" s="12"/>
      <c r="JK35" s="12"/>
      <c r="JL35" s="12"/>
      <c r="JM35" s="12"/>
      <c r="JN35" s="12"/>
      <c r="JO35" s="12"/>
      <c r="JP35" s="12"/>
      <c r="JQ35" s="12"/>
      <c r="JR35" s="12"/>
      <c r="JS35" s="12"/>
      <c r="JT35" s="12"/>
      <c r="JU35" s="12"/>
      <c r="JV35" s="12"/>
      <c r="JW35" s="12"/>
      <c r="JX35" s="12"/>
      <c r="JY35" s="12"/>
      <c r="JZ35" s="12"/>
      <c r="KA35" s="12"/>
      <c r="KB35" s="12"/>
      <c r="KC35" s="12"/>
      <c r="KD35" s="12"/>
      <c r="KE35" s="12"/>
      <c r="KF35" s="12"/>
      <c r="KG35" s="12"/>
      <c r="KH35" s="12"/>
      <c r="KI35" s="12"/>
      <c r="KJ35" s="12"/>
      <c r="KK35" s="12"/>
      <c r="KL35" s="12"/>
      <c r="KM35" s="12"/>
      <c r="KN35" s="12"/>
      <c r="KO35" s="12"/>
      <c r="KP35" s="12"/>
      <c r="KQ35" s="12"/>
      <c r="KR35" s="12"/>
      <c r="KS35" s="12"/>
      <c r="KT35" s="12"/>
      <c r="KU35" s="12"/>
      <c r="KV35" s="12"/>
      <c r="KW35" s="12"/>
      <c r="KX35" s="12"/>
      <c r="KY35" s="12"/>
      <c r="KZ35" s="12"/>
      <c r="LA35" s="12"/>
      <c r="LB35" s="12"/>
      <c r="LC35" s="12"/>
      <c r="LD35" s="12"/>
      <c r="LE35" s="12"/>
      <c r="LF35" s="12"/>
      <c r="LG35" s="12"/>
      <c r="LH35" s="12"/>
      <c r="LI35" s="12"/>
      <c r="LJ35" s="12"/>
      <c r="LK35" s="12"/>
      <c r="LL35" s="12"/>
      <c r="LM35" s="12"/>
      <c r="LN35" s="12"/>
      <c r="LO35" s="12"/>
      <c r="LP35" s="12"/>
      <c r="LQ35" s="12"/>
      <c r="LR35" s="12"/>
      <c r="LS35" s="12"/>
      <c r="LT35" s="12"/>
      <c r="LU35" s="12"/>
      <c r="LV35" s="12"/>
      <c r="LW35" s="12"/>
      <c r="LX35" s="12"/>
      <c r="LY35" s="12"/>
      <c r="LZ35" s="12"/>
      <c r="MA35" s="12"/>
      <c r="MB35" s="12"/>
      <c r="MC35" s="12"/>
      <c r="MD35" s="12"/>
      <c r="ME35" s="12"/>
      <c r="MF35" s="12"/>
      <c r="MG35" s="12"/>
      <c r="MH35" s="12"/>
      <c r="MI35" s="12"/>
      <c r="MJ35" s="12"/>
      <c r="MK35" s="12"/>
      <c r="ML35" s="12"/>
      <c r="MM35" s="12"/>
      <c r="MN35" s="12"/>
      <c r="MO35" s="12"/>
      <c r="MP35" s="12"/>
      <c r="MQ35" s="12"/>
      <c r="MR35" s="12"/>
      <c r="MS35" s="12"/>
      <c r="MT35" s="12"/>
      <c r="MU35" s="12"/>
      <c r="MV35" s="12"/>
      <c r="MW35" s="12"/>
      <c r="MX35" s="12"/>
      <c r="MY35" s="12"/>
      <c r="MZ35" s="12"/>
      <c r="NA35" s="12"/>
      <c r="NB35" s="12"/>
      <c r="NC35" s="12"/>
      <c r="ND35" s="12"/>
      <c r="NE35" s="12"/>
      <c r="NF35" s="12"/>
      <c r="NG35" s="12"/>
      <c r="NH35" s="12"/>
      <c r="NI35" s="12"/>
      <c r="NJ35" s="12"/>
      <c r="NK35" s="12"/>
      <c r="NL35" s="12"/>
      <c r="NM35" s="12"/>
      <c r="NN35" s="12"/>
      <c r="NO35" s="12"/>
      <c r="NP35" s="12"/>
      <c r="NQ35" s="12"/>
      <c r="NR35" s="12"/>
      <c r="NS35" s="12"/>
      <c r="NT35" s="12"/>
      <c r="NU35" s="12"/>
      <c r="NV35" s="12"/>
      <c r="NW35" s="12"/>
      <c r="NX35" s="12"/>
      <c r="NY35" s="12"/>
      <c r="NZ35" s="12"/>
      <c r="OA35" s="12"/>
      <c r="OB35" s="12"/>
      <c r="OC35" s="12"/>
      <c r="OD35" s="12"/>
      <c r="OE35" s="12"/>
      <c r="OF35" s="12"/>
      <c r="OG35" s="12"/>
      <c r="OH35" s="12"/>
      <c r="OI35" s="12"/>
      <c r="OJ35" s="12"/>
      <c r="OK35" s="12"/>
      <c r="OL35" s="12"/>
      <c r="OM35" s="12"/>
      <c r="ON35" s="12"/>
      <c r="OO35" s="12"/>
      <c r="OP35" s="12"/>
      <c r="OQ35" s="12"/>
      <c r="OR35" s="12"/>
      <c r="OS35" s="12"/>
      <c r="OT35" s="12"/>
      <c r="OU35" s="12"/>
      <c r="OV35" s="12"/>
      <c r="OW35" s="12"/>
      <c r="OX35" s="12"/>
      <c r="OY35" s="12"/>
      <c r="OZ35" s="12"/>
      <c r="PA35" s="12"/>
      <c r="PB35" s="12"/>
      <c r="PC35" s="12"/>
      <c r="PD35" s="12"/>
      <c r="PE35" s="12"/>
      <c r="PF35" s="12"/>
      <c r="PG35" s="12"/>
      <c r="PH35" s="12"/>
      <c r="PI35" s="12"/>
      <c r="PJ35" s="12"/>
      <c r="PK35" s="12"/>
      <c r="PL35" s="12"/>
      <c r="PM35" s="12"/>
      <c r="PN35" s="12"/>
      <c r="PO35" s="12"/>
      <c r="PP35" s="12"/>
      <c r="PQ35" s="12"/>
      <c r="PR35" s="12"/>
      <c r="PS35" s="12"/>
      <c r="PT35" s="12"/>
      <c r="PU35" s="12"/>
      <c r="PV35" s="12"/>
      <c r="PW35" s="12"/>
      <c r="PX35" s="12"/>
      <c r="PY35" s="12"/>
      <c r="PZ35" s="12"/>
      <c r="QA35" s="12"/>
      <c r="QB35" s="12"/>
      <c r="QC35" s="12"/>
      <c r="QD35" s="12"/>
      <c r="QE35" s="12"/>
      <c r="QF35" s="12"/>
      <c r="QG35" s="12"/>
      <c r="QH35" s="12"/>
      <c r="QI35" s="12"/>
      <c r="QJ35" s="12"/>
      <c r="QK35" s="12"/>
      <c r="QL35" s="12"/>
      <c r="QM35" s="12"/>
      <c r="QN35" s="12"/>
      <c r="QO35" s="12"/>
      <c r="QP35" s="12"/>
      <c r="QQ35" s="12"/>
      <c r="QR35" s="12"/>
      <c r="QS35" s="12"/>
      <c r="QT35" s="12"/>
      <c r="QU35" s="12"/>
      <c r="QV35" s="12"/>
      <c r="QW35" s="12"/>
      <c r="QX35" s="12"/>
      <c r="QY35" s="12"/>
      <c r="QZ35" s="12"/>
      <c r="RA35" s="12"/>
      <c r="RB35" s="12"/>
      <c r="RC35" s="12"/>
      <c r="RD35" s="12"/>
      <c r="RE35" s="12"/>
      <c r="RF35" s="12"/>
      <c r="RG35" s="12"/>
      <c r="RH35" s="12"/>
      <c r="RI35" s="12"/>
      <c r="RJ35" s="12"/>
      <c r="RK35" s="12"/>
      <c r="RL35" s="12"/>
      <c r="RM35" s="12"/>
      <c r="RN35" s="12"/>
      <c r="RO35" s="12"/>
      <c r="RP35" s="12"/>
      <c r="RQ35" s="12"/>
      <c r="RR35" s="12"/>
      <c r="RS35" s="12"/>
      <c r="RT35" s="12"/>
      <c r="RU35" s="12"/>
      <c r="RV35" s="12"/>
      <c r="RW35" s="12"/>
      <c r="RX35" s="12"/>
      <c r="RY35" s="12"/>
      <c r="RZ35" s="12"/>
      <c r="SA35" s="12"/>
      <c r="SB35" s="12"/>
      <c r="SC35" s="12"/>
      <c r="SD35" s="12"/>
      <c r="SE35" s="12"/>
      <c r="SF35" s="12"/>
      <c r="SG35" s="12"/>
      <c r="SH35" s="12"/>
      <c r="SI35" s="12"/>
      <c r="SJ35" s="12"/>
      <c r="SK35" s="12"/>
      <c r="SL35" s="12"/>
      <c r="SM35" s="12"/>
      <c r="SN35" s="12"/>
      <c r="SO35" s="12"/>
      <c r="SP35" s="12"/>
      <c r="SQ35" s="12"/>
      <c r="SR35" s="12"/>
      <c r="SS35" s="12"/>
      <c r="ST35" s="12"/>
      <c r="SU35" s="12"/>
      <c r="SV35" s="12"/>
      <c r="SW35" s="12"/>
      <c r="SX35" s="12"/>
      <c r="SY35" s="12"/>
      <c r="SZ35" s="12"/>
      <c r="TA35" s="12"/>
      <c r="TB35" s="12"/>
      <c r="TC35" s="12"/>
      <c r="TD35" s="12"/>
      <c r="TE35" s="12"/>
      <c r="TF35" s="12"/>
      <c r="TG35" s="12"/>
      <c r="TH35" s="12"/>
      <c r="TI35" s="12"/>
      <c r="TJ35" s="12"/>
      <c r="TK35" s="12"/>
      <c r="TL35" s="12"/>
      <c r="TM35" s="12"/>
      <c r="TN35" s="12"/>
      <c r="TO35" s="12"/>
      <c r="TP35" s="12"/>
      <c r="TQ35" s="12"/>
      <c r="TR35" s="12"/>
      <c r="TS35" s="12"/>
      <c r="TT35" s="12"/>
      <c r="TU35" s="12"/>
      <c r="TV35" s="12"/>
      <c r="TW35" s="12"/>
      <c r="TX35" s="12"/>
      <c r="TY35" s="12"/>
      <c r="TZ35" s="12"/>
      <c r="UA35" s="12"/>
      <c r="UB35" s="12"/>
      <c r="UC35" s="12"/>
      <c r="UD35" s="12"/>
      <c r="UE35" s="12"/>
      <c r="UF35" s="12"/>
      <c r="UG35" s="12"/>
      <c r="UH35" s="12"/>
      <c r="UI35" s="12"/>
      <c r="UJ35" s="12"/>
      <c r="UK35" s="12"/>
      <c r="UL35" s="12"/>
      <c r="UM35" s="12"/>
      <c r="UN35" s="12"/>
      <c r="UO35" s="12"/>
      <c r="UP35" s="12"/>
      <c r="UQ35" s="12"/>
      <c r="UR35" s="12"/>
      <c r="US35" s="12"/>
      <c r="UT35" s="12"/>
      <c r="UU35" s="12"/>
      <c r="UV35" s="12"/>
      <c r="UW35" s="12"/>
      <c r="UX35" s="12"/>
      <c r="UY35" s="12"/>
      <c r="UZ35" s="12"/>
      <c r="VA35" s="12"/>
      <c r="VB35" s="12"/>
      <c r="VC35" s="12"/>
      <c r="VD35" s="12"/>
      <c r="VE35" s="12"/>
      <c r="VF35" s="12"/>
      <c r="VG35" s="12"/>
      <c r="VH35" s="12"/>
      <c r="VI35" s="12"/>
      <c r="VJ35" s="12"/>
      <c r="VK35" s="12"/>
      <c r="VL35" s="12"/>
      <c r="VM35" s="12"/>
      <c r="VN35" s="12"/>
      <c r="VO35" s="12"/>
      <c r="VP35" s="12"/>
      <c r="VQ35" s="12"/>
      <c r="VR35" s="12"/>
      <c r="VS35" s="12"/>
      <c r="VT35" s="12"/>
      <c r="VU35" s="12"/>
      <c r="VV35" s="12"/>
      <c r="VW35" s="12"/>
      <c r="VX35" s="12"/>
      <c r="VY35" s="12"/>
      <c r="VZ35" s="12"/>
      <c r="WA35" s="12"/>
      <c r="WB35" s="12"/>
      <c r="WC35" s="12"/>
      <c r="WD35" s="12"/>
      <c r="WE35" s="12"/>
      <c r="WF35" s="12"/>
      <c r="WG35" s="12"/>
      <c r="WH35" s="12"/>
      <c r="WI35" s="12"/>
      <c r="WJ35" s="12"/>
      <c r="WK35" s="12"/>
      <c r="WL35" s="12"/>
      <c r="WM35" s="12"/>
      <c r="WN35" s="12"/>
      <c r="WO35" s="12"/>
      <c r="WP35" s="12"/>
      <c r="WQ35" s="12"/>
      <c r="WR35" s="12"/>
      <c r="WS35" s="12"/>
      <c r="WT35" s="12"/>
      <c r="WU35" s="12"/>
      <c r="WV35" s="12"/>
      <c r="WW35" s="12"/>
      <c r="WX35" s="12"/>
      <c r="WY35" s="12"/>
      <c r="WZ35" s="12"/>
      <c r="XA35" s="12"/>
      <c r="XB35" s="12"/>
      <c r="XC35" s="12"/>
      <c r="XD35" s="12"/>
      <c r="XE35" s="12"/>
      <c r="XF35" s="12"/>
      <c r="XG35" s="12"/>
      <c r="XH35" s="12"/>
      <c r="XI35" s="12"/>
      <c r="XJ35" s="12"/>
      <c r="XK35" s="12"/>
      <c r="XL35" s="12"/>
      <c r="XM35" s="12"/>
      <c r="XN35" s="12"/>
      <c r="XO35" s="12"/>
      <c r="XP35" s="12"/>
      <c r="XQ35" s="12"/>
      <c r="XR35" s="12"/>
      <c r="XS35" s="12"/>
      <c r="XT35" s="12"/>
      <c r="XU35" s="12"/>
      <c r="XV35" s="12"/>
      <c r="XW35" s="12"/>
      <c r="XX35" s="12"/>
      <c r="XY35" s="12"/>
      <c r="XZ35" s="12"/>
      <c r="YA35" s="12"/>
      <c r="YB35" s="12"/>
      <c r="YC35" s="12"/>
      <c r="YD35" s="12"/>
      <c r="YE35" s="12"/>
      <c r="YF35" s="12"/>
      <c r="YG35" s="12"/>
      <c r="YH35" s="12"/>
      <c r="YI35" s="12"/>
      <c r="YJ35" s="12"/>
      <c r="YK35" s="12"/>
      <c r="YL35" s="12"/>
      <c r="YM35" s="12"/>
      <c r="YN35" s="12"/>
      <c r="YO35" s="12"/>
      <c r="YP35" s="12"/>
      <c r="YQ35" s="12"/>
      <c r="YR35" s="12"/>
      <c r="YS35" s="12"/>
      <c r="YT35" s="12"/>
      <c r="YU35" s="12"/>
      <c r="YV35" s="12"/>
      <c r="YW35" s="12"/>
      <c r="YX35" s="12"/>
      <c r="YY35" s="12"/>
      <c r="YZ35" s="12"/>
      <c r="ZA35" s="12"/>
      <c r="ZB35" s="12"/>
      <c r="ZC35" s="12"/>
      <c r="ZD35" s="12"/>
      <c r="ZE35" s="12"/>
      <c r="ZF35" s="12"/>
      <c r="ZG35" s="12"/>
      <c r="ZH35" s="12"/>
      <c r="ZI35" s="12"/>
      <c r="ZJ35" s="12"/>
      <c r="ZK35" s="12"/>
      <c r="ZL35" s="12"/>
      <c r="ZM35" s="12"/>
      <c r="ZN35" s="12"/>
      <c r="ZO35" s="12"/>
      <c r="ZP35" s="12"/>
      <c r="ZQ35" s="12"/>
      <c r="ZR35" s="12"/>
      <c r="ZS35" s="12"/>
      <c r="ZT35" s="12"/>
      <c r="ZU35" s="12"/>
      <c r="ZV35" s="12"/>
      <c r="ZW35" s="12"/>
      <c r="ZX35" s="12"/>
      <c r="ZY35" s="12"/>
      <c r="ZZ35" s="12"/>
      <c r="AAA35" s="12"/>
      <c r="AAB35" s="12"/>
      <c r="AAC35" s="12"/>
      <c r="AAD35" s="12"/>
      <c r="AAE35" s="12"/>
      <c r="AAF35" s="12"/>
      <c r="AAG35" s="12"/>
      <c r="AAH35" s="12"/>
      <c r="AAI35" s="12"/>
      <c r="AAJ35" s="12"/>
      <c r="AAK35" s="12"/>
      <c r="AAL35" s="12"/>
      <c r="AAM35" s="12"/>
      <c r="AAN35" s="12"/>
      <c r="AAO35" s="12"/>
      <c r="AAP35" s="12"/>
      <c r="AAQ35" s="12"/>
      <c r="AAR35" s="12"/>
      <c r="AAS35" s="12"/>
      <c r="AAT35" s="12"/>
      <c r="AAU35" s="12"/>
      <c r="AAV35" s="12"/>
      <c r="AAW35" s="12"/>
      <c r="AAX35" s="12"/>
      <c r="AAY35" s="12"/>
      <c r="AAZ35" s="12"/>
      <c r="ABA35" s="12"/>
      <c r="ABB35" s="12"/>
      <c r="ABC35" s="12"/>
      <c r="ABD35" s="12"/>
      <c r="ABE35" s="12"/>
      <c r="ABF35" s="12"/>
      <c r="ABG35" s="12"/>
      <c r="ABH35" s="12"/>
      <c r="ABI35" s="12"/>
      <c r="ABJ35" s="12"/>
      <c r="ABK35" s="12"/>
      <c r="ABL35" s="12"/>
      <c r="ABM35" s="12"/>
      <c r="ABN35" s="12"/>
      <c r="ABO35" s="12"/>
      <c r="ABP35" s="12"/>
      <c r="ABQ35" s="12"/>
      <c r="ABR35" s="12"/>
      <c r="ABS35" s="12"/>
      <c r="ABT35" s="12"/>
      <c r="ABU35" s="12"/>
      <c r="ABV35" s="12"/>
      <c r="ABW35" s="12"/>
      <c r="ABX35" s="12"/>
      <c r="ABY35" s="12"/>
      <c r="ABZ35" s="12"/>
      <c r="ACA35" s="12"/>
      <c r="ACB35" s="12"/>
      <c r="ACC35" s="12"/>
      <c r="ACD35" s="12"/>
      <c r="ACE35" s="12"/>
      <c r="ACF35" s="12"/>
      <c r="ACG35" s="12"/>
      <c r="ACH35" s="12"/>
      <c r="ACI35" s="12"/>
      <c r="ACJ35" s="12"/>
      <c r="ACK35" s="12"/>
      <c r="ACL35" s="12"/>
      <c r="ACM35" s="12"/>
      <c r="ACN35" s="12"/>
      <c r="ACO35" s="12"/>
      <c r="ACP35" s="12"/>
      <c r="ACQ35" s="12"/>
      <c r="ACR35" s="12"/>
      <c r="ACS35" s="12"/>
      <c r="ACT35" s="12"/>
      <c r="ACU35" s="12"/>
      <c r="ACV35" s="12"/>
      <c r="ACW35" s="12"/>
      <c r="ACX35" s="12"/>
      <c r="ACY35" s="12"/>
      <c r="ACZ35" s="12"/>
      <c r="ADA35" s="12"/>
      <c r="ADB35" s="12"/>
      <c r="ADC35" s="12"/>
      <c r="ADD35" s="12"/>
      <c r="ADE35" s="12"/>
      <c r="ADF35" s="12"/>
      <c r="ADG35" s="12"/>
      <c r="ADH35" s="12"/>
      <c r="ADI35" s="12"/>
      <c r="ADJ35" s="12"/>
      <c r="ADK35" s="12"/>
      <c r="ADL35" s="12"/>
      <c r="ADM35" s="12"/>
      <c r="ADN35" s="12"/>
      <c r="ADO35" s="12"/>
      <c r="ADP35" s="12"/>
      <c r="ADQ35" s="12"/>
      <c r="ADR35" s="12"/>
      <c r="ADS35" s="12"/>
      <c r="ADT35" s="12"/>
      <c r="ADU35" s="12"/>
      <c r="ADV35" s="12"/>
      <c r="ADW35" s="12"/>
      <c r="ADX35" s="12"/>
      <c r="ADY35" s="12"/>
      <c r="ADZ35" s="12"/>
      <c r="AEA35" s="12"/>
      <c r="AEB35" s="12"/>
      <c r="AEC35" s="12"/>
      <c r="AED35" s="12"/>
      <c r="AEE35" s="12"/>
      <c r="AEF35" s="12"/>
      <c r="AEG35" s="12"/>
      <c r="AEH35" s="12"/>
      <c r="AEI35" s="12"/>
      <c r="AEJ35" s="12"/>
      <c r="AEK35" s="12"/>
      <c r="AEL35" s="12"/>
      <c r="AEM35" s="12"/>
      <c r="AEN35" s="12"/>
      <c r="AEO35" s="12"/>
      <c r="AEP35" s="12"/>
      <c r="AEQ35" s="12"/>
      <c r="AER35" s="12"/>
      <c r="AES35" s="12"/>
      <c r="AET35" s="12"/>
      <c r="AEU35" s="12"/>
      <c r="AEV35" s="12"/>
      <c r="AEW35" s="12"/>
      <c r="AEX35" s="12"/>
      <c r="AEY35" s="12"/>
      <c r="AEZ35" s="12"/>
      <c r="AFA35" s="12"/>
      <c r="AFB35" s="12"/>
      <c r="AFC35" s="12"/>
      <c r="AFD35" s="12"/>
      <c r="AFE35" s="12"/>
      <c r="AFF35" s="12"/>
      <c r="AFG35" s="12"/>
      <c r="AFH35" s="12"/>
      <c r="AFI35" s="12"/>
      <c r="AFJ35" s="12"/>
      <c r="AFK35" s="12"/>
      <c r="AFL35" s="12"/>
      <c r="AFM35" s="12"/>
      <c r="AFN35" s="12"/>
      <c r="AFO35" s="12"/>
      <c r="AFP35" s="12"/>
      <c r="AFQ35" s="12"/>
      <c r="AFR35" s="12"/>
      <c r="AFS35" s="12"/>
      <c r="AFT35" s="12"/>
      <c r="AFU35" s="12"/>
      <c r="AFV35" s="12"/>
      <c r="AFW35" s="12"/>
      <c r="AFX35" s="12"/>
      <c r="AFY35" s="12"/>
      <c r="AFZ35" s="12"/>
      <c r="AGA35" s="12"/>
      <c r="AGB35" s="12"/>
      <c r="AGC35" s="12"/>
      <c r="AGD35" s="12"/>
      <c r="AGE35" s="12"/>
      <c r="AGF35" s="12"/>
      <c r="AGG35" s="12"/>
      <c r="AGH35" s="12"/>
      <c r="AGI35" s="12"/>
      <c r="AGJ35" s="12"/>
      <c r="AGK35" s="12"/>
      <c r="AGL35" s="12"/>
      <c r="AGM35" s="12"/>
      <c r="AGN35" s="12"/>
      <c r="AGO35" s="12"/>
      <c r="AGP35" s="12"/>
      <c r="AGQ35" s="12"/>
      <c r="AGR35" s="12"/>
      <c r="AGS35" s="12"/>
      <c r="AGT35" s="12"/>
      <c r="AGU35" s="12"/>
      <c r="AGV35" s="12"/>
      <c r="AGW35" s="12"/>
      <c r="AGX35" s="12"/>
      <c r="AGY35" s="12"/>
      <c r="AGZ35" s="12"/>
      <c r="AHA35" s="12"/>
      <c r="AHB35" s="12"/>
      <c r="AHC35" s="12"/>
      <c r="AHD35" s="12"/>
      <c r="AHE35" s="12"/>
      <c r="AHF35" s="12"/>
      <c r="AHG35" s="12"/>
      <c r="AHH35" s="12"/>
      <c r="AHI35" s="12"/>
      <c r="AHJ35" s="12"/>
      <c r="AHK35" s="12"/>
      <c r="AHL35" s="12"/>
      <c r="AHM35" s="12"/>
      <c r="AHN35" s="12"/>
      <c r="AHO35" s="12"/>
      <c r="AHP35" s="12"/>
      <c r="AHQ35" s="12"/>
      <c r="AHR35" s="12"/>
      <c r="AHS35" s="12"/>
      <c r="AHT35" s="12"/>
      <c r="AHU35" s="12"/>
      <c r="AHV35" s="12"/>
      <c r="AHW35" s="12"/>
      <c r="AHX35" s="12"/>
      <c r="AHY35" s="12"/>
      <c r="AHZ35" s="12"/>
      <c r="AIA35" s="12"/>
      <c r="AIB35" s="12"/>
      <c r="AIC35" s="12"/>
      <c r="AID35" s="12"/>
      <c r="AIE35" s="12"/>
      <c r="AIF35" s="12"/>
      <c r="AIG35" s="12"/>
      <c r="AIH35" s="12"/>
      <c r="AII35" s="12"/>
      <c r="AIJ35" s="12"/>
      <c r="AIK35" s="12"/>
      <c r="AIL35" s="12"/>
      <c r="AIM35" s="12"/>
      <c r="AIN35" s="12"/>
      <c r="AIO35" s="12"/>
      <c r="AIP35" s="12"/>
      <c r="AIQ35" s="12"/>
      <c r="AIR35" s="12"/>
      <c r="AIS35" s="12"/>
      <c r="AIT35" s="12"/>
      <c r="AIU35" s="12"/>
      <c r="AIV35" s="12"/>
      <c r="AIW35" s="12"/>
      <c r="AIX35" s="12"/>
      <c r="AIY35" s="12"/>
      <c r="AIZ35" s="12"/>
      <c r="AJA35" s="12"/>
      <c r="AJB35" s="12"/>
      <c r="AJC35" s="12"/>
      <c r="AJD35" s="12"/>
      <c r="AJE35" s="12"/>
      <c r="AJF35" s="12"/>
      <c r="AJG35" s="12"/>
      <c r="AJH35" s="12"/>
      <c r="AJI35" s="12"/>
      <c r="AJJ35" s="12"/>
      <c r="AJK35" s="12"/>
      <c r="AJL35" s="12"/>
    </row>
    <row r="36" spans="1:948" ht="12.75" hidden="1" customHeight="1" outlineLevel="1" x14ac:dyDescent="0.25">
      <c r="A36" s="121">
        <v>2016</v>
      </c>
      <c r="B36" s="193">
        <v>86.802000000000007</v>
      </c>
      <c r="C36" s="194">
        <v>48.091999999999999</v>
      </c>
      <c r="D36" s="194">
        <v>37.51</v>
      </c>
      <c r="E36" s="194">
        <v>172.404</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c r="IW36" s="12"/>
      <c r="IX36" s="12"/>
      <c r="IY36" s="12"/>
      <c r="IZ36" s="12"/>
      <c r="JA36" s="12"/>
      <c r="JB36" s="12"/>
      <c r="JC36" s="12"/>
      <c r="JD36" s="12"/>
      <c r="JE36" s="12"/>
      <c r="JF36" s="12"/>
      <c r="JG36" s="12"/>
      <c r="JH36" s="12"/>
      <c r="JI36" s="12"/>
      <c r="JJ36" s="12"/>
      <c r="JK36" s="12"/>
      <c r="JL36" s="12"/>
      <c r="JM36" s="12"/>
      <c r="JN36" s="12"/>
      <c r="JO36" s="12"/>
      <c r="JP36" s="12"/>
      <c r="JQ36" s="12"/>
      <c r="JR36" s="12"/>
      <c r="JS36" s="12"/>
      <c r="JT36" s="12"/>
      <c r="JU36" s="12"/>
      <c r="JV36" s="12"/>
      <c r="JW36" s="12"/>
      <c r="JX36" s="12"/>
      <c r="JY36" s="12"/>
      <c r="JZ36" s="12"/>
      <c r="KA36" s="12"/>
      <c r="KB36" s="12"/>
      <c r="KC36" s="12"/>
      <c r="KD36" s="12"/>
      <c r="KE36" s="12"/>
      <c r="KF36" s="12"/>
      <c r="KG36" s="12"/>
      <c r="KH36" s="12"/>
      <c r="KI36" s="12"/>
      <c r="KJ36" s="12"/>
      <c r="KK36" s="12"/>
      <c r="KL36" s="12"/>
      <c r="KM36" s="12"/>
      <c r="KN36" s="12"/>
      <c r="KO36" s="12"/>
      <c r="KP36" s="12"/>
      <c r="KQ36" s="12"/>
      <c r="KR36" s="12"/>
      <c r="KS36" s="12"/>
      <c r="KT36" s="12"/>
      <c r="KU36" s="12"/>
      <c r="KV36" s="12"/>
      <c r="KW36" s="12"/>
      <c r="KX36" s="12"/>
      <c r="KY36" s="12"/>
      <c r="KZ36" s="12"/>
      <c r="LA36" s="12"/>
      <c r="LB36" s="12"/>
      <c r="LC36" s="12"/>
      <c r="LD36" s="12"/>
      <c r="LE36" s="12"/>
      <c r="LF36" s="12"/>
      <c r="LG36" s="12"/>
      <c r="LH36" s="12"/>
      <c r="LI36" s="12"/>
      <c r="LJ36" s="12"/>
      <c r="LK36" s="12"/>
      <c r="LL36" s="12"/>
      <c r="LM36" s="12"/>
      <c r="LN36" s="12"/>
      <c r="LO36" s="12"/>
      <c r="LP36" s="12"/>
      <c r="LQ36" s="12"/>
      <c r="LR36" s="12"/>
      <c r="LS36" s="12"/>
      <c r="LT36" s="12"/>
      <c r="LU36" s="12"/>
      <c r="LV36" s="12"/>
      <c r="LW36" s="12"/>
      <c r="LX36" s="12"/>
      <c r="LY36" s="12"/>
      <c r="LZ36" s="12"/>
      <c r="MA36" s="12"/>
      <c r="MB36" s="12"/>
      <c r="MC36" s="12"/>
      <c r="MD36" s="12"/>
      <c r="ME36" s="12"/>
      <c r="MF36" s="12"/>
      <c r="MG36" s="12"/>
      <c r="MH36" s="12"/>
      <c r="MI36" s="12"/>
      <c r="MJ36" s="12"/>
      <c r="MK36" s="12"/>
      <c r="ML36" s="12"/>
      <c r="MM36" s="12"/>
      <c r="MN36" s="12"/>
      <c r="MO36" s="12"/>
      <c r="MP36" s="12"/>
      <c r="MQ36" s="12"/>
      <c r="MR36" s="12"/>
      <c r="MS36" s="12"/>
      <c r="MT36" s="12"/>
      <c r="MU36" s="12"/>
      <c r="MV36" s="12"/>
      <c r="MW36" s="12"/>
      <c r="MX36" s="12"/>
      <c r="MY36" s="12"/>
      <c r="MZ36" s="12"/>
      <c r="NA36" s="12"/>
      <c r="NB36" s="12"/>
      <c r="NC36" s="12"/>
      <c r="ND36" s="12"/>
      <c r="NE36" s="12"/>
      <c r="NF36" s="12"/>
      <c r="NG36" s="12"/>
      <c r="NH36" s="12"/>
      <c r="NI36" s="12"/>
      <c r="NJ36" s="12"/>
      <c r="NK36" s="12"/>
      <c r="NL36" s="12"/>
      <c r="NM36" s="12"/>
      <c r="NN36" s="12"/>
      <c r="NO36" s="12"/>
      <c r="NP36" s="12"/>
      <c r="NQ36" s="12"/>
      <c r="NR36" s="12"/>
      <c r="NS36" s="12"/>
      <c r="NT36" s="12"/>
      <c r="NU36" s="12"/>
      <c r="NV36" s="12"/>
      <c r="NW36" s="12"/>
      <c r="NX36" s="12"/>
      <c r="NY36" s="12"/>
      <c r="NZ36" s="12"/>
      <c r="OA36" s="12"/>
      <c r="OB36" s="12"/>
      <c r="OC36" s="12"/>
      <c r="OD36" s="12"/>
      <c r="OE36" s="12"/>
      <c r="OF36" s="12"/>
      <c r="OG36" s="12"/>
      <c r="OH36" s="12"/>
      <c r="OI36" s="12"/>
      <c r="OJ36" s="12"/>
      <c r="OK36" s="12"/>
      <c r="OL36" s="12"/>
      <c r="OM36" s="12"/>
      <c r="ON36" s="12"/>
      <c r="OO36" s="12"/>
      <c r="OP36" s="12"/>
      <c r="OQ36" s="12"/>
      <c r="OR36" s="12"/>
      <c r="OS36" s="12"/>
      <c r="OT36" s="12"/>
      <c r="OU36" s="12"/>
      <c r="OV36" s="12"/>
      <c r="OW36" s="12"/>
      <c r="OX36" s="12"/>
      <c r="OY36" s="12"/>
      <c r="OZ36" s="12"/>
      <c r="PA36" s="12"/>
      <c r="PB36" s="12"/>
      <c r="PC36" s="12"/>
      <c r="PD36" s="12"/>
      <c r="PE36" s="12"/>
      <c r="PF36" s="12"/>
      <c r="PG36" s="12"/>
      <c r="PH36" s="12"/>
      <c r="PI36" s="12"/>
      <c r="PJ36" s="12"/>
      <c r="PK36" s="12"/>
      <c r="PL36" s="12"/>
      <c r="PM36" s="12"/>
      <c r="PN36" s="12"/>
      <c r="PO36" s="12"/>
      <c r="PP36" s="12"/>
      <c r="PQ36" s="12"/>
      <c r="PR36" s="12"/>
      <c r="PS36" s="12"/>
      <c r="PT36" s="12"/>
      <c r="PU36" s="12"/>
      <c r="PV36" s="12"/>
      <c r="PW36" s="12"/>
      <c r="PX36" s="12"/>
      <c r="PY36" s="12"/>
      <c r="PZ36" s="12"/>
      <c r="QA36" s="12"/>
      <c r="QB36" s="12"/>
      <c r="QC36" s="12"/>
      <c r="QD36" s="12"/>
      <c r="QE36" s="12"/>
      <c r="QF36" s="12"/>
      <c r="QG36" s="12"/>
      <c r="QH36" s="12"/>
      <c r="QI36" s="12"/>
      <c r="QJ36" s="12"/>
      <c r="QK36" s="12"/>
      <c r="QL36" s="12"/>
      <c r="QM36" s="12"/>
      <c r="QN36" s="12"/>
      <c r="QO36" s="12"/>
      <c r="QP36" s="12"/>
      <c r="QQ36" s="12"/>
      <c r="QR36" s="12"/>
      <c r="QS36" s="12"/>
      <c r="QT36" s="12"/>
      <c r="QU36" s="12"/>
      <c r="QV36" s="12"/>
      <c r="QW36" s="12"/>
      <c r="QX36" s="12"/>
      <c r="QY36" s="12"/>
      <c r="QZ36" s="12"/>
      <c r="RA36" s="12"/>
      <c r="RB36" s="12"/>
      <c r="RC36" s="12"/>
      <c r="RD36" s="12"/>
      <c r="RE36" s="12"/>
      <c r="RF36" s="12"/>
      <c r="RG36" s="12"/>
      <c r="RH36" s="12"/>
      <c r="RI36" s="12"/>
      <c r="RJ36" s="12"/>
      <c r="RK36" s="12"/>
      <c r="RL36" s="12"/>
      <c r="RM36" s="12"/>
      <c r="RN36" s="12"/>
      <c r="RO36" s="12"/>
      <c r="RP36" s="12"/>
      <c r="RQ36" s="12"/>
      <c r="RR36" s="12"/>
      <c r="RS36" s="12"/>
      <c r="RT36" s="12"/>
      <c r="RU36" s="12"/>
      <c r="RV36" s="12"/>
      <c r="RW36" s="12"/>
      <c r="RX36" s="12"/>
      <c r="RY36" s="12"/>
      <c r="RZ36" s="12"/>
      <c r="SA36" s="12"/>
      <c r="SB36" s="12"/>
      <c r="SC36" s="12"/>
      <c r="SD36" s="12"/>
      <c r="SE36" s="12"/>
      <c r="SF36" s="12"/>
      <c r="SG36" s="12"/>
      <c r="SH36" s="12"/>
      <c r="SI36" s="12"/>
      <c r="SJ36" s="12"/>
      <c r="SK36" s="12"/>
      <c r="SL36" s="12"/>
      <c r="SM36" s="12"/>
      <c r="SN36" s="12"/>
      <c r="SO36" s="12"/>
      <c r="SP36" s="12"/>
      <c r="SQ36" s="12"/>
      <c r="SR36" s="12"/>
      <c r="SS36" s="12"/>
      <c r="ST36" s="12"/>
      <c r="SU36" s="12"/>
      <c r="SV36" s="12"/>
      <c r="SW36" s="12"/>
      <c r="SX36" s="12"/>
      <c r="SY36" s="12"/>
      <c r="SZ36" s="12"/>
      <c r="TA36" s="12"/>
      <c r="TB36" s="12"/>
      <c r="TC36" s="12"/>
      <c r="TD36" s="12"/>
      <c r="TE36" s="12"/>
      <c r="TF36" s="12"/>
      <c r="TG36" s="12"/>
      <c r="TH36" s="12"/>
      <c r="TI36" s="12"/>
      <c r="TJ36" s="12"/>
      <c r="TK36" s="12"/>
      <c r="TL36" s="12"/>
      <c r="TM36" s="12"/>
      <c r="TN36" s="12"/>
      <c r="TO36" s="12"/>
      <c r="TP36" s="12"/>
      <c r="TQ36" s="12"/>
      <c r="TR36" s="12"/>
      <c r="TS36" s="12"/>
      <c r="TT36" s="12"/>
      <c r="TU36" s="12"/>
      <c r="TV36" s="12"/>
      <c r="TW36" s="12"/>
      <c r="TX36" s="12"/>
      <c r="TY36" s="12"/>
      <c r="TZ36" s="12"/>
      <c r="UA36" s="12"/>
      <c r="UB36" s="12"/>
      <c r="UC36" s="12"/>
      <c r="UD36" s="12"/>
      <c r="UE36" s="12"/>
      <c r="UF36" s="12"/>
      <c r="UG36" s="12"/>
      <c r="UH36" s="12"/>
      <c r="UI36" s="12"/>
      <c r="UJ36" s="12"/>
      <c r="UK36" s="12"/>
      <c r="UL36" s="12"/>
      <c r="UM36" s="12"/>
      <c r="UN36" s="12"/>
      <c r="UO36" s="12"/>
      <c r="UP36" s="12"/>
      <c r="UQ36" s="12"/>
      <c r="UR36" s="12"/>
      <c r="US36" s="12"/>
      <c r="UT36" s="12"/>
      <c r="UU36" s="12"/>
      <c r="UV36" s="12"/>
      <c r="UW36" s="12"/>
      <c r="UX36" s="12"/>
      <c r="UY36" s="12"/>
      <c r="UZ36" s="12"/>
      <c r="VA36" s="12"/>
      <c r="VB36" s="12"/>
      <c r="VC36" s="12"/>
      <c r="VD36" s="12"/>
      <c r="VE36" s="12"/>
      <c r="VF36" s="12"/>
      <c r="VG36" s="12"/>
      <c r="VH36" s="12"/>
      <c r="VI36" s="12"/>
      <c r="VJ36" s="12"/>
      <c r="VK36" s="12"/>
      <c r="VL36" s="12"/>
      <c r="VM36" s="12"/>
      <c r="VN36" s="12"/>
      <c r="VO36" s="12"/>
      <c r="VP36" s="12"/>
      <c r="VQ36" s="12"/>
      <c r="VR36" s="12"/>
      <c r="VS36" s="12"/>
      <c r="VT36" s="12"/>
      <c r="VU36" s="12"/>
      <c r="VV36" s="12"/>
      <c r="VW36" s="12"/>
      <c r="VX36" s="12"/>
      <c r="VY36" s="12"/>
      <c r="VZ36" s="12"/>
      <c r="WA36" s="12"/>
      <c r="WB36" s="12"/>
      <c r="WC36" s="12"/>
      <c r="WD36" s="12"/>
      <c r="WE36" s="12"/>
      <c r="WF36" s="12"/>
      <c r="WG36" s="12"/>
      <c r="WH36" s="12"/>
      <c r="WI36" s="12"/>
      <c r="WJ36" s="12"/>
      <c r="WK36" s="12"/>
      <c r="WL36" s="12"/>
      <c r="WM36" s="12"/>
      <c r="WN36" s="12"/>
      <c r="WO36" s="12"/>
      <c r="WP36" s="12"/>
      <c r="WQ36" s="12"/>
      <c r="WR36" s="12"/>
      <c r="WS36" s="12"/>
      <c r="WT36" s="12"/>
      <c r="WU36" s="12"/>
      <c r="WV36" s="12"/>
      <c r="WW36" s="12"/>
      <c r="WX36" s="12"/>
      <c r="WY36" s="12"/>
      <c r="WZ36" s="12"/>
      <c r="XA36" s="12"/>
      <c r="XB36" s="12"/>
      <c r="XC36" s="12"/>
      <c r="XD36" s="12"/>
      <c r="XE36" s="12"/>
      <c r="XF36" s="12"/>
      <c r="XG36" s="12"/>
      <c r="XH36" s="12"/>
      <c r="XI36" s="12"/>
      <c r="XJ36" s="12"/>
      <c r="XK36" s="12"/>
      <c r="XL36" s="12"/>
      <c r="XM36" s="12"/>
      <c r="XN36" s="12"/>
      <c r="XO36" s="12"/>
      <c r="XP36" s="12"/>
      <c r="XQ36" s="12"/>
      <c r="XR36" s="12"/>
      <c r="XS36" s="12"/>
      <c r="XT36" s="12"/>
      <c r="XU36" s="12"/>
      <c r="XV36" s="12"/>
      <c r="XW36" s="12"/>
      <c r="XX36" s="12"/>
      <c r="XY36" s="12"/>
      <c r="XZ36" s="12"/>
      <c r="YA36" s="12"/>
      <c r="YB36" s="12"/>
      <c r="YC36" s="12"/>
      <c r="YD36" s="12"/>
      <c r="YE36" s="12"/>
      <c r="YF36" s="12"/>
      <c r="YG36" s="12"/>
      <c r="YH36" s="12"/>
      <c r="YI36" s="12"/>
      <c r="YJ36" s="12"/>
      <c r="YK36" s="12"/>
      <c r="YL36" s="12"/>
      <c r="YM36" s="12"/>
      <c r="YN36" s="12"/>
      <c r="YO36" s="12"/>
      <c r="YP36" s="12"/>
      <c r="YQ36" s="12"/>
      <c r="YR36" s="12"/>
      <c r="YS36" s="12"/>
      <c r="YT36" s="12"/>
      <c r="YU36" s="12"/>
      <c r="YV36" s="12"/>
      <c r="YW36" s="12"/>
      <c r="YX36" s="12"/>
      <c r="YY36" s="12"/>
      <c r="YZ36" s="12"/>
      <c r="ZA36" s="12"/>
      <c r="ZB36" s="12"/>
      <c r="ZC36" s="12"/>
      <c r="ZD36" s="12"/>
      <c r="ZE36" s="12"/>
      <c r="ZF36" s="12"/>
      <c r="ZG36" s="12"/>
      <c r="ZH36" s="12"/>
      <c r="ZI36" s="12"/>
      <c r="ZJ36" s="12"/>
      <c r="ZK36" s="12"/>
      <c r="ZL36" s="12"/>
      <c r="ZM36" s="12"/>
      <c r="ZN36" s="12"/>
      <c r="ZO36" s="12"/>
      <c r="ZP36" s="12"/>
      <c r="ZQ36" s="12"/>
      <c r="ZR36" s="12"/>
      <c r="ZS36" s="12"/>
      <c r="ZT36" s="12"/>
      <c r="ZU36" s="12"/>
      <c r="ZV36" s="12"/>
      <c r="ZW36" s="12"/>
      <c r="ZX36" s="12"/>
      <c r="ZY36" s="12"/>
      <c r="ZZ36" s="12"/>
      <c r="AAA36" s="12"/>
      <c r="AAB36" s="12"/>
      <c r="AAC36" s="12"/>
      <c r="AAD36" s="12"/>
      <c r="AAE36" s="12"/>
      <c r="AAF36" s="12"/>
      <c r="AAG36" s="12"/>
      <c r="AAH36" s="12"/>
      <c r="AAI36" s="12"/>
      <c r="AAJ36" s="12"/>
      <c r="AAK36" s="12"/>
      <c r="AAL36" s="12"/>
      <c r="AAM36" s="12"/>
      <c r="AAN36" s="12"/>
      <c r="AAO36" s="12"/>
      <c r="AAP36" s="12"/>
      <c r="AAQ36" s="12"/>
      <c r="AAR36" s="12"/>
      <c r="AAS36" s="12"/>
      <c r="AAT36" s="12"/>
      <c r="AAU36" s="12"/>
      <c r="AAV36" s="12"/>
      <c r="AAW36" s="12"/>
      <c r="AAX36" s="12"/>
      <c r="AAY36" s="12"/>
      <c r="AAZ36" s="12"/>
      <c r="ABA36" s="12"/>
      <c r="ABB36" s="12"/>
      <c r="ABC36" s="12"/>
      <c r="ABD36" s="12"/>
      <c r="ABE36" s="12"/>
      <c r="ABF36" s="12"/>
      <c r="ABG36" s="12"/>
      <c r="ABH36" s="12"/>
      <c r="ABI36" s="12"/>
      <c r="ABJ36" s="12"/>
      <c r="ABK36" s="12"/>
      <c r="ABL36" s="12"/>
      <c r="ABM36" s="12"/>
      <c r="ABN36" s="12"/>
      <c r="ABO36" s="12"/>
      <c r="ABP36" s="12"/>
      <c r="ABQ36" s="12"/>
      <c r="ABR36" s="12"/>
      <c r="ABS36" s="12"/>
      <c r="ABT36" s="12"/>
      <c r="ABU36" s="12"/>
      <c r="ABV36" s="12"/>
      <c r="ABW36" s="12"/>
      <c r="ABX36" s="12"/>
      <c r="ABY36" s="12"/>
      <c r="ABZ36" s="12"/>
      <c r="ACA36" s="12"/>
      <c r="ACB36" s="12"/>
      <c r="ACC36" s="12"/>
      <c r="ACD36" s="12"/>
      <c r="ACE36" s="12"/>
      <c r="ACF36" s="12"/>
      <c r="ACG36" s="12"/>
      <c r="ACH36" s="12"/>
      <c r="ACI36" s="12"/>
      <c r="ACJ36" s="12"/>
      <c r="ACK36" s="12"/>
      <c r="ACL36" s="12"/>
      <c r="ACM36" s="12"/>
      <c r="ACN36" s="12"/>
      <c r="ACO36" s="12"/>
      <c r="ACP36" s="12"/>
      <c r="ACQ36" s="12"/>
      <c r="ACR36" s="12"/>
      <c r="ACS36" s="12"/>
      <c r="ACT36" s="12"/>
      <c r="ACU36" s="12"/>
      <c r="ACV36" s="12"/>
      <c r="ACW36" s="12"/>
      <c r="ACX36" s="12"/>
      <c r="ACY36" s="12"/>
      <c r="ACZ36" s="12"/>
      <c r="ADA36" s="12"/>
      <c r="ADB36" s="12"/>
      <c r="ADC36" s="12"/>
      <c r="ADD36" s="12"/>
      <c r="ADE36" s="12"/>
      <c r="ADF36" s="12"/>
      <c r="ADG36" s="12"/>
      <c r="ADH36" s="12"/>
      <c r="ADI36" s="12"/>
      <c r="ADJ36" s="12"/>
      <c r="ADK36" s="12"/>
      <c r="ADL36" s="12"/>
      <c r="ADM36" s="12"/>
      <c r="ADN36" s="12"/>
      <c r="ADO36" s="12"/>
      <c r="ADP36" s="12"/>
      <c r="ADQ36" s="12"/>
      <c r="ADR36" s="12"/>
      <c r="ADS36" s="12"/>
      <c r="ADT36" s="12"/>
      <c r="ADU36" s="12"/>
      <c r="ADV36" s="12"/>
      <c r="ADW36" s="12"/>
      <c r="ADX36" s="12"/>
      <c r="ADY36" s="12"/>
      <c r="ADZ36" s="12"/>
      <c r="AEA36" s="12"/>
      <c r="AEB36" s="12"/>
      <c r="AEC36" s="12"/>
      <c r="AED36" s="12"/>
      <c r="AEE36" s="12"/>
      <c r="AEF36" s="12"/>
      <c r="AEG36" s="12"/>
      <c r="AEH36" s="12"/>
      <c r="AEI36" s="12"/>
      <c r="AEJ36" s="12"/>
      <c r="AEK36" s="12"/>
      <c r="AEL36" s="12"/>
      <c r="AEM36" s="12"/>
      <c r="AEN36" s="12"/>
      <c r="AEO36" s="12"/>
      <c r="AEP36" s="12"/>
      <c r="AEQ36" s="12"/>
      <c r="AER36" s="12"/>
      <c r="AES36" s="12"/>
      <c r="AET36" s="12"/>
      <c r="AEU36" s="12"/>
      <c r="AEV36" s="12"/>
      <c r="AEW36" s="12"/>
      <c r="AEX36" s="12"/>
      <c r="AEY36" s="12"/>
      <c r="AEZ36" s="12"/>
      <c r="AFA36" s="12"/>
      <c r="AFB36" s="12"/>
      <c r="AFC36" s="12"/>
      <c r="AFD36" s="12"/>
      <c r="AFE36" s="12"/>
      <c r="AFF36" s="12"/>
      <c r="AFG36" s="12"/>
      <c r="AFH36" s="12"/>
      <c r="AFI36" s="12"/>
      <c r="AFJ36" s="12"/>
      <c r="AFK36" s="12"/>
      <c r="AFL36" s="12"/>
      <c r="AFM36" s="12"/>
      <c r="AFN36" s="12"/>
      <c r="AFO36" s="12"/>
      <c r="AFP36" s="12"/>
      <c r="AFQ36" s="12"/>
      <c r="AFR36" s="12"/>
      <c r="AFS36" s="12"/>
      <c r="AFT36" s="12"/>
      <c r="AFU36" s="12"/>
      <c r="AFV36" s="12"/>
      <c r="AFW36" s="12"/>
      <c r="AFX36" s="12"/>
      <c r="AFY36" s="12"/>
      <c r="AFZ36" s="12"/>
      <c r="AGA36" s="12"/>
      <c r="AGB36" s="12"/>
      <c r="AGC36" s="12"/>
      <c r="AGD36" s="12"/>
      <c r="AGE36" s="12"/>
      <c r="AGF36" s="12"/>
      <c r="AGG36" s="12"/>
      <c r="AGH36" s="12"/>
      <c r="AGI36" s="12"/>
      <c r="AGJ36" s="12"/>
      <c r="AGK36" s="12"/>
      <c r="AGL36" s="12"/>
      <c r="AGM36" s="12"/>
      <c r="AGN36" s="12"/>
      <c r="AGO36" s="12"/>
      <c r="AGP36" s="12"/>
      <c r="AGQ36" s="12"/>
      <c r="AGR36" s="12"/>
      <c r="AGS36" s="12"/>
      <c r="AGT36" s="12"/>
      <c r="AGU36" s="12"/>
      <c r="AGV36" s="12"/>
      <c r="AGW36" s="12"/>
      <c r="AGX36" s="12"/>
      <c r="AGY36" s="12"/>
      <c r="AGZ36" s="12"/>
      <c r="AHA36" s="12"/>
      <c r="AHB36" s="12"/>
      <c r="AHC36" s="12"/>
      <c r="AHD36" s="12"/>
      <c r="AHE36" s="12"/>
      <c r="AHF36" s="12"/>
      <c r="AHG36" s="12"/>
      <c r="AHH36" s="12"/>
      <c r="AHI36" s="12"/>
      <c r="AHJ36" s="12"/>
      <c r="AHK36" s="12"/>
      <c r="AHL36" s="12"/>
      <c r="AHM36" s="12"/>
      <c r="AHN36" s="12"/>
      <c r="AHO36" s="12"/>
      <c r="AHP36" s="12"/>
      <c r="AHQ36" s="12"/>
      <c r="AHR36" s="12"/>
      <c r="AHS36" s="12"/>
      <c r="AHT36" s="12"/>
      <c r="AHU36" s="12"/>
      <c r="AHV36" s="12"/>
      <c r="AHW36" s="12"/>
      <c r="AHX36" s="12"/>
      <c r="AHY36" s="12"/>
      <c r="AHZ36" s="12"/>
      <c r="AIA36" s="12"/>
      <c r="AIB36" s="12"/>
      <c r="AIC36" s="12"/>
      <c r="AID36" s="12"/>
      <c r="AIE36" s="12"/>
      <c r="AIF36" s="12"/>
      <c r="AIG36" s="12"/>
      <c r="AIH36" s="12"/>
      <c r="AII36" s="12"/>
      <c r="AIJ36" s="12"/>
      <c r="AIK36" s="12"/>
      <c r="AIL36" s="12"/>
      <c r="AIM36" s="12"/>
      <c r="AIN36" s="12"/>
      <c r="AIO36" s="12"/>
      <c r="AIP36" s="12"/>
      <c r="AIQ36" s="12"/>
      <c r="AIR36" s="12"/>
      <c r="AIS36" s="12"/>
      <c r="AIT36" s="12"/>
      <c r="AIU36" s="12"/>
      <c r="AIV36" s="12"/>
      <c r="AIW36" s="12"/>
      <c r="AIX36" s="12"/>
      <c r="AIY36" s="12"/>
      <c r="AIZ36" s="12"/>
      <c r="AJA36" s="12"/>
      <c r="AJB36" s="12"/>
      <c r="AJC36" s="12"/>
      <c r="AJD36" s="12"/>
      <c r="AJE36" s="12"/>
      <c r="AJF36" s="12"/>
      <c r="AJG36" s="12"/>
      <c r="AJH36" s="12"/>
      <c r="AJI36" s="12"/>
      <c r="AJJ36" s="12"/>
      <c r="AJK36" s="12"/>
      <c r="AJL36" s="12"/>
    </row>
    <row r="37" spans="1:948" ht="12.75" hidden="1" customHeight="1" outlineLevel="1" x14ac:dyDescent="0.25">
      <c r="A37" s="121">
        <v>2017</v>
      </c>
      <c r="B37" s="193">
        <v>100.471</v>
      </c>
      <c r="C37" s="194">
        <v>52.499000000000002</v>
      </c>
      <c r="D37" s="194">
        <v>45.932000000000002</v>
      </c>
      <c r="E37" s="194">
        <v>198.90199999999999</v>
      </c>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c r="IW37" s="12"/>
      <c r="IX37" s="12"/>
      <c r="IY37" s="12"/>
      <c r="IZ37" s="12"/>
      <c r="JA37" s="12"/>
      <c r="JB37" s="12"/>
      <c r="JC37" s="12"/>
      <c r="JD37" s="12"/>
      <c r="JE37" s="12"/>
      <c r="JF37" s="12"/>
      <c r="JG37" s="12"/>
      <c r="JH37" s="12"/>
      <c r="JI37" s="12"/>
      <c r="JJ37" s="12"/>
      <c r="JK37" s="12"/>
      <c r="JL37" s="12"/>
      <c r="JM37" s="12"/>
      <c r="JN37" s="12"/>
      <c r="JO37" s="12"/>
      <c r="JP37" s="12"/>
      <c r="JQ37" s="12"/>
      <c r="JR37" s="12"/>
      <c r="JS37" s="12"/>
      <c r="JT37" s="12"/>
      <c r="JU37" s="12"/>
      <c r="JV37" s="12"/>
      <c r="JW37" s="12"/>
      <c r="JX37" s="12"/>
      <c r="JY37" s="12"/>
      <c r="JZ37" s="12"/>
      <c r="KA37" s="12"/>
      <c r="KB37" s="12"/>
      <c r="KC37" s="12"/>
      <c r="KD37" s="12"/>
      <c r="KE37" s="12"/>
      <c r="KF37" s="12"/>
      <c r="KG37" s="12"/>
      <c r="KH37" s="12"/>
      <c r="KI37" s="12"/>
      <c r="KJ37" s="12"/>
      <c r="KK37" s="12"/>
      <c r="KL37" s="12"/>
      <c r="KM37" s="12"/>
      <c r="KN37" s="12"/>
      <c r="KO37" s="12"/>
      <c r="KP37" s="12"/>
      <c r="KQ37" s="12"/>
      <c r="KR37" s="12"/>
      <c r="KS37" s="12"/>
      <c r="KT37" s="12"/>
      <c r="KU37" s="12"/>
      <c r="KV37" s="12"/>
      <c r="KW37" s="12"/>
      <c r="KX37" s="12"/>
      <c r="KY37" s="12"/>
      <c r="KZ37" s="12"/>
      <c r="LA37" s="12"/>
      <c r="LB37" s="12"/>
      <c r="LC37" s="12"/>
      <c r="LD37" s="12"/>
      <c r="LE37" s="12"/>
      <c r="LF37" s="12"/>
      <c r="LG37" s="12"/>
      <c r="LH37" s="12"/>
      <c r="LI37" s="12"/>
      <c r="LJ37" s="12"/>
      <c r="LK37" s="12"/>
      <c r="LL37" s="12"/>
      <c r="LM37" s="12"/>
      <c r="LN37" s="12"/>
      <c r="LO37" s="12"/>
      <c r="LP37" s="12"/>
      <c r="LQ37" s="12"/>
      <c r="LR37" s="12"/>
      <c r="LS37" s="12"/>
      <c r="LT37" s="12"/>
      <c r="LU37" s="12"/>
      <c r="LV37" s="12"/>
      <c r="LW37" s="12"/>
      <c r="LX37" s="12"/>
      <c r="LY37" s="12"/>
      <c r="LZ37" s="12"/>
      <c r="MA37" s="12"/>
      <c r="MB37" s="12"/>
      <c r="MC37" s="12"/>
      <c r="MD37" s="12"/>
      <c r="ME37" s="12"/>
      <c r="MF37" s="12"/>
      <c r="MG37" s="12"/>
      <c r="MH37" s="12"/>
      <c r="MI37" s="12"/>
      <c r="MJ37" s="12"/>
      <c r="MK37" s="12"/>
      <c r="ML37" s="12"/>
      <c r="MM37" s="12"/>
      <c r="MN37" s="12"/>
      <c r="MO37" s="12"/>
      <c r="MP37" s="12"/>
      <c r="MQ37" s="12"/>
      <c r="MR37" s="12"/>
      <c r="MS37" s="12"/>
      <c r="MT37" s="12"/>
      <c r="MU37" s="12"/>
      <c r="MV37" s="12"/>
      <c r="MW37" s="12"/>
      <c r="MX37" s="12"/>
      <c r="MY37" s="12"/>
      <c r="MZ37" s="12"/>
      <c r="NA37" s="12"/>
      <c r="NB37" s="12"/>
      <c r="NC37" s="12"/>
      <c r="ND37" s="12"/>
      <c r="NE37" s="12"/>
      <c r="NF37" s="12"/>
      <c r="NG37" s="12"/>
      <c r="NH37" s="12"/>
      <c r="NI37" s="12"/>
      <c r="NJ37" s="12"/>
      <c r="NK37" s="12"/>
      <c r="NL37" s="12"/>
      <c r="NM37" s="12"/>
      <c r="NN37" s="12"/>
      <c r="NO37" s="12"/>
      <c r="NP37" s="12"/>
      <c r="NQ37" s="12"/>
      <c r="NR37" s="12"/>
      <c r="NS37" s="12"/>
      <c r="NT37" s="12"/>
      <c r="NU37" s="12"/>
      <c r="NV37" s="12"/>
      <c r="NW37" s="12"/>
      <c r="NX37" s="12"/>
      <c r="NY37" s="12"/>
      <c r="NZ37" s="12"/>
      <c r="OA37" s="12"/>
      <c r="OB37" s="12"/>
      <c r="OC37" s="12"/>
      <c r="OD37" s="12"/>
      <c r="OE37" s="12"/>
      <c r="OF37" s="12"/>
      <c r="OG37" s="12"/>
      <c r="OH37" s="12"/>
      <c r="OI37" s="12"/>
      <c r="OJ37" s="12"/>
      <c r="OK37" s="12"/>
      <c r="OL37" s="12"/>
      <c r="OM37" s="12"/>
      <c r="ON37" s="12"/>
      <c r="OO37" s="12"/>
      <c r="OP37" s="12"/>
      <c r="OQ37" s="12"/>
      <c r="OR37" s="12"/>
      <c r="OS37" s="12"/>
      <c r="OT37" s="12"/>
      <c r="OU37" s="12"/>
      <c r="OV37" s="12"/>
      <c r="OW37" s="12"/>
      <c r="OX37" s="12"/>
      <c r="OY37" s="12"/>
      <c r="OZ37" s="12"/>
      <c r="PA37" s="12"/>
      <c r="PB37" s="12"/>
      <c r="PC37" s="12"/>
      <c r="PD37" s="12"/>
      <c r="PE37" s="12"/>
      <c r="PF37" s="12"/>
      <c r="PG37" s="12"/>
      <c r="PH37" s="12"/>
      <c r="PI37" s="12"/>
      <c r="PJ37" s="12"/>
      <c r="PK37" s="12"/>
      <c r="PL37" s="12"/>
      <c r="PM37" s="12"/>
      <c r="PN37" s="12"/>
      <c r="PO37" s="12"/>
      <c r="PP37" s="12"/>
      <c r="PQ37" s="12"/>
      <c r="PR37" s="12"/>
      <c r="PS37" s="12"/>
      <c r="PT37" s="12"/>
      <c r="PU37" s="12"/>
      <c r="PV37" s="12"/>
      <c r="PW37" s="12"/>
      <c r="PX37" s="12"/>
      <c r="PY37" s="12"/>
      <c r="PZ37" s="12"/>
      <c r="QA37" s="12"/>
      <c r="QB37" s="12"/>
      <c r="QC37" s="12"/>
      <c r="QD37" s="12"/>
      <c r="QE37" s="12"/>
      <c r="QF37" s="12"/>
      <c r="QG37" s="12"/>
      <c r="QH37" s="12"/>
      <c r="QI37" s="12"/>
      <c r="QJ37" s="12"/>
      <c r="QK37" s="12"/>
      <c r="QL37" s="12"/>
      <c r="QM37" s="12"/>
      <c r="QN37" s="12"/>
      <c r="QO37" s="12"/>
      <c r="QP37" s="12"/>
      <c r="QQ37" s="12"/>
      <c r="QR37" s="12"/>
      <c r="QS37" s="12"/>
      <c r="QT37" s="12"/>
      <c r="QU37" s="12"/>
      <c r="QV37" s="12"/>
      <c r="QW37" s="12"/>
      <c r="QX37" s="12"/>
      <c r="QY37" s="12"/>
      <c r="QZ37" s="12"/>
      <c r="RA37" s="12"/>
      <c r="RB37" s="12"/>
      <c r="RC37" s="12"/>
      <c r="RD37" s="12"/>
      <c r="RE37" s="12"/>
      <c r="RF37" s="12"/>
      <c r="RG37" s="12"/>
      <c r="RH37" s="12"/>
      <c r="RI37" s="12"/>
      <c r="RJ37" s="12"/>
      <c r="RK37" s="12"/>
      <c r="RL37" s="12"/>
      <c r="RM37" s="12"/>
      <c r="RN37" s="12"/>
      <c r="RO37" s="12"/>
      <c r="RP37" s="12"/>
      <c r="RQ37" s="12"/>
      <c r="RR37" s="12"/>
      <c r="RS37" s="12"/>
      <c r="RT37" s="12"/>
      <c r="RU37" s="12"/>
      <c r="RV37" s="12"/>
      <c r="RW37" s="12"/>
      <c r="RX37" s="12"/>
      <c r="RY37" s="12"/>
      <c r="RZ37" s="12"/>
      <c r="SA37" s="12"/>
      <c r="SB37" s="12"/>
      <c r="SC37" s="12"/>
      <c r="SD37" s="12"/>
      <c r="SE37" s="12"/>
      <c r="SF37" s="12"/>
      <c r="SG37" s="12"/>
      <c r="SH37" s="12"/>
      <c r="SI37" s="12"/>
      <c r="SJ37" s="12"/>
      <c r="SK37" s="12"/>
      <c r="SL37" s="12"/>
      <c r="SM37" s="12"/>
      <c r="SN37" s="12"/>
      <c r="SO37" s="12"/>
      <c r="SP37" s="12"/>
      <c r="SQ37" s="12"/>
      <c r="SR37" s="12"/>
      <c r="SS37" s="12"/>
      <c r="ST37" s="12"/>
      <c r="SU37" s="12"/>
      <c r="SV37" s="12"/>
      <c r="SW37" s="12"/>
      <c r="SX37" s="12"/>
      <c r="SY37" s="12"/>
      <c r="SZ37" s="12"/>
      <c r="TA37" s="12"/>
      <c r="TB37" s="12"/>
      <c r="TC37" s="12"/>
      <c r="TD37" s="12"/>
      <c r="TE37" s="12"/>
      <c r="TF37" s="12"/>
      <c r="TG37" s="12"/>
      <c r="TH37" s="12"/>
      <c r="TI37" s="12"/>
      <c r="TJ37" s="12"/>
      <c r="TK37" s="12"/>
      <c r="TL37" s="12"/>
      <c r="TM37" s="12"/>
      <c r="TN37" s="12"/>
      <c r="TO37" s="12"/>
      <c r="TP37" s="12"/>
      <c r="TQ37" s="12"/>
      <c r="TR37" s="12"/>
      <c r="TS37" s="12"/>
      <c r="TT37" s="12"/>
      <c r="TU37" s="12"/>
      <c r="TV37" s="12"/>
      <c r="TW37" s="12"/>
      <c r="TX37" s="12"/>
      <c r="TY37" s="12"/>
      <c r="TZ37" s="12"/>
      <c r="UA37" s="12"/>
      <c r="UB37" s="12"/>
      <c r="UC37" s="12"/>
      <c r="UD37" s="12"/>
      <c r="UE37" s="12"/>
      <c r="UF37" s="12"/>
      <c r="UG37" s="12"/>
      <c r="UH37" s="12"/>
      <c r="UI37" s="12"/>
      <c r="UJ37" s="12"/>
      <c r="UK37" s="12"/>
      <c r="UL37" s="12"/>
      <c r="UM37" s="12"/>
      <c r="UN37" s="12"/>
      <c r="UO37" s="12"/>
      <c r="UP37" s="12"/>
      <c r="UQ37" s="12"/>
      <c r="UR37" s="12"/>
      <c r="US37" s="12"/>
      <c r="UT37" s="12"/>
      <c r="UU37" s="12"/>
      <c r="UV37" s="12"/>
      <c r="UW37" s="12"/>
      <c r="UX37" s="12"/>
      <c r="UY37" s="12"/>
      <c r="UZ37" s="12"/>
      <c r="VA37" s="12"/>
      <c r="VB37" s="12"/>
      <c r="VC37" s="12"/>
      <c r="VD37" s="12"/>
      <c r="VE37" s="12"/>
      <c r="VF37" s="12"/>
      <c r="VG37" s="12"/>
      <c r="VH37" s="12"/>
      <c r="VI37" s="12"/>
      <c r="VJ37" s="12"/>
      <c r="VK37" s="12"/>
      <c r="VL37" s="12"/>
      <c r="VM37" s="12"/>
      <c r="VN37" s="12"/>
      <c r="VO37" s="12"/>
      <c r="VP37" s="12"/>
      <c r="VQ37" s="12"/>
      <c r="VR37" s="12"/>
      <c r="VS37" s="12"/>
      <c r="VT37" s="12"/>
      <c r="VU37" s="12"/>
      <c r="VV37" s="12"/>
      <c r="VW37" s="12"/>
      <c r="VX37" s="12"/>
      <c r="VY37" s="12"/>
      <c r="VZ37" s="12"/>
      <c r="WA37" s="12"/>
      <c r="WB37" s="12"/>
      <c r="WC37" s="12"/>
      <c r="WD37" s="12"/>
      <c r="WE37" s="12"/>
      <c r="WF37" s="12"/>
      <c r="WG37" s="12"/>
      <c r="WH37" s="12"/>
      <c r="WI37" s="12"/>
      <c r="WJ37" s="12"/>
      <c r="WK37" s="12"/>
      <c r="WL37" s="12"/>
      <c r="WM37" s="12"/>
      <c r="WN37" s="12"/>
      <c r="WO37" s="12"/>
      <c r="WP37" s="12"/>
      <c r="WQ37" s="12"/>
      <c r="WR37" s="12"/>
      <c r="WS37" s="12"/>
      <c r="WT37" s="12"/>
      <c r="WU37" s="12"/>
      <c r="WV37" s="12"/>
      <c r="WW37" s="12"/>
      <c r="WX37" s="12"/>
      <c r="WY37" s="12"/>
      <c r="WZ37" s="12"/>
      <c r="XA37" s="12"/>
      <c r="XB37" s="12"/>
      <c r="XC37" s="12"/>
      <c r="XD37" s="12"/>
      <c r="XE37" s="12"/>
      <c r="XF37" s="12"/>
      <c r="XG37" s="12"/>
      <c r="XH37" s="12"/>
      <c r="XI37" s="12"/>
      <c r="XJ37" s="12"/>
      <c r="XK37" s="12"/>
      <c r="XL37" s="12"/>
      <c r="XM37" s="12"/>
      <c r="XN37" s="12"/>
      <c r="XO37" s="12"/>
      <c r="XP37" s="12"/>
      <c r="XQ37" s="12"/>
      <c r="XR37" s="12"/>
      <c r="XS37" s="12"/>
      <c r="XT37" s="12"/>
      <c r="XU37" s="12"/>
      <c r="XV37" s="12"/>
      <c r="XW37" s="12"/>
      <c r="XX37" s="12"/>
      <c r="XY37" s="12"/>
      <c r="XZ37" s="12"/>
      <c r="YA37" s="12"/>
      <c r="YB37" s="12"/>
      <c r="YC37" s="12"/>
      <c r="YD37" s="12"/>
      <c r="YE37" s="12"/>
      <c r="YF37" s="12"/>
      <c r="YG37" s="12"/>
      <c r="YH37" s="12"/>
      <c r="YI37" s="12"/>
      <c r="YJ37" s="12"/>
      <c r="YK37" s="12"/>
      <c r="YL37" s="12"/>
      <c r="YM37" s="12"/>
      <c r="YN37" s="12"/>
      <c r="YO37" s="12"/>
      <c r="YP37" s="12"/>
      <c r="YQ37" s="12"/>
      <c r="YR37" s="12"/>
      <c r="YS37" s="12"/>
      <c r="YT37" s="12"/>
      <c r="YU37" s="12"/>
      <c r="YV37" s="12"/>
      <c r="YW37" s="12"/>
      <c r="YX37" s="12"/>
      <c r="YY37" s="12"/>
      <c r="YZ37" s="12"/>
      <c r="ZA37" s="12"/>
      <c r="ZB37" s="12"/>
      <c r="ZC37" s="12"/>
      <c r="ZD37" s="12"/>
      <c r="ZE37" s="12"/>
      <c r="ZF37" s="12"/>
      <c r="ZG37" s="12"/>
      <c r="ZH37" s="12"/>
      <c r="ZI37" s="12"/>
      <c r="ZJ37" s="12"/>
      <c r="ZK37" s="12"/>
      <c r="ZL37" s="12"/>
      <c r="ZM37" s="12"/>
      <c r="ZN37" s="12"/>
      <c r="ZO37" s="12"/>
      <c r="ZP37" s="12"/>
      <c r="ZQ37" s="12"/>
      <c r="ZR37" s="12"/>
      <c r="ZS37" s="12"/>
      <c r="ZT37" s="12"/>
      <c r="ZU37" s="12"/>
      <c r="ZV37" s="12"/>
      <c r="ZW37" s="12"/>
      <c r="ZX37" s="12"/>
      <c r="ZY37" s="12"/>
      <c r="ZZ37" s="12"/>
      <c r="AAA37" s="12"/>
      <c r="AAB37" s="12"/>
      <c r="AAC37" s="12"/>
      <c r="AAD37" s="12"/>
      <c r="AAE37" s="12"/>
      <c r="AAF37" s="12"/>
      <c r="AAG37" s="12"/>
      <c r="AAH37" s="12"/>
      <c r="AAI37" s="12"/>
      <c r="AAJ37" s="12"/>
      <c r="AAK37" s="12"/>
      <c r="AAL37" s="12"/>
      <c r="AAM37" s="12"/>
      <c r="AAN37" s="12"/>
      <c r="AAO37" s="12"/>
      <c r="AAP37" s="12"/>
      <c r="AAQ37" s="12"/>
      <c r="AAR37" s="12"/>
      <c r="AAS37" s="12"/>
      <c r="AAT37" s="12"/>
      <c r="AAU37" s="12"/>
      <c r="AAV37" s="12"/>
      <c r="AAW37" s="12"/>
      <c r="AAX37" s="12"/>
      <c r="AAY37" s="12"/>
      <c r="AAZ37" s="12"/>
      <c r="ABA37" s="12"/>
      <c r="ABB37" s="12"/>
      <c r="ABC37" s="12"/>
      <c r="ABD37" s="12"/>
      <c r="ABE37" s="12"/>
      <c r="ABF37" s="12"/>
      <c r="ABG37" s="12"/>
      <c r="ABH37" s="12"/>
      <c r="ABI37" s="12"/>
      <c r="ABJ37" s="12"/>
      <c r="ABK37" s="12"/>
      <c r="ABL37" s="12"/>
      <c r="ABM37" s="12"/>
      <c r="ABN37" s="12"/>
      <c r="ABO37" s="12"/>
      <c r="ABP37" s="12"/>
      <c r="ABQ37" s="12"/>
      <c r="ABR37" s="12"/>
      <c r="ABS37" s="12"/>
      <c r="ABT37" s="12"/>
      <c r="ABU37" s="12"/>
      <c r="ABV37" s="12"/>
      <c r="ABW37" s="12"/>
      <c r="ABX37" s="12"/>
      <c r="ABY37" s="12"/>
      <c r="ABZ37" s="12"/>
      <c r="ACA37" s="12"/>
      <c r="ACB37" s="12"/>
      <c r="ACC37" s="12"/>
      <c r="ACD37" s="12"/>
      <c r="ACE37" s="12"/>
      <c r="ACF37" s="12"/>
      <c r="ACG37" s="12"/>
      <c r="ACH37" s="12"/>
      <c r="ACI37" s="12"/>
      <c r="ACJ37" s="12"/>
      <c r="ACK37" s="12"/>
      <c r="ACL37" s="12"/>
      <c r="ACM37" s="12"/>
      <c r="ACN37" s="12"/>
      <c r="ACO37" s="12"/>
      <c r="ACP37" s="12"/>
      <c r="ACQ37" s="12"/>
      <c r="ACR37" s="12"/>
      <c r="ACS37" s="12"/>
      <c r="ACT37" s="12"/>
      <c r="ACU37" s="12"/>
      <c r="ACV37" s="12"/>
      <c r="ACW37" s="12"/>
      <c r="ACX37" s="12"/>
      <c r="ACY37" s="12"/>
      <c r="ACZ37" s="12"/>
      <c r="ADA37" s="12"/>
      <c r="ADB37" s="12"/>
      <c r="ADC37" s="12"/>
      <c r="ADD37" s="12"/>
      <c r="ADE37" s="12"/>
      <c r="ADF37" s="12"/>
      <c r="ADG37" s="12"/>
      <c r="ADH37" s="12"/>
      <c r="ADI37" s="12"/>
      <c r="ADJ37" s="12"/>
      <c r="ADK37" s="12"/>
      <c r="ADL37" s="12"/>
      <c r="ADM37" s="12"/>
      <c r="ADN37" s="12"/>
      <c r="ADO37" s="12"/>
      <c r="ADP37" s="12"/>
      <c r="ADQ37" s="12"/>
      <c r="ADR37" s="12"/>
      <c r="ADS37" s="12"/>
      <c r="ADT37" s="12"/>
      <c r="ADU37" s="12"/>
      <c r="ADV37" s="12"/>
      <c r="ADW37" s="12"/>
      <c r="ADX37" s="12"/>
      <c r="ADY37" s="12"/>
      <c r="ADZ37" s="12"/>
      <c r="AEA37" s="12"/>
      <c r="AEB37" s="12"/>
      <c r="AEC37" s="12"/>
      <c r="AED37" s="12"/>
      <c r="AEE37" s="12"/>
      <c r="AEF37" s="12"/>
      <c r="AEG37" s="12"/>
      <c r="AEH37" s="12"/>
      <c r="AEI37" s="12"/>
      <c r="AEJ37" s="12"/>
      <c r="AEK37" s="12"/>
      <c r="AEL37" s="12"/>
      <c r="AEM37" s="12"/>
      <c r="AEN37" s="12"/>
      <c r="AEO37" s="12"/>
      <c r="AEP37" s="12"/>
      <c r="AEQ37" s="12"/>
      <c r="AER37" s="12"/>
      <c r="AES37" s="12"/>
      <c r="AET37" s="12"/>
      <c r="AEU37" s="12"/>
      <c r="AEV37" s="12"/>
      <c r="AEW37" s="12"/>
      <c r="AEX37" s="12"/>
      <c r="AEY37" s="12"/>
      <c r="AEZ37" s="12"/>
      <c r="AFA37" s="12"/>
      <c r="AFB37" s="12"/>
      <c r="AFC37" s="12"/>
      <c r="AFD37" s="12"/>
      <c r="AFE37" s="12"/>
      <c r="AFF37" s="12"/>
      <c r="AFG37" s="12"/>
      <c r="AFH37" s="12"/>
      <c r="AFI37" s="12"/>
      <c r="AFJ37" s="12"/>
      <c r="AFK37" s="12"/>
      <c r="AFL37" s="12"/>
      <c r="AFM37" s="12"/>
      <c r="AFN37" s="12"/>
      <c r="AFO37" s="12"/>
      <c r="AFP37" s="12"/>
      <c r="AFQ37" s="12"/>
      <c r="AFR37" s="12"/>
      <c r="AFS37" s="12"/>
      <c r="AFT37" s="12"/>
      <c r="AFU37" s="12"/>
      <c r="AFV37" s="12"/>
      <c r="AFW37" s="12"/>
      <c r="AFX37" s="12"/>
      <c r="AFY37" s="12"/>
      <c r="AFZ37" s="12"/>
      <c r="AGA37" s="12"/>
      <c r="AGB37" s="12"/>
      <c r="AGC37" s="12"/>
      <c r="AGD37" s="12"/>
      <c r="AGE37" s="12"/>
      <c r="AGF37" s="12"/>
      <c r="AGG37" s="12"/>
      <c r="AGH37" s="12"/>
      <c r="AGI37" s="12"/>
      <c r="AGJ37" s="12"/>
      <c r="AGK37" s="12"/>
      <c r="AGL37" s="12"/>
      <c r="AGM37" s="12"/>
      <c r="AGN37" s="12"/>
      <c r="AGO37" s="12"/>
      <c r="AGP37" s="12"/>
      <c r="AGQ37" s="12"/>
      <c r="AGR37" s="12"/>
      <c r="AGS37" s="12"/>
      <c r="AGT37" s="12"/>
      <c r="AGU37" s="12"/>
      <c r="AGV37" s="12"/>
      <c r="AGW37" s="12"/>
      <c r="AGX37" s="12"/>
      <c r="AGY37" s="12"/>
      <c r="AGZ37" s="12"/>
      <c r="AHA37" s="12"/>
      <c r="AHB37" s="12"/>
      <c r="AHC37" s="12"/>
      <c r="AHD37" s="12"/>
      <c r="AHE37" s="12"/>
      <c r="AHF37" s="12"/>
      <c r="AHG37" s="12"/>
      <c r="AHH37" s="12"/>
      <c r="AHI37" s="12"/>
      <c r="AHJ37" s="12"/>
      <c r="AHK37" s="12"/>
      <c r="AHL37" s="12"/>
      <c r="AHM37" s="12"/>
      <c r="AHN37" s="12"/>
      <c r="AHO37" s="12"/>
      <c r="AHP37" s="12"/>
      <c r="AHQ37" s="12"/>
      <c r="AHR37" s="12"/>
      <c r="AHS37" s="12"/>
      <c r="AHT37" s="12"/>
      <c r="AHU37" s="12"/>
      <c r="AHV37" s="12"/>
      <c r="AHW37" s="12"/>
      <c r="AHX37" s="12"/>
      <c r="AHY37" s="12"/>
      <c r="AHZ37" s="12"/>
      <c r="AIA37" s="12"/>
      <c r="AIB37" s="12"/>
      <c r="AIC37" s="12"/>
      <c r="AID37" s="12"/>
      <c r="AIE37" s="12"/>
      <c r="AIF37" s="12"/>
      <c r="AIG37" s="12"/>
      <c r="AIH37" s="12"/>
      <c r="AII37" s="12"/>
      <c r="AIJ37" s="12"/>
      <c r="AIK37" s="12"/>
      <c r="AIL37" s="12"/>
      <c r="AIM37" s="12"/>
      <c r="AIN37" s="12"/>
      <c r="AIO37" s="12"/>
      <c r="AIP37" s="12"/>
      <c r="AIQ37" s="12"/>
      <c r="AIR37" s="12"/>
      <c r="AIS37" s="12"/>
      <c r="AIT37" s="12"/>
      <c r="AIU37" s="12"/>
      <c r="AIV37" s="12"/>
      <c r="AIW37" s="12"/>
      <c r="AIX37" s="12"/>
      <c r="AIY37" s="12"/>
      <c r="AIZ37" s="12"/>
      <c r="AJA37" s="12"/>
      <c r="AJB37" s="12"/>
      <c r="AJC37" s="12"/>
      <c r="AJD37" s="12"/>
      <c r="AJE37" s="12"/>
      <c r="AJF37" s="12"/>
      <c r="AJG37" s="12"/>
      <c r="AJH37" s="12"/>
      <c r="AJI37" s="12"/>
      <c r="AJJ37" s="12"/>
      <c r="AJK37" s="12"/>
      <c r="AJL37" s="12"/>
    </row>
    <row r="38" spans="1:948" ht="12.75" hidden="1" customHeight="1" outlineLevel="1" x14ac:dyDescent="0.25">
      <c r="A38" s="125">
        <v>2018</v>
      </c>
      <c r="B38" s="193">
        <v>98.974999999999994</v>
      </c>
      <c r="C38" s="194">
        <v>48.652000000000001</v>
      </c>
      <c r="D38" s="194">
        <v>45.588999999999999</v>
      </c>
      <c r="E38" s="194">
        <v>193.21600000000001</v>
      </c>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2"/>
      <c r="VB38" s="12"/>
      <c r="VC38" s="12"/>
      <c r="VD38" s="12"/>
      <c r="VE38" s="12"/>
      <c r="VF38" s="12"/>
      <c r="VG38" s="12"/>
      <c r="VH38" s="12"/>
      <c r="VI38" s="12"/>
      <c r="VJ38" s="12"/>
      <c r="VK38" s="12"/>
      <c r="VL38" s="12"/>
      <c r="VM38" s="12"/>
      <c r="VN38" s="12"/>
      <c r="VO38" s="12"/>
      <c r="VP38" s="12"/>
      <c r="VQ38" s="12"/>
      <c r="VR38" s="12"/>
      <c r="VS38" s="12"/>
      <c r="VT38" s="12"/>
      <c r="VU38" s="12"/>
      <c r="VV38" s="12"/>
      <c r="VW38" s="12"/>
      <c r="VX38" s="12"/>
      <c r="VY38" s="12"/>
      <c r="VZ38" s="12"/>
      <c r="WA38" s="12"/>
      <c r="WB38" s="12"/>
      <c r="WC38" s="12"/>
      <c r="WD38" s="12"/>
      <c r="WE38" s="12"/>
      <c r="WF38" s="12"/>
      <c r="WG38" s="12"/>
      <c r="WH38" s="12"/>
      <c r="WI38" s="12"/>
      <c r="WJ38" s="12"/>
      <c r="WK38" s="12"/>
      <c r="WL38" s="12"/>
      <c r="WM38" s="12"/>
      <c r="WN38" s="12"/>
      <c r="WO38" s="12"/>
      <c r="WP38" s="12"/>
      <c r="WQ38" s="12"/>
      <c r="WR38" s="12"/>
      <c r="WS38" s="12"/>
      <c r="WT38" s="12"/>
      <c r="WU38" s="12"/>
      <c r="WV38" s="12"/>
      <c r="WW38" s="12"/>
      <c r="WX38" s="12"/>
      <c r="WY38" s="12"/>
      <c r="WZ38" s="12"/>
      <c r="XA38" s="12"/>
      <c r="XB38" s="12"/>
      <c r="XC38" s="12"/>
      <c r="XD38" s="12"/>
      <c r="XE38" s="12"/>
      <c r="XF38" s="12"/>
      <c r="XG38" s="12"/>
      <c r="XH38" s="12"/>
      <c r="XI38" s="12"/>
      <c r="XJ38" s="12"/>
      <c r="XK38" s="12"/>
      <c r="XL38" s="12"/>
      <c r="XM38" s="12"/>
      <c r="XN38" s="12"/>
      <c r="XO38" s="12"/>
      <c r="XP38" s="12"/>
      <c r="XQ38" s="12"/>
      <c r="XR38" s="12"/>
      <c r="XS38" s="12"/>
      <c r="XT38" s="12"/>
      <c r="XU38" s="12"/>
      <c r="XV38" s="12"/>
      <c r="XW38" s="12"/>
      <c r="XX38" s="12"/>
      <c r="XY38" s="12"/>
      <c r="XZ38" s="12"/>
      <c r="YA38" s="12"/>
      <c r="YB38" s="12"/>
      <c r="YC38" s="12"/>
      <c r="YD38" s="12"/>
      <c r="YE38" s="12"/>
      <c r="YF38" s="12"/>
      <c r="YG38" s="12"/>
      <c r="YH38" s="12"/>
      <c r="YI38" s="12"/>
      <c r="YJ38" s="12"/>
      <c r="YK38" s="12"/>
      <c r="YL38" s="12"/>
      <c r="YM38" s="12"/>
      <c r="YN38" s="12"/>
      <c r="YO38" s="12"/>
      <c r="YP38" s="12"/>
      <c r="YQ38" s="12"/>
      <c r="YR38" s="12"/>
      <c r="YS38" s="12"/>
      <c r="YT38" s="12"/>
      <c r="YU38" s="12"/>
      <c r="YV38" s="12"/>
      <c r="YW38" s="12"/>
      <c r="YX38" s="12"/>
      <c r="YY38" s="12"/>
      <c r="YZ38" s="12"/>
      <c r="ZA38" s="12"/>
      <c r="ZB38" s="12"/>
      <c r="ZC38" s="12"/>
      <c r="ZD38" s="12"/>
      <c r="ZE38" s="12"/>
      <c r="ZF38" s="12"/>
      <c r="ZG38" s="12"/>
      <c r="ZH38" s="12"/>
      <c r="ZI38" s="12"/>
      <c r="ZJ38" s="12"/>
      <c r="ZK38" s="12"/>
      <c r="ZL38" s="12"/>
      <c r="ZM38" s="12"/>
      <c r="ZN38" s="12"/>
      <c r="ZO38" s="12"/>
      <c r="ZP38" s="12"/>
      <c r="ZQ38" s="12"/>
      <c r="ZR38" s="12"/>
      <c r="ZS38" s="12"/>
      <c r="ZT38" s="12"/>
      <c r="ZU38" s="12"/>
      <c r="ZV38" s="12"/>
      <c r="ZW38" s="12"/>
      <c r="ZX38" s="12"/>
      <c r="ZY38" s="12"/>
      <c r="ZZ38" s="12"/>
      <c r="AAA38" s="12"/>
      <c r="AAB38" s="12"/>
      <c r="AAC38" s="12"/>
      <c r="AAD38" s="12"/>
      <c r="AAE38" s="12"/>
      <c r="AAF38" s="12"/>
      <c r="AAG38" s="12"/>
      <c r="AAH38" s="12"/>
      <c r="AAI38" s="12"/>
      <c r="AAJ38" s="12"/>
      <c r="AAK38" s="12"/>
      <c r="AAL38" s="12"/>
      <c r="AAM38" s="12"/>
      <c r="AAN38" s="12"/>
      <c r="AAO38" s="12"/>
      <c r="AAP38" s="12"/>
      <c r="AAQ38" s="12"/>
      <c r="AAR38" s="12"/>
      <c r="AAS38" s="12"/>
      <c r="AAT38" s="12"/>
      <c r="AAU38" s="12"/>
      <c r="AAV38" s="12"/>
      <c r="AAW38" s="12"/>
      <c r="AAX38" s="12"/>
      <c r="AAY38" s="12"/>
      <c r="AAZ38" s="12"/>
      <c r="ABA38" s="12"/>
      <c r="ABB38" s="12"/>
      <c r="ABC38" s="12"/>
      <c r="ABD38" s="12"/>
      <c r="ABE38" s="12"/>
      <c r="ABF38" s="12"/>
      <c r="ABG38" s="12"/>
      <c r="ABH38" s="12"/>
      <c r="ABI38" s="12"/>
      <c r="ABJ38" s="12"/>
      <c r="ABK38" s="12"/>
      <c r="ABL38" s="12"/>
      <c r="ABM38" s="12"/>
      <c r="ABN38" s="12"/>
      <c r="ABO38" s="12"/>
      <c r="ABP38" s="12"/>
      <c r="ABQ38" s="12"/>
      <c r="ABR38" s="12"/>
      <c r="ABS38" s="12"/>
      <c r="ABT38" s="12"/>
      <c r="ABU38" s="12"/>
      <c r="ABV38" s="12"/>
      <c r="ABW38" s="12"/>
      <c r="ABX38" s="12"/>
      <c r="ABY38" s="12"/>
      <c r="ABZ38" s="12"/>
      <c r="ACA38" s="12"/>
      <c r="ACB38" s="12"/>
      <c r="ACC38" s="12"/>
      <c r="ACD38" s="12"/>
      <c r="ACE38" s="12"/>
      <c r="ACF38" s="12"/>
      <c r="ACG38" s="12"/>
      <c r="ACH38" s="12"/>
      <c r="ACI38" s="12"/>
      <c r="ACJ38" s="12"/>
      <c r="ACK38" s="12"/>
      <c r="ACL38" s="12"/>
      <c r="ACM38" s="12"/>
      <c r="ACN38" s="12"/>
      <c r="ACO38" s="12"/>
      <c r="ACP38" s="12"/>
      <c r="ACQ38" s="12"/>
      <c r="ACR38" s="12"/>
      <c r="ACS38" s="12"/>
      <c r="ACT38" s="12"/>
      <c r="ACU38" s="12"/>
      <c r="ACV38" s="12"/>
      <c r="ACW38" s="12"/>
      <c r="ACX38" s="12"/>
      <c r="ACY38" s="12"/>
      <c r="ACZ38" s="12"/>
      <c r="ADA38" s="12"/>
      <c r="ADB38" s="12"/>
      <c r="ADC38" s="12"/>
      <c r="ADD38" s="12"/>
      <c r="ADE38" s="12"/>
      <c r="ADF38" s="12"/>
      <c r="ADG38" s="12"/>
      <c r="ADH38" s="12"/>
      <c r="ADI38" s="12"/>
      <c r="ADJ38" s="12"/>
      <c r="ADK38" s="12"/>
      <c r="ADL38" s="12"/>
      <c r="ADM38" s="12"/>
      <c r="ADN38" s="12"/>
      <c r="ADO38" s="12"/>
      <c r="ADP38" s="12"/>
      <c r="ADQ38" s="12"/>
      <c r="ADR38" s="12"/>
      <c r="ADS38" s="12"/>
      <c r="ADT38" s="12"/>
      <c r="ADU38" s="12"/>
      <c r="ADV38" s="12"/>
      <c r="ADW38" s="12"/>
      <c r="ADX38" s="12"/>
      <c r="ADY38" s="12"/>
      <c r="ADZ38" s="12"/>
      <c r="AEA38" s="12"/>
      <c r="AEB38" s="12"/>
      <c r="AEC38" s="12"/>
      <c r="AED38" s="12"/>
      <c r="AEE38" s="12"/>
      <c r="AEF38" s="12"/>
      <c r="AEG38" s="12"/>
      <c r="AEH38" s="12"/>
      <c r="AEI38" s="12"/>
      <c r="AEJ38" s="12"/>
      <c r="AEK38" s="12"/>
      <c r="AEL38" s="12"/>
      <c r="AEM38" s="12"/>
      <c r="AEN38" s="12"/>
      <c r="AEO38" s="12"/>
      <c r="AEP38" s="12"/>
      <c r="AEQ38" s="12"/>
      <c r="AER38" s="12"/>
      <c r="AES38" s="12"/>
      <c r="AET38" s="12"/>
      <c r="AEU38" s="12"/>
      <c r="AEV38" s="12"/>
      <c r="AEW38" s="12"/>
      <c r="AEX38" s="12"/>
      <c r="AEY38" s="12"/>
      <c r="AEZ38" s="12"/>
      <c r="AFA38" s="12"/>
      <c r="AFB38" s="12"/>
      <c r="AFC38" s="12"/>
      <c r="AFD38" s="12"/>
      <c r="AFE38" s="12"/>
      <c r="AFF38" s="12"/>
      <c r="AFG38" s="12"/>
      <c r="AFH38" s="12"/>
      <c r="AFI38" s="12"/>
      <c r="AFJ38" s="12"/>
      <c r="AFK38" s="12"/>
      <c r="AFL38" s="12"/>
      <c r="AFM38" s="12"/>
      <c r="AFN38" s="12"/>
      <c r="AFO38" s="12"/>
      <c r="AFP38" s="12"/>
      <c r="AFQ38" s="12"/>
      <c r="AFR38" s="12"/>
      <c r="AFS38" s="12"/>
      <c r="AFT38" s="12"/>
      <c r="AFU38" s="12"/>
      <c r="AFV38" s="12"/>
      <c r="AFW38" s="12"/>
      <c r="AFX38" s="12"/>
      <c r="AFY38" s="12"/>
      <c r="AFZ38" s="12"/>
      <c r="AGA38" s="12"/>
      <c r="AGB38" s="12"/>
      <c r="AGC38" s="12"/>
      <c r="AGD38" s="12"/>
      <c r="AGE38" s="12"/>
      <c r="AGF38" s="12"/>
      <c r="AGG38" s="12"/>
      <c r="AGH38" s="12"/>
      <c r="AGI38" s="12"/>
      <c r="AGJ38" s="12"/>
      <c r="AGK38" s="12"/>
      <c r="AGL38" s="12"/>
      <c r="AGM38" s="12"/>
      <c r="AGN38" s="12"/>
      <c r="AGO38" s="12"/>
      <c r="AGP38" s="12"/>
      <c r="AGQ38" s="12"/>
      <c r="AGR38" s="12"/>
      <c r="AGS38" s="12"/>
      <c r="AGT38" s="12"/>
      <c r="AGU38" s="12"/>
      <c r="AGV38" s="12"/>
      <c r="AGW38" s="12"/>
      <c r="AGX38" s="12"/>
      <c r="AGY38" s="12"/>
      <c r="AGZ38" s="12"/>
      <c r="AHA38" s="12"/>
      <c r="AHB38" s="12"/>
      <c r="AHC38" s="12"/>
      <c r="AHD38" s="12"/>
      <c r="AHE38" s="12"/>
      <c r="AHF38" s="12"/>
      <c r="AHG38" s="12"/>
      <c r="AHH38" s="12"/>
      <c r="AHI38" s="12"/>
      <c r="AHJ38" s="12"/>
      <c r="AHK38" s="12"/>
      <c r="AHL38" s="12"/>
      <c r="AHM38" s="12"/>
      <c r="AHN38" s="12"/>
      <c r="AHO38" s="12"/>
      <c r="AHP38" s="12"/>
      <c r="AHQ38" s="12"/>
      <c r="AHR38" s="12"/>
      <c r="AHS38" s="12"/>
      <c r="AHT38" s="12"/>
      <c r="AHU38" s="12"/>
      <c r="AHV38" s="12"/>
      <c r="AHW38" s="12"/>
      <c r="AHX38" s="12"/>
      <c r="AHY38" s="12"/>
      <c r="AHZ38" s="12"/>
      <c r="AIA38" s="12"/>
      <c r="AIB38" s="12"/>
      <c r="AIC38" s="12"/>
      <c r="AID38" s="12"/>
      <c r="AIE38" s="12"/>
      <c r="AIF38" s="12"/>
      <c r="AIG38" s="12"/>
      <c r="AIH38" s="12"/>
      <c r="AII38" s="12"/>
      <c r="AIJ38" s="12"/>
      <c r="AIK38" s="12"/>
      <c r="AIL38" s="12"/>
      <c r="AIM38" s="12"/>
      <c r="AIN38" s="12"/>
      <c r="AIO38" s="12"/>
      <c r="AIP38" s="12"/>
      <c r="AIQ38" s="12"/>
      <c r="AIR38" s="12"/>
      <c r="AIS38" s="12"/>
      <c r="AIT38" s="12"/>
      <c r="AIU38" s="12"/>
      <c r="AIV38" s="12"/>
      <c r="AIW38" s="12"/>
      <c r="AIX38" s="12"/>
      <c r="AIY38" s="12"/>
      <c r="AIZ38" s="12"/>
      <c r="AJA38" s="12"/>
      <c r="AJB38" s="12"/>
      <c r="AJC38" s="12"/>
      <c r="AJD38" s="12"/>
      <c r="AJE38" s="12"/>
      <c r="AJF38" s="12"/>
      <c r="AJG38" s="12"/>
      <c r="AJH38" s="12"/>
      <c r="AJI38" s="12"/>
      <c r="AJJ38" s="12"/>
      <c r="AJK38" s="12"/>
      <c r="AJL38" s="12"/>
    </row>
    <row r="39" spans="1:948" ht="12.75" hidden="1" customHeight="1" outlineLevel="1" x14ac:dyDescent="0.25">
      <c r="A39" s="121">
        <v>2019</v>
      </c>
      <c r="B39" s="193">
        <v>98.95</v>
      </c>
      <c r="C39" s="194">
        <v>45.759</v>
      </c>
      <c r="D39" s="194">
        <v>47.17</v>
      </c>
      <c r="E39" s="194">
        <v>191.87899999999999</v>
      </c>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c r="IW39" s="12"/>
      <c r="IX39" s="12"/>
      <c r="IY39" s="12"/>
      <c r="IZ39" s="12"/>
      <c r="JA39" s="12"/>
      <c r="JB39" s="12"/>
      <c r="JC39" s="12"/>
      <c r="JD39" s="12"/>
      <c r="JE39" s="12"/>
      <c r="JF39" s="12"/>
      <c r="JG39" s="12"/>
      <c r="JH39" s="12"/>
      <c r="JI39" s="12"/>
      <c r="JJ39" s="12"/>
      <c r="JK39" s="12"/>
      <c r="JL39" s="12"/>
      <c r="JM39" s="12"/>
      <c r="JN39" s="12"/>
      <c r="JO39" s="12"/>
      <c r="JP39" s="12"/>
      <c r="JQ39" s="1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2"/>
      <c r="NI39" s="12"/>
      <c r="NJ39" s="12"/>
      <c r="NK39" s="12"/>
      <c r="NL39" s="12"/>
      <c r="NM39" s="12"/>
      <c r="NN39" s="12"/>
      <c r="NO39" s="12"/>
      <c r="NP39" s="12"/>
      <c r="NQ39" s="12"/>
      <c r="NR39" s="12"/>
      <c r="NS39" s="12"/>
      <c r="NT39" s="12"/>
      <c r="NU39" s="12"/>
      <c r="NV39" s="12"/>
      <c r="NW39" s="12"/>
      <c r="NX39" s="12"/>
      <c r="NY39" s="12"/>
      <c r="NZ39" s="12"/>
      <c r="OA39" s="12"/>
      <c r="OB39" s="12"/>
      <c r="OC39" s="12"/>
      <c r="OD39" s="12"/>
      <c r="OE39" s="12"/>
      <c r="OF39" s="12"/>
      <c r="OG39" s="12"/>
      <c r="OH39" s="12"/>
      <c r="OI39" s="12"/>
      <c r="OJ39" s="12"/>
      <c r="OK39" s="12"/>
      <c r="OL39" s="12"/>
      <c r="OM39" s="12"/>
      <c r="ON39" s="12"/>
      <c r="OO39" s="12"/>
      <c r="OP39" s="12"/>
      <c r="OQ39" s="12"/>
      <c r="OR39" s="12"/>
      <c r="OS39" s="12"/>
      <c r="OT39" s="12"/>
      <c r="OU39" s="12"/>
      <c r="OV39" s="12"/>
      <c r="OW39" s="12"/>
      <c r="OX39" s="12"/>
      <c r="OY39" s="12"/>
      <c r="OZ39" s="12"/>
      <c r="PA39" s="12"/>
      <c r="PB39" s="12"/>
      <c r="PC39" s="12"/>
      <c r="PD39" s="12"/>
      <c r="PE39" s="12"/>
      <c r="PF39" s="12"/>
      <c r="PG39" s="12"/>
      <c r="PH39" s="12"/>
      <c r="PI39" s="12"/>
      <c r="PJ39" s="12"/>
      <c r="PK39" s="12"/>
      <c r="PL39" s="12"/>
      <c r="PM39" s="12"/>
      <c r="PN39" s="12"/>
      <c r="PO39" s="12"/>
      <c r="PP39" s="12"/>
      <c r="PQ39" s="12"/>
      <c r="PR39" s="12"/>
      <c r="PS39" s="12"/>
      <c r="PT39" s="12"/>
      <c r="PU39" s="12"/>
      <c r="PV39" s="12"/>
      <c r="PW39" s="12"/>
      <c r="PX39" s="12"/>
      <c r="PY39" s="12"/>
      <c r="PZ39" s="12"/>
      <c r="QA39" s="12"/>
      <c r="QB39" s="12"/>
      <c r="QC39" s="12"/>
      <c r="QD39" s="12"/>
      <c r="QE39" s="12"/>
      <c r="QF39" s="12"/>
      <c r="QG39" s="12"/>
      <c r="QH39" s="12"/>
      <c r="QI39" s="12"/>
      <c r="QJ39" s="12"/>
      <c r="QK39" s="12"/>
      <c r="QL39" s="12"/>
      <c r="QM39" s="12"/>
      <c r="QN39" s="12"/>
      <c r="QO39" s="12"/>
      <c r="QP39" s="12"/>
      <c r="QQ39" s="12"/>
      <c r="QR39" s="12"/>
      <c r="QS39" s="12"/>
      <c r="QT39" s="12"/>
      <c r="QU39" s="12"/>
      <c r="QV39" s="12"/>
      <c r="QW39" s="12"/>
      <c r="QX39" s="12"/>
      <c r="QY39" s="12"/>
      <c r="QZ39" s="12"/>
      <c r="RA39" s="12"/>
      <c r="RB39" s="12"/>
      <c r="RC39" s="12"/>
      <c r="RD39" s="12"/>
      <c r="RE39" s="12"/>
      <c r="RF39" s="12"/>
      <c r="RG39" s="12"/>
      <c r="RH39" s="12"/>
      <c r="RI39" s="12"/>
      <c r="RJ39" s="12"/>
      <c r="RK39" s="12"/>
      <c r="RL39" s="12"/>
      <c r="RM39" s="12"/>
      <c r="RN39" s="12"/>
      <c r="RO39" s="12"/>
      <c r="RP39" s="12"/>
      <c r="RQ39" s="12"/>
      <c r="RR39" s="12"/>
      <c r="RS39" s="12"/>
      <c r="RT39" s="12"/>
      <c r="RU39" s="12"/>
      <c r="RV39" s="12"/>
      <c r="RW39" s="12"/>
      <c r="RX39" s="12"/>
      <c r="RY39" s="12"/>
      <c r="RZ39" s="12"/>
      <c r="SA39" s="12"/>
      <c r="SB39" s="12"/>
      <c r="SC39" s="12"/>
      <c r="SD39" s="12"/>
      <c r="SE39" s="12"/>
      <c r="SF39" s="12"/>
      <c r="SG39" s="12"/>
      <c r="SH39" s="12"/>
      <c r="SI39" s="12"/>
      <c r="SJ39" s="12"/>
      <c r="SK39" s="12"/>
      <c r="SL39" s="12"/>
      <c r="SM39" s="12"/>
      <c r="SN39" s="12"/>
      <c r="SO39" s="12"/>
      <c r="SP39" s="12"/>
      <c r="SQ39" s="12"/>
      <c r="SR39" s="12"/>
      <c r="SS39" s="12"/>
      <c r="ST39" s="12"/>
      <c r="SU39" s="12"/>
      <c r="SV39" s="12"/>
      <c r="SW39" s="12"/>
      <c r="SX39" s="12"/>
      <c r="SY39" s="12"/>
      <c r="SZ39" s="12"/>
      <c r="TA39" s="12"/>
      <c r="TB39" s="12"/>
      <c r="TC39" s="12"/>
      <c r="TD39" s="12"/>
      <c r="TE39" s="12"/>
      <c r="TF39" s="12"/>
      <c r="TG39" s="12"/>
      <c r="TH39" s="12"/>
      <c r="TI39" s="12"/>
      <c r="TJ39" s="12"/>
      <c r="TK39" s="12"/>
      <c r="TL39" s="12"/>
      <c r="TM39" s="12"/>
      <c r="TN39" s="12"/>
      <c r="TO39" s="12"/>
      <c r="TP39" s="12"/>
      <c r="TQ39" s="12"/>
      <c r="TR39" s="12"/>
      <c r="TS39" s="12"/>
      <c r="TT39" s="12"/>
      <c r="TU39" s="12"/>
      <c r="TV39" s="12"/>
      <c r="TW39" s="12"/>
      <c r="TX39" s="12"/>
      <c r="TY39" s="12"/>
      <c r="TZ39" s="12"/>
      <c r="UA39" s="12"/>
      <c r="UB39" s="12"/>
      <c r="UC39" s="12"/>
      <c r="UD39" s="12"/>
      <c r="UE39" s="12"/>
      <c r="UF39" s="12"/>
      <c r="UG39" s="12"/>
      <c r="UH39" s="12"/>
      <c r="UI39" s="12"/>
      <c r="UJ39" s="12"/>
      <c r="UK39" s="12"/>
      <c r="UL39" s="12"/>
      <c r="UM39" s="12"/>
      <c r="UN39" s="12"/>
      <c r="UO39" s="12"/>
      <c r="UP39" s="12"/>
      <c r="UQ39" s="12"/>
      <c r="UR39" s="12"/>
      <c r="US39" s="12"/>
      <c r="UT39" s="12"/>
      <c r="UU39" s="12"/>
      <c r="UV39" s="12"/>
      <c r="UW39" s="12"/>
      <c r="UX39" s="12"/>
      <c r="UY39" s="12"/>
      <c r="UZ39" s="12"/>
      <c r="VA39" s="12"/>
      <c r="VB39" s="12"/>
      <c r="VC39" s="12"/>
      <c r="VD39" s="12"/>
      <c r="VE39" s="12"/>
      <c r="VF39" s="12"/>
      <c r="VG39" s="12"/>
      <c r="VH39" s="12"/>
      <c r="VI39" s="12"/>
      <c r="VJ39" s="12"/>
      <c r="VK39" s="12"/>
      <c r="VL39" s="12"/>
      <c r="VM39" s="12"/>
      <c r="VN39" s="12"/>
      <c r="VO39" s="12"/>
      <c r="VP39" s="12"/>
      <c r="VQ39" s="12"/>
      <c r="VR39" s="12"/>
      <c r="VS39" s="12"/>
      <c r="VT39" s="12"/>
      <c r="VU39" s="12"/>
      <c r="VV39" s="12"/>
      <c r="VW39" s="12"/>
      <c r="VX39" s="12"/>
      <c r="VY39" s="12"/>
      <c r="VZ39" s="12"/>
      <c r="WA39" s="12"/>
      <c r="WB39" s="12"/>
      <c r="WC39" s="12"/>
      <c r="WD39" s="12"/>
      <c r="WE39" s="12"/>
      <c r="WF39" s="12"/>
      <c r="WG39" s="12"/>
      <c r="WH39" s="12"/>
      <c r="WI39" s="12"/>
      <c r="WJ39" s="12"/>
      <c r="WK39" s="12"/>
      <c r="WL39" s="12"/>
      <c r="WM39" s="12"/>
      <c r="WN39" s="12"/>
      <c r="WO39" s="12"/>
      <c r="WP39" s="12"/>
      <c r="WQ39" s="12"/>
      <c r="WR39" s="12"/>
      <c r="WS39" s="12"/>
      <c r="WT39" s="12"/>
      <c r="WU39" s="12"/>
      <c r="WV39" s="12"/>
      <c r="WW39" s="12"/>
      <c r="WX39" s="12"/>
      <c r="WY39" s="12"/>
      <c r="WZ39" s="12"/>
      <c r="XA39" s="12"/>
      <c r="XB39" s="12"/>
      <c r="XC39" s="12"/>
      <c r="XD39" s="12"/>
      <c r="XE39" s="12"/>
      <c r="XF39" s="12"/>
      <c r="XG39" s="12"/>
      <c r="XH39" s="12"/>
      <c r="XI39" s="12"/>
      <c r="XJ39" s="12"/>
      <c r="XK39" s="12"/>
      <c r="XL39" s="12"/>
      <c r="XM39" s="12"/>
      <c r="XN39" s="12"/>
      <c r="XO39" s="12"/>
      <c r="XP39" s="12"/>
      <c r="XQ39" s="12"/>
      <c r="XR39" s="12"/>
      <c r="XS39" s="12"/>
      <c r="XT39" s="12"/>
      <c r="XU39" s="12"/>
      <c r="XV39" s="12"/>
      <c r="XW39" s="12"/>
      <c r="XX39" s="12"/>
      <c r="XY39" s="12"/>
      <c r="XZ39" s="12"/>
      <c r="YA39" s="12"/>
      <c r="YB39" s="12"/>
      <c r="YC39" s="12"/>
      <c r="YD39" s="12"/>
      <c r="YE39" s="12"/>
      <c r="YF39" s="12"/>
      <c r="YG39" s="12"/>
      <c r="YH39" s="12"/>
      <c r="YI39" s="12"/>
      <c r="YJ39" s="12"/>
      <c r="YK39" s="12"/>
      <c r="YL39" s="12"/>
      <c r="YM39" s="12"/>
      <c r="YN39" s="12"/>
      <c r="YO39" s="12"/>
      <c r="YP39" s="12"/>
      <c r="YQ39" s="12"/>
      <c r="YR39" s="12"/>
      <c r="YS39" s="12"/>
      <c r="YT39" s="12"/>
      <c r="YU39" s="12"/>
      <c r="YV39" s="12"/>
      <c r="YW39" s="12"/>
      <c r="YX39" s="12"/>
      <c r="YY39" s="12"/>
      <c r="YZ39" s="12"/>
      <c r="ZA39" s="12"/>
      <c r="ZB39" s="12"/>
      <c r="ZC39" s="12"/>
      <c r="ZD39" s="12"/>
      <c r="ZE39" s="12"/>
      <c r="ZF39" s="12"/>
      <c r="ZG39" s="12"/>
      <c r="ZH39" s="12"/>
      <c r="ZI39" s="12"/>
      <c r="ZJ39" s="12"/>
      <c r="ZK39" s="12"/>
      <c r="ZL39" s="12"/>
      <c r="ZM39" s="12"/>
      <c r="ZN39" s="12"/>
      <c r="ZO39" s="12"/>
      <c r="ZP39" s="12"/>
      <c r="ZQ39" s="12"/>
      <c r="ZR39" s="12"/>
      <c r="ZS39" s="12"/>
      <c r="ZT39" s="12"/>
      <c r="ZU39" s="12"/>
      <c r="ZV39" s="12"/>
      <c r="ZW39" s="12"/>
      <c r="ZX39" s="12"/>
      <c r="ZY39" s="12"/>
      <c r="ZZ39" s="12"/>
      <c r="AAA39" s="12"/>
      <c r="AAB39" s="12"/>
      <c r="AAC39" s="12"/>
      <c r="AAD39" s="12"/>
      <c r="AAE39" s="12"/>
      <c r="AAF39" s="12"/>
      <c r="AAG39" s="12"/>
      <c r="AAH39" s="12"/>
      <c r="AAI39" s="12"/>
      <c r="AAJ39" s="12"/>
      <c r="AAK39" s="12"/>
      <c r="AAL39" s="12"/>
      <c r="AAM39" s="12"/>
      <c r="AAN39" s="12"/>
      <c r="AAO39" s="12"/>
      <c r="AAP39" s="12"/>
      <c r="AAQ39" s="12"/>
      <c r="AAR39" s="12"/>
      <c r="AAS39" s="12"/>
      <c r="AAT39" s="12"/>
      <c r="AAU39" s="12"/>
      <c r="AAV39" s="12"/>
      <c r="AAW39" s="12"/>
      <c r="AAX39" s="12"/>
      <c r="AAY39" s="12"/>
      <c r="AAZ39" s="12"/>
      <c r="ABA39" s="12"/>
      <c r="ABB39" s="12"/>
      <c r="ABC39" s="12"/>
      <c r="ABD39" s="12"/>
      <c r="ABE39" s="12"/>
      <c r="ABF39" s="12"/>
      <c r="ABG39" s="12"/>
      <c r="ABH39" s="12"/>
      <c r="ABI39" s="12"/>
      <c r="ABJ39" s="12"/>
      <c r="ABK39" s="12"/>
      <c r="ABL39" s="12"/>
      <c r="ABM39" s="12"/>
      <c r="ABN39" s="12"/>
      <c r="ABO39" s="12"/>
      <c r="ABP39" s="12"/>
      <c r="ABQ39" s="12"/>
      <c r="ABR39" s="12"/>
      <c r="ABS39" s="12"/>
      <c r="ABT39" s="12"/>
      <c r="ABU39" s="12"/>
      <c r="ABV39" s="12"/>
      <c r="ABW39" s="12"/>
      <c r="ABX39" s="12"/>
      <c r="ABY39" s="12"/>
      <c r="ABZ39" s="12"/>
      <c r="ACA39" s="12"/>
      <c r="ACB39" s="12"/>
      <c r="ACC39" s="12"/>
      <c r="ACD39" s="12"/>
      <c r="ACE39" s="12"/>
      <c r="ACF39" s="12"/>
      <c r="ACG39" s="12"/>
      <c r="ACH39" s="12"/>
      <c r="ACI39" s="12"/>
      <c r="ACJ39" s="12"/>
      <c r="ACK39" s="12"/>
      <c r="ACL39" s="12"/>
      <c r="ACM39" s="12"/>
      <c r="ACN39" s="12"/>
      <c r="ACO39" s="12"/>
      <c r="ACP39" s="12"/>
      <c r="ACQ39" s="12"/>
      <c r="ACR39" s="12"/>
      <c r="ACS39" s="12"/>
      <c r="ACT39" s="12"/>
      <c r="ACU39" s="12"/>
      <c r="ACV39" s="12"/>
      <c r="ACW39" s="12"/>
      <c r="ACX39" s="12"/>
      <c r="ACY39" s="12"/>
      <c r="ACZ39" s="12"/>
      <c r="ADA39" s="12"/>
      <c r="ADB39" s="12"/>
      <c r="ADC39" s="12"/>
      <c r="ADD39" s="12"/>
      <c r="ADE39" s="12"/>
      <c r="ADF39" s="12"/>
      <c r="ADG39" s="12"/>
      <c r="ADH39" s="12"/>
      <c r="ADI39" s="12"/>
      <c r="ADJ39" s="12"/>
      <c r="ADK39" s="12"/>
      <c r="ADL39" s="12"/>
      <c r="ADM39" s="12"/>
      <c r="ADN39" s="12"/>
      <c r="ADO39" s="12"/>
      <c r="ADP39" s="12"/>
      <c r="ADQ39" s="12"/>
      <c r="ADR39" s="12"/>
      <c r="ADS39" s="12"/>
      <c r="ADT39" s="12"/>
      <c r="ADU39" s="12"/>
      <c r="ADV39" s="12"/>
      <c r="ADW39" s="12"/>
      <c r="ADX39" s="12"/>
      <c r="ADY39" s="12"/>
      <c r="ADZ39" s="12"/>
      <c r="AEA39" s="12"/>
      <c r="AEB39" s="12"/>
      <c r="AEC39" s="12"/>
      <c r="AED39" s="12"/>
      <c r="AEE39" s="12"/>
      <c r="AEF39" s="12"/>
      <c r="AEG39" s="12"/>
      <c r="AEH39" s="12"/>
      <c r="AEI39" s="12"/>
      <c r="AEJ39" s="12"/>
      <c r="AEK39" s="12"/>
      <c r="AEL39" s="12"/>
      <c r="AEM39" s="12"/>
      <c r="AEN39" s="12"/>
      <c r="AEO39" s="12"/>
      <c r="AEP39" s="12"/>
      <c r="AEQ39" s="12"/>
      <c r="AER39" s="12"/>
      <c r="AES39" s="12"/>
      <c r="AET39" s="12"/>
      <c r="AEU39" s="12"/>
      <c r="AEV39" s="12"/>
      <c r="AEW39" s="12"/>
      <c r="AEX39" s="12"/>
      <c r="AEY39" s="12"/>
      <c r="AEZ39" s="12"/>
      <c r="AFA39" s="12"/>
      <c r="AFB39" s="12"/>
      <c r="AFC39" s="12"/>
      <c r="AFD39" s="12"/>
      <c r="AFE39" s="12"/>
      <c r="AFF39" s="12"/>
      <c r="AFG39" s="12"/>
      <c r="AFH39" s="12"/>
      <c r="AFI39" s="12"/>
      <c r="AFJ39" s="12"/>
      <c r="AFK39" s="12"/>
      <c r="AFL39" s="12"/>
      <c r="AFM39" s="12"/>
      <c r="AFN39" s="12"/>
      <c r="AFO39" s="12"/>
      <c r="AFP39" s="12"/>
      <c r="AFQ39" s="12"/>
      <c r="AFR39" s="12"/>
      <c r="AFS39" s="12"/>
      <c r="AFT39" s="12"/>
      <c r="AFU39" s="12"/>
      <c r="AFV39" s="12"/>
      <c r="AFW39" s="12"/>
      <c r="AFX39" s="12"/>
      <c r="AFY39" s="12"/>
      <c r="AFZ39" s="12"/>
      <c r="AGA39" s="12"/>
      <c r="AGB39" s="12"/>
      <c r="AGC39" s="12"/>
      <c r="AGD39" s="12"/>
      <c r="AGE39" s="12"/>
      <c r="AGF39" s="12"/>
      <c r="AGG39" s="12"/>
      <c r="AGH39" s="12"/>
      <c r="AGI39" s="12"/>
      <c r="AGJ39" s="12"/>
      <c r="AGK39" s="12"/>
      <c r="AGL39" s="12"/>
      <c r="AGM39" s="12"/>
      <c r="AGN39" s="12"/>
      <c r="AGO39" s="12"/>
      <c r="AGP39" s="12"/>
      <c r="AGQ39" s="12"/>
      <c r="AGR39" s="12"/>
      <c r="AGS39" s="12"/>
      <c r="AGT39" s="12"/>
      <c r="AGU39" s="12"/>
      <c r="AGV39" s="12"/>
      <c r="AGW39" s="12"/>
      <c r="AGX39" s="12"/>
      <c r="AGY39" s="12"/>
      <c r="AGZ39" s="12"/>
      <c r="AHA39" s="12"/>
      <c r="AHB39" s="12"/>
      <c r="AHC39" s="12"/>
      <c r="AHD39" s="12"/>
      <c r="AHE39" s="12"/>
      <c r="AHF39" s="12"/>
      <c r="AHG39" s="12"/>
      <c r="AHH39" s="12"/>
      <c r="AHI39" s="12"/>
      <c r="AHJ39" s="12"/>
      <c r="AHK39" s="12"/>
      <c r="AHL39" s="12"/>
      <c r="AHM39" s="12"/>
      <c r="AHN39" s="12"/>
      <c r="AHO39" s="12"/>
      <c r="AHP39" s="12"/>
      <c r="AHQ39" s="12"/>
      <c r="AHR39" s="12"/>
      <c r="AHS39" s="12"/>
      <c r="AHT39" s="12"/>
      <c r="AHU39" s="12"/>
      <c r="AHV39" s="12"/>
      <c r="AHW39" s="12"/>
      <c r="AHX39" s="12"/>
      <c r="AHY39" s="12"/>
      <c r="AHZ39" s="12"/>
      <c r="AIA39" s="12"/>
      <c r="AIB39" s="12"/>
      <c r="AIC39" s="12"/>
      <c r="AID39" s="12"/>
      <c r="AIE39" s="12"/>
      <c r="AIF39" s="12"/>
      <c r="AIG39" s="12"/>
      <c r="AIH39" s="12"/>
      <c r="AII39" s="12"/>
      <c r="AIJ39" s="12"/>
      <c r="AIK39" s="12"/>
      <c r="AIL39" s="12"/>
      <c r="AIM39" s="12"/>
      <c r="AIN39" s="12"/>
      <c r="AIO39" s="12"/>
      <c r="AIP39" s="12"/>
      <c r="AIQ39" s="12"/>
      <c r="AIR39" s="12"/>
      <c r="AIS39" s="12"/>
      <c r="AIT39" s="12"/>
      <c r="AIU39" s="12"/>
      <c r="AIV39" s="12"/>
      <c r="AIW39" s="12"/>
      <c r="AIX39" s="12"/>
      <c r="AIY39" s="12"/>
      <c r="AIZ39" s="12"/>
      <c r="AJA39" s="12"/>
      <c r="AJB39" s="12"/>
      <c r="AJC39" s="12"/>
      <c r="AJD39" s="12"/>
      <c r="AJE39" s="12"/>
      <c r="AJF39" s="12"/>
      <c r="AJG39" s="12"/>
      <c r="AJH39" s="12"/>
      <c r="AJI39" s="12"/>
      <c r="AJJ39" s="12"/>
      <c r="AJK39" s="12"/>
      <c r="AJL39" s="12"/>
    </row>
    <row r="40" spans="1:948" ht="18" customHeight="1" collapsed="1" x14ac:dyDescent="0.25">
      <c r="A40" s="121">
        <v>2020</v>
      </c>
      <c r="B40" s="193">
        <v>99.960999999999999</v>
      </c>
      <c r="C40" s="194">
        <v>45.097999999999999</v>
      </c>
      <c r="D40" s="194">
        <v>50.243000000000002</v>
      </c>
      <c r="E40" s="194">
        <v>195.30199999999999</v>
      </c>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c r="IW40" s="12"/>
      <c r="IX40" s="12"/>
      <c r="IY40" s="12"/>
      <c r="IZ40" s="12"/>
      <c r="JA40" s="12"/>
      <c r="JB40" s="12"/>
      <c r="JC40" s="12"/>
      <c r="JD40" s="12"/>
      <c r="JE40" s="12"/>
      <c r="JF40" s="12"/>
      <c r="JG40" s="12"/>
      <c r="JH40" s="12"/>
      <c r="JI40" s="12"/>
      <c r="JJ40" s="12"/>
      <c r="JK40" s="12"/>
      <c r="JL40" s="12"/>
      <c r="JM40" s="12"/>
      <c r="JN40" s="12"/>
      <c r="JO40" s="12"/>
      <c r="JP40" s="12"/>
      <c r="JQ40" s="1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2"/>
      <c r="NI40" s="12"/>
      <c r="NJ40" s="12"/>
      <c r="NK40" s="12"/>
      <c r="NL40" s="12"/>
      <c r="NM40" s="12"/>
      <c r="NN40" s="12"/>
      <c r="NO40" s="12"/>
      <c r="NP40" s="12"/>
      <c r="NQ40" s="12"/>
      <c r="NR40" s="12"/>
      <c r="NS40" s="12"/>
      <c r="NT40" s="12"/>
      <c r="NU40" s="12"/>
      <c r="NV40" s="12"/>
      <c r="NW40" s="12"/>
      <c r="NX40" s="12"/>
      <c r="NY40" s="12"/>
      <c r="NZ40" s="12"/>
      <c r="OA40" s="12"/>
      <c r="OB40" s="12"/>
      <c r="OC40" s="12"/>
      <c r="OD40" s="12"/>
      <c r="OE40" s="12"/>
      <c r="OF40" s="12"/>
      <c r="OG40" s="12"/>
      <c r="OH40" s="12"/>
      <c r="OI40" s="12"/>
      <c r="OJ40" s="12"/>
      <c r="OK40" s="12"/>
      <c r="OL40" s="12"/>
      <c r="OM40" s="12"/>
      <c r="ON40" s="12"/>
      <c r="OO40" s="12"/>
      <c r="OP40" s="12"/>
      <c r="OQ40" s="12"/>
      <c r="OR40" s="12"/>
      <c r="OS40" s="12"/>
      <c r="OT40" s="12"/>
      <c r="OU40" s="12"/>
      <c r="OV40" s="12"/>
      <c r="OW40" s="12"/>
      <c r="OX40" s="12"/>
      <c r="OY40" s="12"/>
      <c r="OZ40" s="12"/>
      <c r="PA40" s="12"/>
      <c r="PB40" s="12"/>
      <c r="PC40" s="12"/>
      <c r="PD40" s="12"/>
      <c r="PE40" s="12"/>
      <c r="PF40" s="12"/>
      <c r="PG40" s="12"/>
      <c r="PH40" s="12"/>
      <c r="PI40" s="12"/>
      <c r="PJ40" s="12"/>
      <c r="PK40" s="12"/>
      <c r="PL40" s="12"/>
      <c r="PM40" s="12"/>
      <c r="PN40" s="12"/>
      <c r="PO40" s="12"/>
      <c r="PP40" s="12"/>
      <c r="PQ40" s="12"/>
      <c r="PR40" s="12"/>
      <c r="PS40" s="12"/>
      <c r="PT40" s="12"/>
      <c r="PU40" s="12"/>
      <c r="PV40" s="12"/>
      <c r="PW40" s="12"/>
      <c r="PX40" s="12"/>
      <c r="PY40" s="12"/>
      <c r="PZ40" s="12"/>
      <c r="QA40" s="12"/>
      <c r="QB40" s="12"/>
      <c r="QC40" s="12"/>
      <c r="QD40" s="12"/>
      <c r="QE40" s="12"/>
      <c r="QF40" s="12"/>
      <c r="QG40" s="12"/>
      <c r="QH40" s="12"/>
      <c r="QI40" s="12"/>
      <c r="QJ40" s="12"/>
      <c r="QK40" s="12"/>
      <c r="QL40" s="12"/>
      <c r="QM40" s="12"/>
      <c r="QN40" s="12"/>
      <c r="QO40" s="12"/>
      <c r="QP40" s="12"/>
      <c r="QQ40" s="12"/>
      <c r="QR40" s="12"/>
      <c r="QS40" s="12"/>
      <c r="QT40" s="12"/>
      <c r="QU40" s="12"/>
      <c r="QV40" s="12"/>
      <c r="QW40" s="12"/>
      <c r="QX40" s="12"/>
      <c r="QY40" s="12"/>
      <c r="QZ40" s="12"/>
      <c r="RA40" s="12"/>
      <c r="RB40" s="12"/>
      <c r="RC40" s="12"/>
      <c r="RD40" s="12"/>
      <c r="RE40" s="12"/>
      <c r="RF40" s="12"/>
      <c r="RG40" s="12"/>
      <c r="RH40" s="12"/>
      <c r="RI40" s="12"/>
      <c r="RJ40" s="12"/>
      <c r="RK40" s="12"/>
      <c r="RL40" s="12"/>
      <c r="RM40" s="12"/>
      <c r="RN40" s="12"/>
      <c r="RO40" s="12"/>
      <c r="RP40" s="12"/>
      <c r="RQ40" s="12"/>
      <c r="RR40" s="12"/>
      <c r="RS40" s="12"/>
      <c r="RT40" s="12"/>
      <c r="RU40" s="12"/>
      <c r="RV40" s="12"/>
      <c r="RW40" s="12"/>
      <c r="RX40" s="12"/>
      <c r="RY40" s="12"/>
      <c r="RZ40" s="12"/>
      <c r="SA40" s="12"/>
      <c r="SB40" s="12"/>
      <c r="SC40" s="12"/>
      <c r="SD40" s="12"/>
      <c r="SE40" s="12"/>
      <c r="SF40" s="12"/>
      <c r="SG40" s="12"/>
      <c r="SH40" s="12"/>
      <c r="SI40" s="12"/>
      <c r="SJ40" s="12"/>
      <c r="SK40" s="12"/>
      <c r="SL40" s="12"/>
      <c r="SM40" s="12"/>
      <c r="SN40" s="12"/>
      <c r="SO40" s="12"/>
      <c r="SP40" s="12"/>
      <c r="SQ40" s="12"/>
      <c r="SR40" s="12"/>
      <c r="SS40" s="12"/>
      <c r="ST40" s="12"/>
      <c r="SU40" s="12"/>
      <c r="SV40" s="12"/>
      <c r="SW40" s="12"/>
      <c r="SX40" s="12"/>
      <c r="SY40" s="12"/>
      <c r="SZ40" s="12"/>
      <c r="TA40" s="12"/>
      <c r="TB40" s="12"/>
      <c r="TC40" s="12"/>
      <c r="TD40" s="12"/>
      <c r="TE40" s="12"/>
      <c r="TF40" s="12"/>
      <c r="TG40" s="12"/>
      <c r="TH40" s="12"/>
      <c r="TI40" s="12"/>
      <c r="TJ40" s="12"/>
      <c r="TK40" s="12"/>
      <c r="TL40" s="12"/>
      <c r="TM40" s="12"/>
      <c r="TN40" s="12"/>
      <c r="TO40" s="12"/>
      <c r="TP40" s="12"/>
      <c r="TQ40" s="12"/>
      <c r="TR40" s="12"/>
      <c r="TS40" s="12"/>
      <c r="TT40" s="12"/>
      <c r="TU40" s="12"/>
      <c r="TV40" s="12"/>
      <c r="TW40" s="12"/>
      <c r="TX40" s="12"/>
      <c r="TY40" s="12"/>
      <c r="TZ40" s="12"/>
      <c r="UA40" s="12"/>
      <c r="UB40" s="12"/>
      <c r="UC40" s="12"/>
      <c r="UD40" s="12"/>
      <c r="UE40" s="12"/>
      <c r="UF40" s="12"/>
      <c r="UG40" s="12"/>
      <c r="UH40" s="12"/>
      <c r="UI40" s="12"/>
      <c r="UJ40" s="12"/>
      <c r="UK40" s="12"/>
      <c r="UL40" s="12"/>
      <c r="UM40" s="12"/>
      <c r="UN40" s="12"/>
      <c r="UO40" s="12"/>
      <c r="UP40" s="12"/>
      <c r="UQ40" s="12"/>
      <c r="UR40" s="12"/>
      <c r="US40" s="12"/>
      <c r="UT40" s="12"/>
      <c r="UU40" s="12"/>
      <c r="UV40" s="12"/>
      <c r="UW40" s="12"/>
      <c r="UX40" s="12"/>
      <c r="UY40" s="12"/>
      <c r="UZ40" s="12"/>
      <c r="VA40" s="12"/>
      <c r="VB40" s="12"/>
      <c r="VC40" s="12"/>
      <c r="VD40" s="12"/>
      <c r="VE40" s="12"/>
      <c r="VF40" s="12"/>
      <c r="VG40" s="12"/>
      <c r="VH40" s="12"/>
      <c r="VI40" s="12"/>
      <c r="VJ40" s="12"/>
      <c r="VK40" s="12"/>
      <c r="VL40" s="12"/>
      <c r="VM40" s="12"/>
      <c r="VN40" s="12"/>
      <c r="VO40" s="12"/>
      <c r="VP40" s="12"/>
      <c r="VQ40" s="12"/>
      <c r="VR40" s="12"/>
      <c r="VS40" s="12"/>
      <c r="VT40" s="12"/>
      <c r="VU40" s="12"/>
      <c r="VV40" s="12"/>
      <c r="VW40" s="12"/>
      <c r="VX40" s="12"/>
      <c r="VY40" s="12"/>
      <c r="VZ40" s="12"/>
      <c r="WA40" s="12"/>
      <c r="WB40" s="12"/>
      <c r="WC40" s="12"/>
      <c r="WD40" s="12"/>
      <c r="WE40" s="12"/>
      <c r="WF40" s="12"/>
      <c r="WG40" s="12"/>
      <c r="WH40" s="12"/>
      <c r="WI40" s="12"/>
      <c r="WJ40" s="12"/>
      <c r="WK40" s="12"/>
      <c r="WL40" s="12"/>
      <c r="WM40" s="12"/>
      <c r="WN40" s="12"/>
      <c r="WO40" s="12"/>
      <c r="WP40" s="12"/>
      <c r="WQ40" s="12"/>
      <c r="WR40" s="12"/>
      <c r="WS40" s="12"/>
      <c r="WT40" s="12"/>
      <c r="WU40" s="12"/>
      <c r="WV40" s="12"/>
      <c r="WW40" s="12"/>
      <c r="WX40" s="12"/>
      <c r="WY40" s="12"/>
      <c r="WZ40" s="12"/>
      <c r="XA40" s="12"/>
      <c r="XB40" s="12"/>
      <c r="XC40" s="12"/>
      <c r="XD40" s="12"/>
      <c r="XE40" s="12"/>
      <c r="XF40" s="12"/>
      <c r="XG40" s="12"/>
      <c r="XH40" s="12"/>
      <c r="XI40" s="12"/>
      <c r="XJ40" s="12"/>
      <c r="XK40" s="12"/>
      <c r="XL40" s="12"/>
      <c r="XM40" s="12"/>
      <c r="XN40" s="12"/>
      <c r="XO40" s="12"/>
      <c r="XP40" s="12"/>
      <c r="XQ40" s="12"/>
      <c r="XR40" s="12"/>
      <c r="XS40" s="12"/>
      <c r="XT40" s="12"/>
      <c r="XU40" s="12"/>
      <c r="XV40" s="12"/>
      <c r="XW40" s="12"/>
      <c r="XX40" s="12"/>
      <c r="XY40" s="12"/>
      <c r="XZ40" s="12"/>
      <c r="YA40" s="12"/>
      <c r="YB40" s="12"/>
      <c r="YC40" s="12"/>
      <c r="YD40" s="12"/>
      <c r="YE40" s="12"/>
      <c r="YF40" s="12"/>
      <c r="YG40" s="12"/>
      <c r="YH40" s="12"/>
      <c r="YI40" s="12"/>
      <c r="YJ40" s="12"/>
      <c r="YK40" s="12"/>
      <c r="YL40" s="12"/>
      <c r="YM40" s="12"/>
      <c r="YN40" s="12"/>
      <c r="YO40" s="12"/>
      <c r="YP40" s="12"/>
      <c r="YQ40" s="12"/>
      <c r="YR40" s="12"/>
      <c r="YS40" s="12"/>
      <c r="YT40" s="12"/>
      <c r="YU40" s="12"/>
      <c r="YV40" s="12"/>
      <c r="YW40" s="12"/>
      <c r="YX40" s="12"/>
      <c r="YY40" s="12"/>
      <c r="YZ40" s="12"/>
      <c r="ZA40" s="12"/>
      <c r="ZB40" s="12"/>
      <c r="ZC40" s="12"/>
      <c r="ZD40" s="12"/>
      <c r="ZE40" s="12"/>
      <c r="ZF40" s="12"/>
      <c r="ZG40" s="12"/>
      <c r="ZH40" s="12"/>
      <c r="ZI40" s="12"/>
      <c r="ZJ40" s="12"/>
      <c r="ZK40" s="12"/>
      <c r="ZL40" s="12"/>
      <c r="ZM40" s="12"/>
      <c r="ZN40" s="12"/>
      <c r="ZO40" s="12"/>
      <c r="ZP40" s="12"/>
      <c r="ZQ40" s="12"/>
      <c r="ZR40" s="12"/>
      <c r="ZS40" s="12"/>
      <c r="ZT40" s="12"/>
      <c r="ZU40" s="12"/>
      <c r="ZV40" s="12"/>
      <c r="ZW40" s="12"/>
      <c r="ZX40" s="12"/>
      <c r="ZY40" s="12"/>
      <c r="ZZ40" s="12"/>
      <c r="AAA40" s="12"/>
      <c r="AAB40" s="12"/>
      <c r="AAC40" s="12"/>
      <c r="AAD40" s="12"/>
      <c r="AAE40" s="12"/>
      <c r="AAF40" s="12"/>
      <c r="AAG40" s="12"/>
      <c r="AAH40" s="12"/>
      <c r="AAI40" s="12"/>
      <c r="AAJ40" s="12"/>
      <c r="AAK40" s="12"/>
      <c r="AAL40" s="12"/>
      <c r="AAM40" s="12"/>
      <c r="AAN40" s="12"/>
      <c r="AAO40" s="12"/>
      <c r="AAP40" s="12"/>
      <c r="AAQ40" s="12"/>
      <c r="AAR40" s="12"/>
      <c r="AAS40" s="12"/>
      <c r="AAT40" s="12"/>
      <c r="AAU40" s="12"/>
      <c r="AAV40" s="12"/>
      <c r="AAW40" s="12"/>
      <c r="AAX40" s="12"/>
      <c r="AAY40" s="12"/>
      <c r="AAZ40" s="12"/>
      <c r="ABA40" s="12"/>
      <c r="ABB40" s="12"/>
      <c r="ABC40" s="12"/>
      <c r="ABD40" s="12"/>
      <c r="ABE40" s="12"/>
      <c r="ABF40" s="12"/>
      <c r="ABG40" s="12"/>
      <c r="ABH40" s="12"/>
      <c r="ABI40" s="12"/>
      <c r="ABJ40" s="12"/>
      <c r="ABK40" s="12"/>
      <c r="ABL40" s="12"/>
      <c r="ABM40" s="12"/>
      <c r="ABN40" s="12"/>
      <c r="ABO40" s="12"/>
      <c r="ABP40" s="12"/>
      <c r="ABQ40" s="12"/>
      <c r="ABR40" s="12"/>
      <c r="ABS40" s="12"/>
      <c r="ABT40" s="12"/>
      <c r="ABU40" s="12"/>
      <c r="ABV40" s="12"/>
      <c r="ABW40" s="12"/>
      <c r="ABX40" s="12"/>
      <c r="ABY40" s="12"/>
      <c r="ABZ40" s="12"/>
      <c r="ACA40" s="12"/>
      <c r="ACB40" s="12"/>
      <c r="ACC40" s="12"/>
      <c r="ACD40" s="12"/>
      <c r="ACE40" s="12"/>
      <c r="ACF40" s="12"/>
      <c r="ACG40" s="12"/>
      <c r="ACH40" s="12"/>
      <c r="ACI40" s="12"/>
      <c r="ACJ40" s="12"/>
      <c r="ACK40" s="12"/>
      <c r="ACL40" s="12"/>
      <c r="ACM40" s="12"/>
      <c r="ACN40" s="12"/>
      <c r="ACO40" s="12"/>
      <c r="ACP40" s="12"/>
      <c r="ACQ40" s="12"/>
      <c r="ACR40" s="12"/>
      <c r="ACS40" s="12"/>
      <c r="ACT40" s="12"/>
      <c r="ACU40" s="12"/>
      <c r="ACV40" s="12"/>
      <c r="ACW40" s="12"/>
      <c r="ACX40" s="12"/>
      <c r="ACY40" s="12"/>
      <c r="ACZ40" s="12"/>
      <c r="ADA40" s="12"/>
      <c r="ADB40" s="12"/>
      <c r="ADC40" s="12"/>
      <c r="ADD40" s="12"/>
      <c r="ADE40" s="12"/>
      <c r="ADF40" s="12"/>
      <c r="ADG40" s="12"/>
      <c r="ADH40" s="12"/>
      <c r="ADI40" s="12"/>
      <c r="ADJ40" s="12"/>
      <c r="ADK40" s="12"/>
      <c r="ADL40" s="12"/>
      <c r="ADM40" s="12"/>
      <c r="ADN40" s="12"/>
      <c r="ADO40" s="12"/>
      <c r="ADP40" s="12"/>
      <c r="ADQ40" s="12"/>
      <c r="ADR40" s="12"/>
      <c r="ADS40" s="12"/>
      <c r="ADT40" s="12"/>
      <c r="ADU40" s="12"/>
      <c r="ADV40" s="12"/>
      <c r="ADW40" s="12"/>
      <c r="ADX40" s="12"/>
      <c r="ADY40" s="12"/>
      <c r="ADZ40" s="12"/>
      <c r="AEA40" s="12"/>
      <c r="AEB40" s="12"/>
      <c r="AEC40" s="12"/>
      <c r="AED40" s="12"/>
      <c r="AEE40" s="12"/>
      <c r="AEF40" s="12"/>
      <c r="AEG40" s="12"/>
      <c r="AEH40" s="12"/>
      <c r="AEI40" s="12"/>
      <c r="AEJ40" s="12"/>
      <c r="AEK40" s="12"/>
      <c r="AEL40" s="12"/>
      <c r="AEM40" s="12"/>
      <c r="AEN40" s="12"/>
      <c r="AEO40" s="12"/>
      <c r="AEP40" s="12"/>
      <c r="AEQ40" s="12"/>
      <c r="AER40" s="12"/>
      <c r="AES40" s="12"/>
      <c r="AET40" s="12"/>
      <c r="AEU40" s="12"/>
      <c r="AEV40" s="12"/>
      <c r="AEW40" s="12"/>
      <c r="AEX40" s="12"/>
      <c r="AEY40" s="12"/>
      <c r="AEZ40" s="12"/>
      <c r="AFA40" s="12"/>
      <c r="AFB40" s="12"/>
      <c r="AFC40" s="12"/>
      <c r="AFD40" s="12"/>
      <c r="AFE40" s="12"/>
      <c r="AFF40" s="12"/>
      <c r="AFG40" s="12"/>
      <c r="AFH40" s="12"/>
      <c r="AFI40" s="12"/>
      <c r="AFJ40" s="12"/>
      <c r="AFK40" s="12"/>
      <c r="AFL40" s="12"/>
      <c r="AFM40" s="12"/>
      <c r="AFN40" s="12"/>
      <c r="AFO40" s="12"/>
      <c r="AFP40" s="12"/>
      <c r="AFQ40" s="12"/>
      <c r="AFR40" s="12"/>
      <c r="AFS40" s="12"/>
      <c r="AFT40" s="12"/>
      <c r="AFU40" s="12"/>
      <c r="AFV40" s="12"/>
      <c r="AFW40" s="12"/>
      <c r="AFX40" s="12"/>
      <c r="AFY40" s="12"/>
      <c r="AFZ40" s="12"/>
      <c r="AGA40" s="12"/>
      <c r="AGB40" s="12"/>
      <c r="AGC40" s="12"/>
      <c r="AGD40" s="12"/>
      <c r="AGE40" s="12"/>
      <c r="AGF40" s="12"/>
      <c r="AGG40" s="12"/>
      <c r="AGH40" s="12"/>
      <c r="AGI40" s="12"/>
      <c r="AGJ40" s="12"/>
      <c r="AGK40" s="12"/>
      <c r="AGL40" s="12"/>
      <c r="AGM40" s="12"/>
      <c r="AGN40" s="12"/>
      <c r="AGO40" s="12"/>
      <c r="AGP40" s="12"/>
      <c r="AGQ40" s="12"/>
      <c r="AGR40" s="12"/>
      <c r="AGS40" s="12"/>
      <c r="AGT40" s="12"/>
      <c r="AGU40" s="12"/>
      <c r="AGV40" s="12"/>
      <c r="AGW40" s="12"/>
      <c r="AGX40" s="12"/>
      <c r="AGY40" s="12"/>
      <c r="AGZ40" s="12"/>
      <c r="AHA40" s="12"/>
      <c r="AHB40" s="12"/>
      <c r="AHC40" s="12"/>
      <c r="AHD40" s="12"/>
      <c r="AHE40" s="12"/>
      <c r="AHF40" s="12"/>
      <c r="AHG40" s="12"/>
      <c r="AHH40" s="12"/>
      <c r="AHI40" s="12"/>
      <c r="AHJ40" s="12"/>
      <c r="AHK40" s="12"/>
      <c r="AHL40" s="12"/>
      <c r="AHM40" s="12"/>
      <c r="AHN40" s="12"/>
      <c r="AHO40" s="12"/>
      <c r="AHP40" s="12"/>
      <c r="AHQ40" s="12"/>
      <c r="AHR40" s="12"/>
      <c r="AHS40" s="12"/>
      <c r="AHT40" s="12"/>
      <c r="AHU40" s="12"/>
      <c r="AHV40" s="12"/>
      <c r="AHW40" s="12"/>
      <c r="AHX40" s="12"/>
      <c r="AHY40" s="12"/>
      <c r="AHZ40" s="12"/>
      <c r="AIA40" s="12"/>
      <c r="AIB40" s="12"/>
      <c r="AIC40" s="12"/>
      <c r="AID40" s="12"/>
      <c r="AIE40" s="12"/>
      <c r="AIF40" s="12"/>
      <c r="AIG40" s="12"/>
      <c r="AIH40" s="12"/>
      <c r="AII40" s="12"/>
      <c r="AIJ40" s="12"/>
      <c r="AIK40" s="12"/>
      <c r="AIL40" s="12"/>
      <c r="AIM40" s="12"/>
      <c r="AIN40" s="12"/>
      <c r="AIO40" s="12"/>
      <c r="AIP40" s="12"/>
      <c r="AIQ40" s="12"/>
      <c r="AIR40" s="12"/>
      <c r="AIS40" s="12"/>
      <c r="AIT40" s="12"/>
      <c r="AIU40" s="12"/>
      <c r="AIV40" s="12"/>
      <c r="AIW40" s="12"/>
      <c r="AIX40" s="12"/>
      <c r="AIY40" s="12"/>
      <c r="AIZ40" s="12"/>
      <c r="AJA40" s="12"/>
      <c r="AJB40" s="12"/>
      <c r="AJC40" s="12"/>
      <c r="AJD40" s="12"/>
      <c r="AJE40" s="12"/>
      <c r="AJF40" s="12"/>
      <c r="AJG40" s="12"/>
      <c r="AJH40" s="12"/>
      <c r="AJI40" s="12"/>
      <c r="AJJ40" s="12"/>
      <c r="AJK40" s="12"/>
      <c r="AJL40" s="12"/>
    </row>
    <row r="41" spans="1:948" ht="12.75" customHeight="1" x14ac:dyDescent="0.25">
      <c r="A41" s="125">
        <v>2021</v>
      </c>
      <c r="B41" s="193">
        <v>97.278999999999996</v>
      </c>
      <c r="C41" s="194">
        <v>45.106999999999999</v>
      </c>
      <c r="D41" s="194">
        <v>48.529000000000003</v>
      </c>
      <c r="E41" s="194">
        <v>190.91499999999999</v>
      </c>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c r="IW41" s="12"/>
      <c r="IX41" s="12"/>
      <c r="IY41" s="12"/>
      <c r="IZ41" s="12"/>
      <c r="JA41" s="12"/>
      <c r="JB41" s="12"/>
      <c r="JC41" s="12"/>
      <c r="JD41" s="12"/>
      <c r="JE41" s="12"/>
      <c r="JF41" s="12"/>
      <c r="JG41" s="12"/>
      <c r="JH41" s="12"/>
      <c r="JI41" s="12"/>
      <c r="JJ41" s="12"/>
      <c r="JK41" s="12"/>
      <c r="JL41" s="12"/>
      <c r="JM41" s="12"/>
      <c r="JN41" s="12"/>
      <c r="JO41" s="12"/>
      <c r="JP41" s="12"/>
      <c r="JQ41" s="12"/>
      <c r="JR41" s="12"/>
      <c r="JS41" s="12"/>
      <c r="JT41" s="12"/>
      <c r="JU41" s="12"/>
      <c r="JV41" s="12"/>
      <c r="JW41" s="12"/>
      <c r="JX41" s="12"/>
      <c r="JY41" s="12"/>
      <c r="JZ41" s="12"/>
      <c r="KA41" s="12"/>
      <c r="KB41" s="12"/>
      <c r="KC41" s="12"/>
      <c r="KD41" s="12"/>
      <c r="KE41" s="12"/>
      <c r="KF41" s="12"/>
      <c r="KG41" s="12"/>
      <c r="KH41" s="12"/>
      <c r="KI41" s="12"/>
      <c r="KJ41" s="12"/>
      <c r="KK41" s="12"/>
      <c r="KL41" s="12"/>
      <c r="KM41" s="12"/>
      <c r="KN41" s="12"/>
      <c r="KO41" s="12"/>
      <c r="KP41" s="12"/>
      <c r="KQ41" s="12"/>
      <c r="KR41" s="12"/>
      <c r="KS41" s="12"/>
      <c r="KT41" s="12"/>
      <c r="KU41" s="12"/>
      <c r="KV41" s="12"/>
      <c r="KW41" s="12"/>
      <c r="KX41" s="12"/>
      <c r="KY41" s="12"/>
      <c r="KZ41" s="12"/>
      <c r="LA41" s="12"/>
      <c r="LB41" s="12"/>
      <c r="LC41" s="12"/>
      <c r="LD41" s="12"/>
      <c r="LE41" s="12"/>
      <c r="LF41" s="12"/>
      <c r="LG41" s="12"/>
      <c r="LH41" s="12"/>
      <c r="LI41" s="12"/>
      <c r="LJ41" s="12"/>
      <c r="LK41" s="12"/>
      <c r="LL41" s="12"/>
      <c r="LM41" s="12"/>
      <c r="LN41" s="12"/>
      <c r="LO41" s="12"/>
      <c r="LP41" s="12"/>
      <c r="LQ41" s="12"/>
      <c r="LR41" s="12"/>
      <c r="LS41" s="12"/>
      <c r="LT41" s="12"/>
      <c r="LU41" s="12"/>
      <c r="LV41" s="12"/>
      <c r="LW41" s="12"/>
      <c r="LX41" s="12"/>
      <c r="LY41" s="12"/>
      <c r="LZ41" s="12"/>
      <c r="MA41" s="12"/>
      <c r="MB41" s="12"/>
      <c r="MC41" s="12"/>
      <c r="MD41" s="12"/>
      <c r="ME41" s="12"/>
      <c r="MF41" s="12"/>
      <c r="MG41" s="12"/>
      <c r="MH41" s="12"/>
      <c r="MI41" s="12"/>
      <c r="MJ41" s="12"/>
      <c r="MK41" s="12"/>
      <c r="ML41" s="12"/>
      <c r="MM41" s="12"/>
      <c r="MN41" s="12"/>
      <c r="MO41" s="12"/>
      <c r="MP41" s="12"/>
      <c r="MQ41" s="12"/>
      <c r="MR41" s="12"/>
      <c r="MS41" s="12"/>
      <c r="MT41" s="12"/>
      <c r="MU41" s="12"/>
      <c r="MV41" s="12"/>
      <c r="MW41" s="12"/>
      <c r="MX41" s="12"/>
      <c r="MY41" s="12"/>
      <c r="MZ41" s="12"/>
      <c r="NA41" s="12"/>
      <c r="NB41" s="12"/>
      <c r="NC41" s="12"/>
      <c r="ND41" s="12"/>
      <c r="NE41" s="12"/>
      <c r="NF41" s="12"/>
      <c r="NG41" s="12"/>
      <c r="NH41" s="12"/>
      <c r="NI41" s="12"/>
      <c r="NJ41" s="12"/>
      <c r="NK41" s="12"/>
      <c r="NL41" s="12"/>
      <c r="NM41" s="12"/>
      <c r="NN41" s="12"/>
      <c r="NO41" s="12"/>
      <c r="NP41" s="12"/>
      <c r="NQ41" s="12"/>
      <c r="NR41" s="12"/>
      <c r="NS41" s="12"/>
      <c r="NT41" s="12"/>
      <c r="NU41" s="12"/>
      <c r="NV41" s="12"/>
      <c r="NW41" s="12"/>
      <c r="NX41" s="12"/>
      <c r="NY41" s="12"/>
      <c r="NZ41" s="12"/>
      <c r="OA41" s="12"/>
      <c r="OB41" s="12"/>
      <c r="OC41" s="12"/>
      <c r="OD41" s="12"/>
      <c r="OE41" s="12"/>
      <c r="OF41" s="12"/>
      <c r="OG41" s="12"/>
      <c r="OH41" s="12"/>
      <c r="OI41" s="12"/>
      <c r="OJ41" s="12"/>
      <c r="OK41" s="12"/>
      <c r="OL41" s="12"/>
      <c r="OM41" s="12"/>
      <c r="ON41" s="12"/>
      <c r="OO41" s="12"/>
      <c r="OP41" s="12"/>
      <c r="OQ41" s="12"/>
      <c r="OR41" s="12"/>
      <c r="OS41" s="12"/>
      <c r="OT41" s="12"/>
      <c r="OU41" s="12"/>
      <c r="OV41" s="12"/>
      <c r="OW41" s="12"/>
      <c r="OX41" s="12"/>
      <c r="OY41" s="12"/>
      <c r="OZ41" s="12"/>
      <c r="PA41" s="12"/>
      <c r="PB41" s="12"/>
      <c r="PC41" s="12"/>
      <c r="PD41" s="12"/>
      <c r="PE41" s="12"/>
      <c r="PF41" s="12"/>
      <c r="PG41" s="12"/>
      <c r="PH41" s="12"/>
      <c r="PI41" s="12"/>
      <c r="PJ41" s="12"/>
      <c r="PK41" s="12"/>
      <c r="PL41" s="12"/>
      <c r="PM41" s="12"/>
      <c r="PN41" s="12"/>
      <c r="PO41" s="12"/>
      <c r="PP41" s="12"/>
      <c r="PQ41" s="12"/>
      <c r="PR41" s="12"/>
      <c r="PS41" s="12"/>
      <c r="PT41" s="12"/>
      <c r="PU41" s="12"/>
      <c r="PV41" s="12"/>
      <c r="PW41" s="12"/>
      <c r="PX41" s="12"/>
      <c r="PY41" s="12"/>
      <c r="PZ41" s="12"/>
      <c r="QA41" s="12"/>
      <c r="QB41" s="12"/>
      <c r="QC41" s="12"/>
      <c r="QD41" s="12"/>
      <c r="QE41" s="12"/>
      <c r="QF41" s="12"/>
      <c r="QG41" s="12"/>
      <c r="QH41" s="12"/>
      <c r="QI41" s="12"/>
      <c r="QJ41" s="12"/>
      <c r="QK41" s="12"/>
      <c r="QL41" s="12"/>
      <c r="QM41" s="12"/>
      <c r="QN41" s="12"/>
      <c r="QO41" s="12"/>
      <c r="QP41" s="12"/>
      <c r="QQ41" s="12"/>
      <c r="QR41" s="12"/>
      <c r="QS41" s="12"/>
      <c r="QT41" s="12"/>
      <c r="QU41" s="12"/>
      <c r="QV41" s="12"/>
      <c r="QW41" s="12"/>
      <c r="QX41" s="12"/>
      <c r="QY41" s="12"/>
      <c r="QZ41" s="12"/>
      <c r="RA41" s="12"/>
      <c r="RB41" s="12"/>
      <c r="RC41" s="12"/>
      <c r="RD41" s="12"/>
      <c r="RE41" s="12"/>
      <c r="RF41" s="12"/>
      <c r="RG41" s="12"/>
      <c r="RH41" s="12"/>
      <c r="RI41" s="12"/>
      <c r="RJ41" s="12"/>
      <c r="RK41" s="12"/>
      <c r="RL41" s="12"/>
      <c r="RM41" s="12"/>
      <c r="RN41" s="12"/>
      <c r="RO41" s="12"/>
      <c r="RP41" s="12"/>
      <c r="RQ41" s="12"/>
      <c r="RR41" s="12"/>
      <c r="RS41" s="12"/>
      <c r="RT41" s="12"/>
      <c r="RU41" s="12"/>
      <c r="RV41" s="12"/>
      <c r="RW41" s="12"/>
      <c r="RX41" s="12"/>
      <c r="RY41" s="12"/>
      <c r="RZ41" s="12"/>
      <c r="SA41" s="12"/>
      <c r="SB41" s="12"/>
      <c r="SC41" s="12"/>
      <c r="SD41" s="12"/>
      <c r="SE41" s="12"/>
      <c r="SF41" s="12"/>
      <c r="SG41" s="12"/>
      <c r="SH41" s="12"/>
      <c r="SI41" s="12"/>
      <c r="SJ41" s="12"/>
      <c r="SK41" s="12"/>
      <c r="SL41" s="12"/>
      <c r="SM41" s="12"/>
      <c r="SN41" s="12"/>
      <c r="SO41" s="12"/>
      <c r="SP41" s="12"/>
      <c r="SQ41" s="12"/>
      <c r="SR41" s="12"/>
      <c r="SS41" s="12"/>
      <c r="ST41" s="12"/>
      <c r="SU41" s="12"/>
      <c r="SV41" s="12"/>
      <c r="SW41" s="12"/>
      <c r="SX41" s="12"/>
      <c r="SY41" s="12"/>
      <c r="SZ41" s="12"/>
      <c r="TA41" s="12"/>
      <c r="TB41" s="12"/>
      <c r="TC41" s="12"/>
      <c r="TD41" s="12"/>
      <c r="TE41" s="12"/>
      <c r="TF41" s="12"/>
      <c r="TG41" s="12"/>
      <c r="TH41" s="12"/>
      <c r="TI41" s="12"/>
      <c r="TJ41" s="12"/>
      <c r="TK41" s="12"/>
      <c r="TL41" s="12"/>
      <c r="TM41" s="12"/>
      <c r="TN41" s="12"/>
      <c r="TO41" s="12"/>
      <c r="TP41" s="12"/>
      <c r="TQ41" s="12"/>
      <c r="TR41" s="12"/>
      <c r="TS41" s="12"/>
      <c r="TT41" s="12"/>
      <c r="TU41" s="12"/>
      <c r="TV41" s="12"/>
      <c r="TW41" s="12"/>
      <c r="TX41" s="12"/>
      <c r="TY41" s="12"/>
      <c r="TZ41" s="12"/>
      <c r="UA41" s="12"/>
      <c r="UB41" s="12"/>
      <c r="UC41" s="12"/>
      <c r="UD41" s="12"/>
      <c r="UE41" s="12"/>
      <c r="UF41" s="12"/>
      <c r="UG41" s="12"/>
      <c r="UH41" s="12"/>
      <c r="UI41" s="12"/>
      <c r="UJ41" s="12"/>
      <c r="UK41" s="12"/>
      <c r="UL41" s="12"/>
      <c r="UM41" s="12"/>
      <c r="UN41" s="12"/>
      <c r="UO41" s="12"/>
      <c r="UP41" s="12"/>
      <c r="UQ41" s="12"/>
      <c r="UR41" s="12"/>
      <c r="US41" s="12"/>
      <c r="UT41" s="12"/>
      <c r="UU41" s="12"/>
      <c r="UV41" s="12"/>
      <c r="UW41" s="12"/>
      <c r="UX41" s="12"/>
      <c r="UY41" s="12"/>
      <c r="UZ41" s="12"/>
      <c r="VA41" s="12"/>
      <c r="VB41" s="12"/>
      <c r="VC41" s="12"/>
      <c r="VD41" s="12"/>
      <c r="VE41" s="12"/>
      <c r="VF41" s="12"/>
      <c r="VG41" s="12"/>
      <c r="VH41" s="12"/>
      <c r="VI41" s="12"/>
      <c r="VJ41" s="12"/>
      <c r="VK41" s="12"/>
      <c r="VL41" s="12"/>
      <c r="VM41" s="12"/>
      <c r="VN41" s="12"/>
      <c r="VO41" s="12"/>
      <c r="VP41" s="12"/>
      <c r="VQ41" s="12"/>
      <c r="VR41" s="12"/>
      <c r="VS41" s="12"/>
      <c r="VT41" s="12"/>
      <c r="VU41" s="12"/>
      <c r="VV41" s="12"/>
      <c r="VW41" s="12"/>
      <c r="VX41" s="12"/>
      <c r="VY41" s="12"/>
      <c r="VZ41" s="12"/>
      <c r="WA41" s="12"/>
      <c r="WB41" s="12"/>
      <c r="WC41" s="12"/>
      <c r="WD41" s="12"/>
      <c r="WE41" s="12"/>
      <c r="WF41" s="12"/>
      <c r="WG41" s="12"/>
      <c r="WH41" s="12"/>
      <c r="WI41" s="12"/>
      <c r="WJ41" s="12"/>
      <c r="WK41" s="12"/>
      <c r="WL41" s="12"/>
      <c r="WM41" s="12"/>
      <c r="WN41" s="12"/>
      <c r="WO41" s="12"/>
      <c r="WP41" s="12"/>
      <c r="WQ41" s="12"/>
      <c r="WR41" s="12"/>
      <c r="WS41" s="12"/>
      <c r="WT41" s="12"/>
      <c r="WU41" s="12"/>
      <c r="WV41" s="12"/>
      <c r="WW41" s="12"/>
      <c r="WX41" s="12"/>
      <c r="WY41" s="12"/>
      <c r="WZ41" s="12"/>
      <c r="XA41" s="12"/>
      <c r="XB41" s="12"/>
      <c r="XC41" s="12"/>
      <c r="XD41" s="12"/>
      <c r="XE41" s="12"/>
      <c r="XF41" s="12"/>
      <c r="XG41" s="12"/>
      <c r="XH41" s="12"/>
      <c r="XI41" s="12"/>
      <c r="XJ41" s="12"/>
      <c r="XK41" s="12"/>
      <c r="XL41" s="12"/>
      <c r="XM41" s="12"/>
      <c r="XN41" s="12"/>
      <c r="XO41" s="12"/>
      <c r="XP41" s="12"/>
      <c r="XQ41" s="12"/>
      <c r="XR41" s="12"/>
      <c r="XS41" s="12"/>
      <c r="XT41" s="12"/>
      <c r="XU41" s="12"/>
      <c r="XV41" s="12"/>
      <c r="XW41" s="12"/>
      <c r="XX41" s="12"/>
      <c r="XY41" s="12"/>
      <c r="XZ41" s="12"/>
      <c r="YA41" s="12"/>
      <c r="YB41" s="12"/>
      <c r="YC41" s="12"/>
      <c r="YD41" s="12"/>
      <c r="YE41" s="12"/>
      <c r="YF41" s="12"/>
      <c r="YG41" s="12"/>
      <c r="YH41" s="12"/>
      <c r="YI41" s="12"/>
      <c r="YJ41" s="12"/>
      <c r="YK41" s="12"/>
      <c r="YL41" s="12"/>
      <c r="YM41" s="12"/>
      <c r="YN41" s="12"/>
      <c r="YO41" s="12"/>
      <c r="YP41" s="12"/>
      <c r="YQ41" s="12"/>
      <c r="YR41" s="12"/>
      <c r="YS41" s="12"/>
      <c r="YT41" s="12"/>
      <c r="YU41" s="12"/>
      <c r="YV41" s="12"/>
      <c r="YW41" s="12"/>
      <c r="YX41" s="12"/>
      <c r="YY41" s="12"/>
      <c r="YZ41" s="12"/>
      <c r="ZA41" s="12"/>
      <c r="ZB41" s="12"/>
      <c r="ZC41" s="12"/>
      <c r="ZD41" s="12"/>
      <c r="ZE41" s="12"/>
      <c r="ZF41" s="12"/>
      <c r="ZG41" s="12"/>
      <c r="ZH41" s="12"/>
      <c r="ZI41" s="12"/>
      <c r="ZJ41" s="12"/>
      <c r="ZK41" s="12"/>
      <c r="ZL41" s="12"/>
      <c r="ZM41" s="12"/>
      <c r="ZN41" s="12"/>
      <c r="ZO41" s="12"/>
      <c r="ZP41" s="12"/>
      <c r="ZQ41" s="12"/>
      <c r="ZR41" s="12"/>
      <c r="ZS41" s="12"/>
      <c r="ZT41" s="12"/>
      <c r="ZU41" s="12"/>
      <c r="ZV41" s="12"/>
      <c r="ZW41" s="12"/>
      <c r="ZX41" s="12"/>
      <c r="ZY41" s="12"/>
      <c r="ZZ41" s="12"/>
      <c r="AAA41" s="12"/>
      <c r="AAB41" s="12"/>
      <c r="AAC41" s="12"/>
      <c r="AAD41" s="12"/>
      <c r="AAE41" s="12"/>
      <c r="AAF41" s="12"/>
      <c r="AAG41" s="12"/>
      <c r="AAH41" s="12"/>
      <c r="AAI41" s="12"/>
      <c r="AAJ41" s="12"/>
      <c r="AAK41" s="12"/>
      <c r="AAL41" s="12"/>
      <c r="AAM41" s="12"/>
      <c r="AAN41" s="12"/>
      <c r="AAO41" s="12"/>
      <c r="AAP41" s="12"/>
      <c r="AAQ41" s="12"/>
      <c r="AAR41" s="12"/>
      <c r="AAS41" s="12"/>
      <c r="AAT41" s="12"/>
      <c r="AAU41" s="12"/>
      <c r="AAV41" s="12"/>
      <c r="AAW41" s="12"/>
      <c r="AAX41" s="12"/>
      <c r="AAY41" s="12"/>
      <c r="AAZ41" s="12"/>
      <c r="ABA41" s="12"/>
      <c r="ABB41" s="12"/>
      <c r="ABC41" s="12"/>
      <c r="ABD41" s="12"/>
      <c r="ABE41" s="12"/>
      <c r="ABF41" s="12"/>
      <c r="ABG41" s="12"/>
      <c r="ABH41" s="12"/>
      <c r="ABI41" s="12"/>
      <c r="ABJ41" s="12"/>
      <c r="ABK41" s="12"/>
      <c r="ABL41" s="12"/>
      <c r="ABM41" s="12"/>
      <c r="ABN41" s="12"/>
      <c r="ABO41" s="12"/>
      <c r="ABP41" s="12"/>
      <c r="ABQ41" s="12"/>
      <c r="ABR41" s="12"/>
      <c r="ABS41" s="12"/>
      <c r="ABT41" s="12"/>
      <c r="ABU41" s="12"/>
      <c r="ABV41" s="12"/>
      <c r="ABW41" s="12"/>
      <c r="ABX41" s="12"/>
      <c r="ABY41" s="12"/>
      <c r="ABZ41" s="12"/>
      <c r="ACA41" s="12"/>
      <c r="ACB41" s="12"/>
      <c r="ACC41" s="12"/>
      <c r="ACD41" s="12"/>
      <c r="ACE41" s="12"/>
      <c r="ACF41" s="12"/>
      <c r="ACG41" s="12"/>
      <c r="ACH41" s="12"/>
      <c r="ACI41" s="12"/>
      <c r="ACJ41" s="12"/>
      <c r="ACK41" s="12"/>
      <c r="ACL41" s="12"/>
      <c r="ACM41" s="12"/>
      <c r="ACN41" s="12"/>
      <c r="ACO41" s="12"/>
      <c r="ACP41" s="12"/>
      <c r="ACQ41" s="12"/>
      <c r="ACR41" s="12"/>
      <c r="ACS41" s="12"/>
      <c r="ACT41" s="12"/>
      <c r="ACU41" s="12"/>
      <c r="ACV41" s="12"/>
      <c r="ACW41" s="12"/>
      <c r="ACX41" s="12"/>
      <c r="ACY41" s="12"/>
      <c r="ACZ41" s="12"/>
      <c r="ADA41" s="12"/>
      <c r="ADB41" s="12"/>
      <c r="ADC41" s="12"/>
      <c r="ADD41" s="12"/>
      <c r="ADE41" s="12"/>
      <c r="ADF41" s="12"/>
      <c r="ADG41" s="12"/>
      <c r="ADH41" s="12"/>
      <c r="ADI41" s="12"/>
      <c r="ADJ41" s="12"/>
      <c r="ADK41" s="12"/>
      <c r="ADL41" s="12"/>
      <c r="ADM41" s="12"/>
      <c r="ADN41" s="12"/>
      <c r="ADO41" s="12"/>
      <c r="ADP41" s="12"/>
      <c r="ADQ41" s="12"/>
      <c r="ADR41" s="12"/>
      <c r="ADS41" s="12"/>
      <c r="ADT41" s="12"/>
      <c r="ADU41" s="12"/>
      <c r="ADV41" s="12"/>
      <c r="ADW41" s="12"/>
      <c r="ADX41" s="12"/>
      <c r="ADY41" s="12"/>
      <c r="ADZ41" s="12"/>
      <c r="AEA41" s="12"/>
      <c r="AEB41" s="12"/>
      <c r="AEC41" s="12"/>
      <c r="AED41" s="12"/>
      <c r="AEE41" s="12"/>
      <c r="AEF41" s="12"/>
      <c r="AEG41" s="12"/>
      <c r="AEH41" s="12"/>
      <c r="AEI41" s="12"/>
      <c r="AEJ41" s="12"/>
      <c r="AEK41" s="12"/>
      <c r="AEL41" s="12"/>
      <c r="AEM41" s="12"/>
      <c r="AEN41" s="12"/>
      <c r="AEO41" s="12"/>
      <c r="AEP41" s="12"/>
      <c r="AEQ41" s="12"/>
      <c r="AER41" s="12"/>
      <c r="AES41" s="12"/>
      <c r="AET41" s="12"/>
      <c r="AEU41" s="12"/>
      <c r="AEV41" s="12"/>
      <c r="AEW41" s="12"/>
      <c r="AEX41" s="12"/>
      <c r="AEY41" s="12"/>
      <c r="AEZ41" s="12"/>
      <c r="AFA41" s="12"/>
      <c r="AFB41" s="12"/>
      <c r="AFC41" s="12"/>
      <c r="AFD41" s="12"/>
      <c r="AFE41" s="12"/>
      <c r="AFF41" s="12"/>
      <c r="AFG41" s="12"/>
      <c r="AFH41" s="12"/>
      <c r="AFI41" s="12"/>
      <c r="AFJ41" s="12"/>
      <c r="AFK41" s="12"/>
      <c r="AFL41" s="12"/>
      <c r="AFM41" s="12"/>
      <c r="AFN41" s="12"/>
      <c r="AFO41" s="12"/>
      <c r="AFP41" s="12"/>
      <c r="AFQ41" s="12"/>
      <c r="AFR41" s="12"/>
      <c r="AFS41" s="12"/>
      <c r="AFT41" s="12"/>
      <c r="AFU41" s="12"/>
      <c r="AFV41" s="12"/>
      <c r="AFW41" s="12"/>
      <c r="AFX41" s="12"/>
      <c r="AFY41" s="12"/>
      <c r="AFZ41" s="12"/>
      <c r="AGA41" s="12"/>
      <c r="AGB41" s="12"/>
      <c r="AGC41" s="12"/>
      <c r="AGD41" s="12"/>
      <c r="AGE41" s="12"/>
      <c r="AGF41" s="12"/>
      <c r="AGG41" s="12"/>
      <c r="AGH41" s="12"/>
      <c r="AGI41" s="12"/>
      <c r="AGJ41" s="12"/>
      <c r="AGK41" s="12"/>
      <c r="AGL41" s="12"/>
      <c r="AGM41" s="12"/>
      <c r="AGN41" s="12"/>
      <c r="AGO41" s="12"/>
      <c r="AGP41" s="12"/>
      <c r="AGQ41" s="12"/>
      <c r="AGR41" s="12"/>
      <c r="AGS41" s="12"/>
      <c r="AGT41" s="12"/>
      <c r="AGU41" s="12"/>
      <c r="AGV41" s="12"/>
      <c r="AGW41" s="12"/>
      <c r="AGX41" s="12"/>
      <c r="AGY41" s="12"/>
      <c r="AGZ41" s="12"/>
      <c r="AHA41" s="12"/>
      <c r="AHB41" s="12"/>
      <c r="AHC41" s="12"/>
      <c r="AHD41" s="12"/>
      <c r="AHE41" s="12"/>
      <c r="AHF41" s="12"/>
      <c r="AHG41" s="12"/>
      <c r="AHH41" s="12"/>
      <c r="AHI41" s="12"/>
      <c r="AHJ41" s="12"/>
      <c r="AHK41" s="12"/>
      <c r="AHL41" s="12"/>
      <c r="AHM41" s="12"/>
      <c r="AHN41" s="12"/>
      <c r="AHO41" s="12"/>
      <c r="AHP41" s="12"/>
      <c r="AHQ41" s="12"/>
      <c r="AHR41" s="12"/>
      <c r="AHS41" s="12"/>
      <c r="AHT41" s="12"/>
      <c r="AHU41" s="12"/>
      <c r="AHV41" s="12"/>
      <c r="AHW41" s="12"/>
      <c r="AHX41" s="12"/>
      <c r="AHY41" s="12"/>
      <c r="AHZ41" s="12"/>
      <c r="AIA41" s="12"/>
      <c r="AIB41" s="12"/>
      <c r="AIC41" s="12"/>
      <c r="AID41" s="12"/>
      <c r="AIE41" s="12"/>
      <c r="AIF41" s="12"/>
      <c r="AIG41" s="12"/>
      <c r="AIH41" s="12"/>
      <c r="AII41" s="12"/>
      <c r="AIJ41" s="12"/>
      <c r="AIK41" s="12"/>
      <c r="AIL41" s="12"/>
      <c r="AIM41" s="12"/>
      <c r="AIN41" s="12"/>
      <c r="AIO41" s="12"/>
      <c r="AIP41" s="12"/>
      <c r="AIQ41" s="12"/>
      <c r="AIR41" s="12"/>
      <c r="AIS41" s="12"/>
      <c r="AIT41" s="12"/>
      <c r="AIU41" s="12"/>
      <c r="AIV41" s="12"/>
      <c r="AIW41" s="12"/>
      <c r="AIX41" s="12"/>
      <c r="AIY41" s="12"/>
      <c r="AIZ41" s="12"/>
      <c r="AJA41" s="12"/>
      <c r="AJB41" s="12"/>
      <c r="AJC41" s="12"/>
      <c r="AJD41" s="12"/>
      <c r="AJE41" s="12"/>
      <c r="AJF41" s="12"/>
      <c r="AJG41" s="12"/>
      <c r="AJH41" s="12"/>
      <c r="AJI41" s="12"/>
      <c r="AJJ41" s="12"/>
      <c r="AJK41" s="12"/>
      <c r="AJL41" s="12"/>
    </row>
    <row r="42" spans="1:948" ht="12.75" customHeight="1" x14ac:dyDescent="0.25">
      <c r="A42" s="125">
        <v>2022</v>
      </c>
      <c r="B42" s="193">
        <v>107.693</v>
      </c>
      <c r="C42" s="194">
        <v>55.323</v>
      </c>
      <c r="D42" s="194">
        <v>56.674999999999997</v>
      </c>
      <c r="E42" s="194">
        <v>219.691</v>
      </c>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c r="IW42" s="12"/>
      <c r="IX42" s="12"/>
      <c r="IY42" s="12"/>
      <c r="IZ42" s="12"/>
      <c r="JA42" s="12"/>
      <c r="JB42" s="12"/>
      <c r="JC42" s="12"/>
      <c r="JD42" s="12"/>
      <c r="JE42" s="12"/>
      <c r="JF42" s="12"/>
      <c r="JG42" s="12"/>
      <c r="JH42" s="12"/>
      <c r="JI42" s="12"/>
      <c r="JJ42" s="12"/>
      <c r="JK42" s="12"/>
      <c r="JL42" s="12"/>
      <c r="JM42" s="12"/>
      <c r="JN42" s="12"/>
      <c r="JO42" s="12"/>
      <c r="JP42" s="12"/>
      <c r="JQ42" s="12"/>
      <c r="JR42" s="12"/>
      <c r="JS42" s="12"/>
      <c r="JT42" s="12"/>
      <c r="JU42" s="12"/>
      <c r="JV42" s="12"/>
      <c r="JW42" s="12"/>
      <c r="JX42" s="12"/>
      <c r="JY42" s="12"/>
      <c r="JZ42" s="12"/>
      <c r="KA42" s="12"/>
      <c r="KB42" s="12"/>
      <c r="KC42" s="12"/>
      <c r="KD42" s="12"/>
      <c r="KE42" s="12"/>
      <c r="KF42" s="12"/>
      <c r="KG42" s="12"/>
      <c r="KH42" s="12"/>
      <c r="KI42" s="12"/>
      <c r="KJ42" s="12"/>
      <c r="KK42" s="12"/>
      <c r="KL42" s="12"/>
      <c r="KM42" s="12"/>
      <c r="KN42" s="12"/>
      <c r="KO42" s="12"/>
      <c r="KP42" s="12"/>
      <c r="KQ42" s="12"/>
      <c r="KR42" s="12"/>
      <c r="KS42" s="12"/>
      <c r="KT42" s="12"/>
      <c r="KU42" s="12"/>
      <c r="KV42" s="12"/>
      <c r="KW42" s="12"/>
      <c r="KX42" s="12"/>
      <c r="KY42" s="12"/>
      <c r="KZ42" s="12"/>
      <c r="LA42" s="12"/>
      <c r="LB42" s="12"/>
      <c r="LC42" s="12"/>
      <c r="LD42" s="12"/>
      <c r="LE42" s="12"/>
      <c r="LF42" s="12"/>
      <c r="LG42" s="12"/>
      <c r="LH42" s="12"/>
      <c r="LI42" s="12"/>
      <c r="LJ42" s="12"/>
      <c r="LK42" s="12"/>
      <c r="LL42" s="12"/>
      <c r="LM42" s="12"/>
      <c r="LN42" s="12"/>
      <c r="LO42" s="12"/>
      <c r="LP42" s="12"/>
      <c r="LQ42" s="12"/>
      <c r="LR42" s="12"/>
      <c r="LS42" s="12"/>
      <c r="LT42" s="12"/>
      <c r="LU42" s="12"/>
      <c r="LV42" s="12"/>
      <c r="LW42" s="12"/>
      <c r="LX42" s="12"/>
      <c r="LY42" s="12"/>
      <c r="LZ42" s="12"/>
      <c r="MA42" s="12"/>
      <c r="MB42" s="12"/>
      <c r="MC42" s="12"/>
      <c r="MD42" s="12"/>
      <c r="ME42" s="12"/>
      <c r="MF42" s="12"/>
      <c r="MG42" s="12"/>
      <c r="MH42" s="12"/>
      <c r="MI42" s="12"/>
      <c r="MJ42" s="12"/>
      <c r="MK42" s="12"/>
      <c r="ML42" s="12"/>
      <c r="MM42" s="12"/>
      <c r="MN42" s="12"/>
      <c r="MO42" s="12"/>
      <c r="MP42" s="12"/>
      <c r="MQ42" s="12"/>
      <c r="MR42" s="12"/>
      <c r="MS42" s="12"/>
      <c r="MT42" s="12"/>
      <c r="MU42" s="12"/>
      <c r="MV42" s="12"/>
      <c r="MW42" s="12"/>
      <c r="MX42" s="12"/>
      <c r="MY42" s="12"/>
      <c r="MZ42" s="12"/>
      <c r="NA42" s="12"/>
      <c r="NB42" s="12"/>
      <c r="NC42" s="12"/>
      <c r="ND42" s="12"/>
      <c r="NE42" s="12"/>
      <c r="NF42" s="12"/>
      <c r="NG42" s="12"/>
      <c r="NH42" s="12"/>
      <c r="NI42" s="12"/>
      <c r="NJ42" s="12"/>
      <c r="NK42" s="12"/>
      <c r="NL42" s="12"/>
      <c r="NM42" s="12"/>
      <c r="NN42" s="12"/>
      <c r="NO42" s="12"/>
      <c r="NP42" s="12"/>
      <c r="NQ42" s="12"/>
      <c r="NR42" s="12"/>
      <c r="NS42" s="12"/>
      <c r="NT42" s="12"/>
      <c r="NU42" s="12"/>
      <c r="NV42" s="12"/>
      <c r="NW42" s="12"/>
      <c r="NX42" s="12"/>
      <c r="NY42" s="12"/>
      <c r="NZ42" s="12"/>
      <c r="OA42" s="12"/>
      <c r="OB42" s="12"/>
      <c r="OC42" s="12"/>
      <c r="OD42" s="12"/>
      <c r="OE42" s="12"/>
      <c r="OF42" s="12"/>
      <c r="OG42" s="12"/>
      <c r="OH42" s="12"/>
      <c r="OI42" s="12"/>
      <c r="OJ42" s="12"/>
      <c r="OK42" s="12"/>
      <c r="OL42" s="12"/>
      <c r="OM42" s="12"/>
      <c r="ON42" s="12"/>
      <c r="OO42" s="12"/>
      <c r="OP42" s="12"/>
      <c r="OQ42" s="12"/>
      <c r="OR42" s="12"/>
      <c r="OS42" s="12"/>
      <c r="OT42" s="12"/>
      <c r="OU42" s="12"/>
      <c r="OV42" s="12"/>
      <c r="OW42" s="12"/>
      <c r="OX42" s="12"/>
      <c r="OY42" s="12"/>
      <c r="OZ42" s="12"/>
      <c r="PA42" s="12"/>
      <c r="PB42" s="12"/>
      <c r="PC42" s="12"/>
      <c r="PD42" s="12"/>
      <c r="PE42" s="12"/>
      <c r="PF42" s="12"/>
      <c r="PG42" s="12"/>
      <c r="PH42" s="12"/>
      <c r="PI42" s="12"/>
      <c r="PJ42" s="12"/>
      <c r="PK42" s="12"/>
      <c r="PL42" s="12"/>
      <c r="PM42" s="12"/>
      <c r="PN42" s="12"/>
      <c r="PO42" s="12"/>
      <c r="PP42" s="12"/>
      <c r="PQ42" s="12"/>
      <c r="PR42" s="12"/>
      <c r="PS42" s="12"/>
      <c r="PT42" s="12"/>
      <c r="PU42" s="12"/>
      <c r="PV42" s="12"/>
      <c r="PW42" s="12"/>
      <c r="PX42" s="12"/>
      <c r="PY42" s="12"/>
      <c r="PZ42" s="12"/>
      <c r="QA42" s="12"/>
      <c r="QB42" s="12"/>
      <c r="QC42" s="12"/>
      <c r="QD42" s="12"/>
      <c r="QE42" s="12"/>
      <c r="QF42" s="12"/>
      <c r="QG42" s="12"/>
      <c r="QH42" s="12"/>
      <c r="QI42" s="12"/>
      <c r="QJ42" s="12"/>
      <c r="QK42" s="12"/>
      <c r="QL42" s="12"/>
      <c r="QM42" s="12"/>
      <c r="QN42" s="12"/>
      <c r="QO42" s="12"/>
      <c r="QP42" s="12"/>
      <c r="QQ42" s="12"/>
      <c r="QR42" s="12"/>
      <c r="QS42" s="12"/>
      <c r="QT42" s="12"/>
      <c r="QU42" s="12"/>
      <c r="QV42" s="12"/>
      <c r="QW42" s="12"/>
      <c r="QX42" s="12"/>
      <c r="QY42" s="12"/>
      <c r="QZ42" s="12"/>
      <c r="RA42" s="12"/>
      <c r="RB42" s="12"/>
      <c r="RC42" s="12"/>
      <c r="RD42" s="12"/>
      <c r="RE42" s="12"/>
      <c r="RF42" s="12"/>
      <c r="RG42" s="12"/>
      <c r="RH42" s="12"/>
      <c r="RI42" s="12"/>
      <c r="RJ42" s="12"/>
      <c r="RK42" s="12"/>
      <c r="RL42" s="12"/>
      <c r="RM42" s="12"/>
      <c r="RN42" s="12"/>
      <c r="RO42" s="12"/>
      <c r="RP42" s="12"/>
      <c r="RQ42" s="12"/>
      <c r="RR42" s="12"/>
      <c r="RS42" s="12"/>
      <c r="RT42" s="12"/>
      <c r="RU42" s="12"/>
      <c r="RV42" s="12"/>
      <c r="RW42" s="12"/>
      <c r="RX42" s="12"/>
      <c r="RY42" s="12"/>
      <c r="RZ42" s="12"/>
      <c r="SA42" s="12"/>
      <c r="SB42" s="12"/>
      <c r="SC42" s="12"/>
      <c r="SD42" s="12"/>
      <c r="SE42" s="12"/>
      <c r="SF42" s="12"/>
      <c r="SG42" s="12"/>
      <c r="SH42" s="12"/>
      <c r="SI42" s="12"/>
      <c r="SJ42" s="12"/>
      <c r="SK42" s="12"/>
      <c r="SL42" s="12"/>
      <c r="SM42" s="12"/>
      <c r="SN42" s="12"/>
      <c r="SO42" s="12"/>
      <c r="SP42" s="12"/>
      <c r="SQ42" s="12"/>
      <c r="SR42" s="12"/>
      <c r="SS42" s="12"/>
      <c r="ST42" s="12"/>
      <c r="SU42" s="12"/>
      <c r="SV42" s="12"/>
      <c r="SW42" s="12"/>
      <c r="SX42" s="12"/>
      <c r="SY42" s="12"/>
      <c r="SZ42" s="12"/>
      <c r="TA42" s="12"/>
      <c r="TB42" s="12"/>
      <c r="TC42" s="12"/>
      <c r="TD42" s="12"/>
      <c r="TE42" s="12"/>
      <c r="TF42" s="12"/>
      <c r="TG42" s="12"/>
      <c r="TH42" s="12"/>
      <c r="TI42" s="12"/>
      <c r="TJ42" s="12"/>
      <c r="TK42" s="12"/>
      <c r="TL42" s="12"/>
      <c r="TM42" s="12"/>
      <c r="TN42" s="12"/>
      <c r="TO42" s="12"/>
      <c r="TP42" s="12"/>
      <c r="TQ42" s="12"/>
      <c r="TR42" s="12"/>
      <c r="TS42" s="12"/>
      <c r="TT42" s="12"/>
      <c r="TU42" s="12"/>
      <c r="TV42" s="12"/>
      <c r="TW42" s="12"/>
      <c r="TX42" s="12"/>
      <c r="TY42" s="12"/>
      <c r="TZ42" s="12"/>
      <c r="UA42" s="12"/>
      <c r="UB42" s="12"/>
      <c r="UC42" s="12"/>
      <c r="UD42" s="12"/>
      <c r="UE42" s="12"/>
      <c r="UF42" s="12"/>
      <c r="UG42" s="12"/>
      <c r="UH42" s="12"/>
      <c r="UI42" s="12"/>
      <c r="UJ42" s="12"/>
      <c r="UK42" s="12"/>
      <c r="UL42" s="12"/>
      <c r="UM42" s="12"/>
      <c r="UN42" s="12"/>
      <c r="UO42" s="12"/>
      <c r="UP42" s="12"/>
      <c r="UQ42" s="12"/>
      <c r="UR42" s="12"/>
      <c r="US42" s="12"/>
      <c r="UT42" s="12"/>
      <c r="UU42" s="12"/>
      <c r="UV42" s="12"/>
      <c r="UW42" s="12"/>
      <c r="UX42" s="12"/>
      <c r="UY42" s="12"/>
      <c r="UZ42" s="12"/>
      <c r="VA42" s="12"/>
      <c r="VB42" s="12"/>
      <c r="VC42" s="12"/>
      <c r="VD42" s="12"/>
      <c r="VE42" s="12"/>
      <c r="VF42" s="12"/>
      <c r="VG42" s="12"/>
      <c r="VH42" s="12"/>
      <c r="VI42" s="12"/>
      <c r="VJ42" s="12"/>
      <c r="VK42" s="12"/>
      <c r="VL42" s="12"/>
      <c r="VM42" s="12"/>
      <c r="VN42" s="12"/>
      <c r="VO42" s="12"/>
      <c r="VP42" s="12"/>
      <c r="VQ42" s="12"/>
      <c r="VR42" s="12"/>
      <c r="VS42" s="12"/>
      <c r="VT42" s="12"/>
      <c r="VU42" s="12"/>
      <c r="VV42" s="12"/>
      <c r="VW42" s="12"/>
      <c r="VX42" s="12"/>
      <c r="VY42" s="12"/>
      <c r="VZ42" s="12"/>
      <c r="WA42" s="12"/>
      <c r="WB42" s="12"/>
      <c r="WC42" s="12"/>
      <c r="WD42" s="12"/>
      <c r="WE42" s="12"/>
      <c r="WF42" s="12"/>
      <c r="WG42" s="12"/>
      <c r="WH42" s="12"/>
      <c r="WI42" s="12"/>
      <c r="WJ42" s="12"/>
      <c r="WK42" s="12"/>
      <c r="WL42" s="12"/>
      <c r="WM42" s="12"/>
      <c r="WN42" s="12"/>
      <c r="WO42" s="12"/>
      <c r="WP42" s="12"/>
      <c r="WQ42" s="12"/>
      <c r="WR42" s="12"/>
      <c r="WS42" s="12"/>
      <c r="WT42" s="12"/>
      <c r="WU42" s="12"/>
      <c r="WV42" s="12"/>
      <c r="WW42" s="12"/>
      <c r="WX42" s="12"/>
      <c r="WY42" s="12"/>
      <c r="WZ42" s="12"/>
      <c r="XA42" s="12"/>
      <c r="XB42" s="12"/>
      <c r="XC42" s="12"/>
      <c r="XD42" s="12"/>
      <c r="XE42" s="12"/>
      <c r="XF42" s="12"/>
      <c r="XG42" s="12"/>
      <c r="XH42" s="12"/>
      <c r="XI42" s="12"/>
      <c r="XJ42" s="12"/>
      <c r="XK42" s="12"/>
      <c r="XL42" s="12"/>
      <c r="XM42" s="12"/>
      <c r="XN42" s="12"/>
      <c r="XO42" s="12"/>
      <c r="XP42" s="12"/>
      <c r="XQ42" s="12"/>
      <c r="XR42" s="12"/>
      <c r="XS42" s="12"/>
      <c r="XT42" s="12"/>
      <c r="XU42" s="12"/>
      <c r="XV42" s="12"/>
      <c r="XW42" s="12"/>
      <c r="XX42" s="12"/>
      <c r="XY42" s="12"/>
      <c r="XZ42" s="12"/>
      <c r="YA42" s="12"/>
      <c r="YB42" s="12"/>
      <c r="YC42" s="12"/>
      <c r="YD42" s="12"/>
      <c r="YE42" s="12"/>
      <c r="YF42" s="12"/>
      <c r="YG42" s="12"/>
      <c r="YH42" s="12"/>
      <c r="YI42" s="12"/>
      <c r="YJ42" s="12"/>
      <c r="YK42" s="12"/>
      <c r="YL42" s="12"/>
      <c r="YM42" s="12"/>
      <c r="YN42" s="12"/>
      <c r="YO42" s="12"/>
      <c r="YP42" s="12"/>
      <c r="YQ42" s="12"/>
      <c r="YR42" s="12"/>
      <c r="YS42" s="12"/>
      <c r="YT42" s="12"/>
      <c r="YU42" s="12"/>
      <c r="YV42" s="12"/>
      <c r="YW42" s="12"/>
      <c r="YX42" s="12"/>
      <c r="YY42" s="12"/>
      <c r="YZ42" s="12"/>
      <c r="ZA42" s="12"/>
      <c r="ZB42" s="12"/>
      <c r="ZC42" s="12"/>
      <c r="ZD42" s="12"/>
      <c r="ZE42" s="12"/>
      <c r="ZF42" s="12"/>
      <c r="ZG42" s="12"/>
      <c r="ZH42" s="12"/>
      <c r="ZI42" s="12"/>
      <c r="ZJ42" s="12"/>
      <c r="ZK42" s="12"/>
      <c r="ZL42" s="12"/>
      <c r="ZM42" s="12"/>
      <c r="ZN42" s="12"/>
      <c r="ZO42" s="12"/>
      <c r="ZP42" s="12"/>
      <c r="ZQ42" s="12"/>
      <c r="ZR42" s="12"/>
      <c r="ZS42" s="12"/>
      <c r="ZT42" s="12"/>
      <c r="ZU42" s="12"/>
      <c r="ZV42" s="12"/>
      <c r="ZW42" s="12"/>
      <c r="ZX42" s="12"/>
      <c r="ZY42" s="12"/>
      <c r="ZZ42" s="12"/>
      <c r="AAA42" s="12"/>
      <c r="AAB42" s="12"/>
      <c r="AAC42" s="12"/>
      <c r="AAD42" s="12"/>
      <c r="AAE42" s="12"/>
      <c r="AAF42" s="12"/>
      <c r="AAG42" s="12"/>
      <c r="AAH42" s="12"/>
      <c r="AAI42" s="12"/>
      <c r="AAJ42" s="12"/>
      <c r="AAK42" s="12"/>
      <c r="AAL42" s="12"/>
      <c r="AAM42" s="12"/>
      <c r="AAN42" s="12"/>
      <c r="AAO42" s="12"/>
      <c r="AAP42" s="12"/>
      <c r="AAQ42" s="12"/>
      <c r="AAR42" s="12"/>
      <c r="AAS42" s="12"/>
      <c r="AAT42" s="12"/>
      <c r="AAU42" s="12"/>
      <c r="AAV42" s="12"/>
      <c r="AAW42" s="12"/>
      <c r="AAX42" s="12"/>
      <c r="AAY42" s="12"/>
      <c r="AAZ42" s="12"/>
      <c r="ABA42" s="12"/>
      <c r="ABB42" s="12"/>
      <c r="ABC42" s="12"/>
      <c r="ABD42" s="12"/>
      <c r="ABE42" s="12"/>
      <c r="ABF42" s="12"/>
      <c r="ABG42" s="12"/>
      <c r="ABH42" s="12"/>
      <c r="ABI42" s="12"/>
      <c r="ABJ42" s="12"/>
      <c r="ABK42" s="12"/>
      <c r="ABL42" s="12"/>
      <c r="ABM42" s="12"/>
      <c r="ABN42" s="12"/>
      <c r="ABO42" s="12"/>
      <c r="ABP42" s="12"/>
      <c r="ABQ42" s="12"/>
      <c r="ABR42" s="12"/>
      <c r="ABS42" s="12"/>
      <c r="ABT42" s="12"/>
      <c r="ABU42" s="12"/>
      <c r="ABV42" s="12"/>
      <c r="ABW42" s="12"/>
      <c r="ABX42" s="12"/>
      <c r="ABY42" s="12"/>
      <c r="ABZ42" s="12"/>
      <c r="ACA42" s="12"/>
      <c r="ACB42" s="12"/>
      <c r="ACC42" s="12"/>
      <c r="ACD42" s="12"/>
      <c r="ACE42" s="12"/>
      <c r="ACF42" s="12"/>
      <c r="ACG42" s="12"/>
      <c r="ACH42" s="12"/>
      <c r="ACI42" s="12"/>
      <c r="ACJ42" s="12"/>
      <c r="ACK42" s="12"/>
      <c r="ACL42" s="12"/>
      <c r="ACM42" s="12"/>
      <c r="ACN42" s="12"/>
      <c r="ACO42" s="12"/>
      <c r="ACP42" s="12"/>
      <c r="ACQ42" s="12"/>
      <c r="ACR42" s="12"/>
      <c r="ACS42" s="12"/>
      <c r="ACT42" s="12"/>
      <c r="ACU42" s="12"/>
      <c r="ACV42" s="12"/>
      <c r="ACW42" s="12"/>
      <c r="ACX42" s="12"/>
      <c r="ACY42" s="12"/>
      <c r="ACZ42" s="12"/>
      <c r="ADA42" s="12"/>
      <c r="ADB42" s="12"/>
      <c r="ADC42" s="12"/>
      <c r="ADD42" s="12"/>
      <c r="ADE42" s="12"/>
      <c r="ADF42" s="12"/>
      <c r="ADG42" s="12"/>
      <c r="ADH42" s="12"/>
      <c r="ADI42" s="12"/>
      <c r="ADJ42" s="12"/>
      <c r="ADK42" s="12"/>
      <c r="ADL42" s="12"/>
      <c r="ADM42" s="12"/>
      <c r="ADN42" s="12"/>
      <c r="ADO42" s="12"/>
      <c r="ADP42" s="12"/>
      <c r="ADQ42" s="12"/>
      <c r="ADR42" s="12"/>
      <c r="ADS42" s="12"/>
      <c r="ADT42" s="12"/>
      <c r="ADU42" s="12"/>
      <c r="ADV42" s="12"/>
      <c r="ADW42" s="12"/>
      <c r="ADX42" s="12"/>
      <c r="ADY42" s="12"/>
      <c r="ADZ42" s="12"/>
      <c r="AEA42" s="12"/>
      <c r="AEB42" s="12"/>
      <c r="AEC42" s="12"/>
      <c r="AED42" s="12"/>
      <c r="AEE42" s="12"/>
      <c r="AEF42" s="12"/>
      <c r="AEG42" s="12"/>
      <c r="AEH42" s="12"/>
      <c r="AEI42" s="12"/>
      <c r="AEJ42" s="12"/>
      <c r="AEK42" s="12"/>
      <c r="AEL42" s="12"/>
      <c r="AEM42" s="12"/>
      <c r="AEN42" s="12"/>
      <c r="AEO42" s="12"/>
      <c r="AEP42" s="12"/>
      <c r="AEQ42" s="12"/>
      <c r="AER42" s="12"/>
      <c r="AES42" s="12"/>
      <c r="AET42" s="12"/>
      <c r="AEU42" s="12"/>
      <c r="AEV42" s="12"/>
      <c r="AEW42" s="12"/>
      <c r="AEX42" s="12"/>
      <c r="AEY42" s="12"/>
      <c r="AEZ42" s="12"/>
      <c r="AFA42" s="12"/>
      <c r="AFB42" s="12"/>
      <c r="AFC42" s="12"/>
      <c r="AFD42" s="12"/>
      <c r="AFE42" s="12"/>
      <c r="AFF42" s="12"/>
      <c r="AFG42" s="12"/>
      <c r="AFH42" s="12"/>
      <c r="AFI42" s="12"/>
      <c r="AFJ42" s="12"/>
      <c r="AFK42" s="12"/>
      <c r="AFL42" s="12"/>
      <c r="AFM42" s="12"/>
      <c r="AFN42" s="12"/>
      <c r="AFO42" s="12"/>
      <c r="AFP42" s="12"/>
      <c r="AFQ42" s="12"/>
      <c r="AFR42" s="12"/>
      <c r="AFS42" s="12"/>
      <c r="AFT42" s="12"/>
      <c r="AFU42" s="12"/>
      <c r="AFV42" s="12"/>
      <c r="AFW42" s="12"/>
      <c r="AFX42" s="12"/>
      <c r="AFY42" s="12"/>
      <c r="AFZ42" s="12"/>
      <c r="AGA42" s="12"/>
      <c r="AGB42" s="12"/>
      <c r="AGC42" s="12"/>
      <c r="AGD42" s="12"/>
      <c r="AGE42" s="12"/>
      <c r="AGF42" s="12"/>
      <c r="AGG42" s="12"/>
      <c r="AGH42" s="12"/>
      <c r="AGI42" s="12"/>
      <c r="AGJ42" s="12"/>
      <c r="AGK42" s="12"/>
      <c r="AGL42" s="12"/>
      <c r="AGM42" s="12"/>
      <c r="AGN42" s="12"/>
      <c r="AGO42" s="12"/>
      <c r="AGP42" s="12"/>
      <c r="AGQ42" s="12"/>
      <c r="AGR42" s="12"/>
      <c r="AGS42" s="12"/>
      <c r="AGT42" s="12"/>
      <c r="AGU42" s="12"/>
      <c r="AGV42" s="12"/>
      <c r="AGW42" s="12"/>
      <c r="AGX42" s="12"/>
      <c r="AGY42" s="12"/>
      <c r="AGZ42" s="12"/>
      <c r="AHA42" s="12"/>
      <c r="AHB42" s="12"/>
      <c r="AHC42" s="12"/>
      <c r="AHD42" s="12"/>
      <c r="AHE42" s="12"/>
      <c r="AHF42" s="12"/>
      <c r="AHG42" s="12"/>
      <c r="AHH42" s="12"/>
      <c r="AHI42" s="12"/>
      <c r="AHJ42" s="12"/>
      <c r="AHK42" s="12"/>
      <c r="AHL42" s="12"/>
      <c r="AHM42" s="12"/>
      <c r="AHN42" s="12"/>
      <c r="AHO42" s="12"/>
      <c r="AHP42" s="12"/>
      <c r="AHQ42" s="12"/>
      <c r="AHR42" s="12"/>
      <c r="AHS42" s="12"/>
      <c r="AHT42" s="12"/>
      <c r="AHU42" s="12"/>
      <c r="AHV42" s="12"/>
      <c r="AHW42" s="12"/>
      <c r="AHX42" s="12"/>
      <c r="AHY42" s="12"/>
      <c r="AHZ42" s="12"/>
      <c r="AIA42" s="12"/>
      <c r="AIB42" s="12"/>
      <c r="AIC42" s="12"/>
      <c r="AID42" s="12"/>
      <c r="AIE42" s="12"/>
      <c r="AIF42" s="12"/>
      <c r="AIG42" s="12"/>
      <c r="AIH42" s="12"/>
      <c r="AII42" s="12"/>
      <c r="AIJ42" s="12"/>
      <c r="AIK42" s="12"/>
      <c r="AIL42" s="12"/>
      <c r="AIM42" s="12"/>
      <c r="AIN42" s="12"/>
      <c r="AIO42" s="12"/>
      <c r="AIP42" s="12"/>
      <c r="AIQ42" s="12"/>
      <c r="AIR42" s="12"/>
      <c r="AIS42" s="12"/>
      <c r="AIT42" s="12"/>
      <c r="AIU42" s="12"/>
      <c r="AIV42" s="12"/>
      <c r="AIW42" s="12"/>
      <c r="AIX42" s="12"/>
      <c r="AIY42" s="12"/>
      <c r="AIZ42" s="12"/>
      <c r="AJA42" s="12"/>
      <c r="AJB42" s="12"/>
      <c r="AJC42" s="12"/>
      <c r="AJD42" s="12"/>
      <c r="AJE42" s="12"/>
      <c r="AJF42" s="12"/>
      <c r="AJG42" s="12"/>
      <c r="AJH42" s="12"/>
      <c r="AJI42" s="12"/>
      <c r="AJJ42" s="12"/>
      <c r="AJK42" s="12"/>
      <c r="AJL42" s="12"/>
    </row>
    <row r="43" spans="1:948" ht="12.75" customHeight="1" x14ac:dyDescent="0.25">
      <c r="A43" s="125">
        <v>2023</v>
      </c>
      <c r="B43" s="193">
        <v>117.563</v>
      </c>
      <c r="C43" s="194">
        <v>56.652999999999999</v>
      </c>
      <c r="D43" s="194">
        <v>65.864999999999995</v>
      </c>
      <c r="E43" s="194">
        <v>240.08099999999999</v>
      </c>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c r="IW43" s="12"/>
      <c r="IX43" s="12"/>
      <c r="IY43" s="12"/>
      <c r="IZ43" s="12"/>
      <c r="JA43" s="12"/>
      <c r="JB43" s="12"/>
      <c r="JC43" s="12"/>
      <c r="JD43" s="12"/>
      <c r="JE43" s="12"/>
      <c r="JF43" s="12"/>
      <c r="JG43" s="12"/>
      <c r="JH43" s="12"/>
      <c r="JI43" s="12"/>
      <c r="JJ43" s="12"/>
      <c r="JK43" s="12"/>
      <c r="JL43" s="12"/>
      <c r="JM43" s="12"/>
      <c r="JN43" s="12"/>
      <c r="JO43" s="12"/>
      <c r="JP43" s="12"/>
      <c r="JQ43" s="12"/>
      <c r="JR43" s="12"/>
      <c r="JS43" s="12"/>
      <c r="JT43" s="12"/>
      <c r="JU43" s="12"/>
      <c r="JV43" s="12"/>
      <c r="JW43" s="12"/>
      <c r="JX43" s="12"/>
      <c r="JY43" s="12"/>
      <c r="JZ43" s="12"/>
      <c r="KA43" s="12"/>
      <c r="KB43" s="12"/>
      <c r="KC43" s="12"/>
      <c r="KD43" s="12"/>
      <c r="KE43" s="12"/>
      <c r="KF43" s="12"/>
      <c r="KG43" s="12"/>
      <c r="KH43" s="12"/>
      <c r="KI43" s="12"/>
      <c r="KJ43" s="12"/>
      <c r="KK43" s="12"/>
      <c r="KL43" s="12"/>
      <c r="KM43" s="12"/>
      <c r="KN43" s="12"/>
      <c r="KO43" s="12"/>
      <c r="KP43" s="12"/>
      <c r="KQ43" s="12"/>
      <c r="KR43" s="12"/>
      <c r="KS43" s="12"/>
      <c r="KT43" s="12"/>
      <c r="KU43" s="12"/>
      <c r="KV43" s="12"/>
      <c r="KW43" s="12"/>
      <c r="KX43" s="12"/>
      <c r="KY43" s="12"/>
      <c r="KZ43" s="12"/>
      <c r="LA43" s="12"/>
      <c r="LB43" s="12"/>
      <c r="LC43" s="12"/>
      <c r="LD43" s="12"/>
      <c r="LE43" s="12"/>
      <c r="LF43" s="12"/>
      <c r="LG43" s="12"/>
      <c r="LH43" s="12"/>
      <c r="LI43" s="12"/>
      <c r="LJ43" s="12"/>
      <c r="LK43" s="12"/>
      <c r="LL43" s="12"/>
      <c r="LM43" s="12"/>
      <c r="LN43" s="12"/>
      <c r="LO43" s="12"/>
      <c r="LP43" s="12"/>
      <c r="LQ43" s="12"/>
      <c r="LR43" s="12"/>
      <c r="LS43" s="12"/>
      <c r="LT43" s="12"/>
      <c r="LU43" s="12"/>
      <c r="LV43" s="12"/>
      <c r="LW43" s="12"/>
      <c r="LX43" s="12"/>
      <c r="LY43" s="12"/>
      <c r="LZ43" s="12"/>
      <c r="MA43" s="12"/>
      <c r="MB43" s="12"/>
      <c r="MC43" s="12"/>
      <c r="MD43" s="12"/>
      <c r="ME43" s="12"/>
      <c r="MF43" s="12"/>
      <c r="MG43" s="12"/>
      <c r="MH43" s="12"/>
      <c r="MI43" s="12"/>
      <c r="MJ43" s="12"/>
      <c r="MK43" s="12"/>
      <c r="ML43" s="12"/>
      <c r="MM43" s="12"/>
      <c r="MN43" s="12"/>
      <c r="MO43" s="12"/>
      <c r="MP43" s="12"/>
      <c r="MQ43" s="12"/>
      <c r="MR43" s="12"/>
      <c r="MS43" s="12"/>
      <c r="MT43" s="12"/>
      <c r="MU43" s="12"/>
      <c r="MV43" s="12"/>
      <c r="MW43" s="12"/>
      <c r="MX43" s="12"/>
      <c r="MY43" s="12"/>
      <c r="MZ43" s="12"/>
      <c r="NA43" s="12"/>
      <c r="NB43" s="12"/>
      <c r="NC43" s="12"/>
      <c r="ND43" s="12"/>
      <c r="NE43" s="12"/>
      <c r="NF43" s="12"/>
      <c r="NG43" s="12"/>
      <c r="NH43" s="12"/>
      <c r="NI43" s="12"/>
      <c r="NJ43" s="12"/>
      <c r="NK43" s="12"/>
      <c r="NL43" s="12"/>
      <c r="NM43" s="12"/>
      <c r="NN43" s="12"/>
      <c r="NO43" s="12"/>
      <c r="NP43" s="12"/>
      <c r="NQ43" s="12"/>
      <c r="NR43" s="12"/>
      <c r="NS43" s="12"/>
      <c r="NT43" s="12"/>
      <c r="NU43" s="12"/>
      <c r="NV43" s="12"/>
      <c r="NW43" s="12"/>
      <c r="NX43" s="12"/>
      <c r="NY43" s="12"/>
      <c r="NZ43" s="12"/>
      <c r="OA43" s="12"/>
      <c r="OB43" s="12"/>
      <c r="OC43" s="12"/>
      <c r="OD43" s="12"/>
      <c r="OE43" s="12"/>
      <c r="OF43" s="12"/>
      <c r="OG43" s="12"/>
      <c r="OH43" s="12"/>
      <c r="OI43" s="12"/>
      <c r="OJ43" s="12"/>
      <c r="OK43" s="12"/>
      <c r="OL43" s="12"/>
      <c r="OM43" s="12"/>
      <c r="ON43" s="12"/>
      <c r="OO43" s="12"/>
      <c r="OP43" s="12"/>
      <c r="OQ43" s="12"/>
      <c r="OR43" s="12"/>
      <c r="OS43" s="12"/>
      <c r="OT43" s="12"/>
      <c r="OU43" s="12"/>
      <c r="OV43" s="12"/>
      <c r="OW43" s="12"/>
      <c r="OX43" s="12"/>
      <c r="OY43" s="12"/>
      <c r="OZ43" s="12"/>
      <c r="PA43" s="12"/>
      <c r="PB43" s="12"/>
      <c r="PC43" s="12"/>
      <c r="PD43" s="12"/>
      <c r="PE43" s="12"/>
      <c r="PF43" s="12"/>
      <c r="PG43" s="12"/>
      <c r="PH43" s="12"/>
      <c r="PI43" s="12"/>
      <c r="PJ43" s="12"/>
      <c r="PK43" s="12"/>
      <c r="PL43" s="12"/>
      <c r="PM43" s="12"/>
      <c r="PN43" s="12"/>
      <c r="PO43" s="12"/>
      <c r="PP43" s="12"/>
      <c r="PQ43" s="12"/>
      <c r="PR43" s="12"/>
      <c r="PS43" s="12"/>
      <c r="PT43" s="12"/>
      <c r="PU43" s="12"/>
      <c r="PV43" s="12"/>
      <c r="PW43" s="12"/>
      <c r="PX43" s="12"/>
      <c r="PY43" s="12"/>
      <c r="PZ43" s="12"/>
      <c r="QA43" s="12"/>
      <c r="QB43" s="12"/>
      <c r="QC43" s="12"/>
      <c r="QD43" s="12"/>
      <c r="QE43" s="12"/>
      <c r="QF43" s="12"/>
      <c r="QG43" s="12"/>
      <c r="QH43" s="12"/>
      <c r="QI43" s="12"/>
      <c r="QJ43" s="12"/>
      <c r="QK43" s="12"/>
      <c r="QL43" s="12"/>
      <c r="QM43" s="12"/>
      <c r="QN43" s="12"/>
      <c r="QO43" s="12"/>
      <c r="QP43" s="12"/>
      <c r="QQ43" s="12"/>
      <c r="QR43" s="12"/>
      <c r="QS43" s="12"/>
      <c r="QT43" s="12"/>
      <c r="QU43" s="12"/>
      <c r="QV43" s="12"/>
      <c r="QW43" s="12"/>
      <c r="QX43" s="12"/>
      <c r="QY43" s="12"/>
      <c r="QZ43" s="12"/>
      <c r="RA43" s="12"/>
      <c r="RB43" s="12"/>
      <c r="RC43" s="12"/>
      <c r="RD43" s="12"/>
      <c r="RE43" s="12"/>
      <c r="RF43" s="12"/>
      <c r="RG43" s="12"/>
      <c r="RH43" s="12"/>
      <c r="RI43" s="12"/>
      <c r="RJ43" s="12"/>
      <c r="RK43" s="12"/>
      <c r="RL43" s="12"/>
      <c r="RM43" s="12"/>
      <c r="RN43" s="12"/>
      <c r="RO43" s="12"/>
      <c r="RP43" s="12"/>
      <c r="RQ43" s="12"/>
      <c r="RR43" s="12"/>
      <c r="RS43" s="12"/>
      <c r="RT43" s="12"/>
      <c r="RU43" s="12"/>
      <c r="RV43" s="12"/>
      <c r="RW43" s="12"/>
      <c r="RX43" s="12"/>
      <c r="RY43" s="12"/>
      <c r="RZ43" s="12"/>
      <c r="SA43" s="12"/>
      <c r="SB43" s="12"/>
      <c r="SC43" s="12"/>
      <c r="SD43" s="12"/>
      <c r="SE43" s="12"/>
      <c r="SF43" s="12"/>
      <c r="SG43" s="12"/>
      <c r="SH43" s="12"/>
      <c r="SI43" s="12"/>
      <c r="SJ43" s="12"/>
      <c r="SK43" s="12"/>
      <c r="SL43" s="12"/>
      <c r="SM43" s="12"/>
      <c r="SN43" s="12"/>
      <c r="SO43" s="12"/>
      <c r="SP43" s="12"/>
      <c r="SQ43" s="12"/>
      <c r="SR43" s="12"/>
      <c r="SS43" s="12"/>
      <c r="ST43" s="12"/>
      <c r="SU43" s="12"/>
      <c r="SV43" s="12"/>
      <c r="SW43" s="12"/>
      <c r="SX43" s="12"/>
      <c r="SY43" s="12"/>
      <c r="SZ43" s="12"/>
      <c r="TA43" s="12"/>
      <c r="TB43" s="12"/>
      <c r="TC43" s="12"/>
      <c r="TD43" s="12"/>
      <c r="TE43" s="12"/>
      <c r="TF43" s="12"/>
      <c r="TG43" s="12"/>
      <c r="TH43" s="12"/>
      <c r="TI43" s="12"/>
      <c r="TJ43" s="12"/>
      <c r="TK43" s="12"/>
      <c r="TL43" s="12"/>
      <c r="TM43" s="12"/>
      <c r="TN43" s="12"/>
      <c r="TO43" s="12"/>
      <c r="TP43" s="12"/>
      <c r="TQ43" s="12"/>
      <c r="TR43" s="12"/>
      <c r="TS43" s="12"/>
      <c r="TT43" s="12"/>
      <c r="TU43" s="12"/>
      <c r="TV43" s="12"/>
      <c r="TW43" s="12"/>
      <c r="TX43" s="12"/>
      <c r="TY43" s="12"/>
      <c r="TZ43" s="12"/>
      <c r="UA43" s="12"/>
      <c r="UB43" s="12"/>
      <c r="UC43" s="12"/>
      <c r="UD43" s="12"/>
      <c r="UE43" s="12"/>
      <c r="UF43" s="12"/>
      <c r="UG43" s="12"/>
      <c r="UH43" s="12"/>
      <c r="UI43" s="12"/>
      <c r="UJ43" s="12"/>
      <c r="UK43" s="12"/>
      <c r="UL43" s="12"/>
      <c r="UM43" s="12"/>
      <c r="UN43" s="12"/>
      <c r="UO43" s="12"/>
      <c r="UP43" s="12"/>
      <c r="UQ43" s="12"/>
      <c r="UR43" s="12"/>
      <c r="US43" s="12"/>
      <c r="UT43" s="12"/>
      <c r="UU43" s="12"/>
      <c r="UV43" s="12"/>
      <c r="UW43" s="12"/>
      <c r="UX43" s="12"/>
      <c r="UY43" s="12"/>
      <c r="UZ43" s="12"/>
      <c r="VA43" s="12"/>
      <c r="VB43" s="12"/>
      <c r="VC43" s="12"/>
      <c r="VD43" s="12"/>
      <c r="VE43" s="12"/>
      <c r="VF43" s="12"/>
      <c r="VG43" s="12"/>
      <c r="VH43" s="12"/>
      <c r="VI43" s="12"/>
      <c r="VJ43" s="12"/>
      <c r="VK43" s="12"/>
      <c r="VL43" s="12"/>
      <c r="VM43" s="12"/>
      <c r="VN43" s="12"/>
      <c r="VO43" s="12"/>
      <c r="VP43" s="12"/>
      <c r="VQ43" s="12"/>
      <c r="VR43" s="12"/>
      <c r="VS43" s="12"/>
      <c r="VT43" s="12"/>
      <c r="VU43" s="12"/>
      <c r="VV43" s="12"/>
      <c r="VW43" s="12"/>
      <c r="VX43" s="12"/>
      <c r="VY43" s="12"/>
      <c r="VZ43" s="12"/>
      <c r="WA43" s="12"/>
      <c r="WB43" s="12"/>
      <c r="WC43" s="12"/>
      <c r="WD43" s="12"/>
      <c r="WE43" s="12"/>
      <c r="WF43" s="12"/>
      <c r="WG43" s="12"/>
      <c r="WH43" s="12"/>
      <c r="WI43" s="12"/>
      <c r="WJ43" s="12"/>
      <c r="WK43" s="12"/>
      <c r="WL43" s="12"/>
      <c r="WM43" s="12"/>
      <c r="WN43" s="12"/>
      <c r="WO43" s="12"/>
      <c r="WP43" s="12"/>
      <c r="WQ43" s="12"/>
      <c r="WR43" s="12"/>
      <c r="WS43" s="12"/>
      <c r="WT43" s="12"/>
      <c r="WU43" s="12"/>
      <c r="WV43" s="12"/>
      <c r="WW43" s="12"/>
      <c r="WX43" s="12"/>
      <c r="WY43" s="12"/>
      <c r="WZ43" s="12"/>
      <c r="XA43" s="12"/>
      <c r="XB43" s="12"/>
      <c r="XC43" s="12"/>
      <c r="XD43" s="12"/>
      <c r="XE43" s="12"/>
      <c r="XF43" s="12"/>
      <c r="XG43" s="12"/>
      <c r="XH43" s="12"/>
      <c r="XI43" s="12"/>
      <c r="XJ43" s="12"/>
      <c r="XK43" s="12"/>
      <c r="XL43" s="12"/>
      <c r="XM43" s="12"/>
      <c r="XN43" s="12"/>
      <c r="XO43" s="12"/>
      <c r="XP43" s="12"/>
      <c r="XQ43" s="12"/>
      <c r="XR43" s="12"/>
      <c r="XS43" s="12"/>
      <c r="XT43" s="12"/>
      <c r="XU43" s="12"/>
      <c r="XV43" s="12"/>
      <c r="XW43" s="12"/>
      <c r="XX43" s="12"/>
      <c r="XY43" s="12"/>
      <c r="XZ43" s="12"/>
      <c r="YA43" s="12"/>
      <c r="YB43" s="12"/>
      <c r="YC43" s="12"/>
      <c r="YD43" s="12"/>
      <c r="YE43" s="12"/>
      <c r="YF43" s="12"/>
      <c r="YG43" s="12"/>
      <c r="YH43" s="12"/>
      <c r="YI43" s="12"/>
      <c r="YJ43" s="12"/>
      <c r="YK43" s="12"/>
      <c r="YL43" s="12"/>
      <c r="YM43" s="12"/>
      <c r="YN43" s="12"/>
      <c r="YO43" s="12"/>
      <c r="YP43" s="12"/>
      <c r="YQ43" s="12"/>
      <c r="YR43" s="12"/>
      <c r="YS43" s="12"/>
      <c r="YT43" s="12"/>
      <c r="YU43" s="12"/>
      <c r="YV43" s="12"/>
      <c r="YW43" s="12"/>
      <c r="YX43" s="12"/>
      <c r="YY43" s="12"/>
      <c r="YZ43" s="12"/>
      <c r="ZA43" s="12"/>
      <c r="ZB43" s="12"/>
      <c r="ZC43" s="12"/>
      <c r="ZD43" s="12"/>
      <c r="ZE43" s="12"/>
      <c r="ZF43" s="12"/>
      <c r="ZG43" s="12"/>
      <c r="ZH43" s="12"/>
      <c r="ZI43" s="12"/>
      <c r="ZJ43" s="12"/>
      <c r="ZK43" s="12"/>
      <c r="ZL43" s="12"/>
      <c r="ZM43" s="12"/>
      <c r="ZN43" s="12"/>
      <c r="ZO43" s="12"/>
      <c r="ZP43" s="12"/>
      <c r="ZQ43" s="12"/>
      <c r="ZR43" s="12"/>
      <c r="ZS43" s="12"/>
      <c r="ZT43" s="12"/>
      <c r="ZU43" s="12"/>
      <c r="ZV43" s="12"/>
      <c r="ZW43" s="12"/>
      <c r="ZX43" s="12"/>
      <c r="ZY43" s="12"/>
      <c r="ZZ43" s="12"/>
      <c r="AAA43" s="12"/>
      <c r="AAB43" s="12"/>
      <c r="AAC43" s="12"/>
      <c r="AAD43" s="12"/>
      <c r="AAE43" s="12"/>
      <c r="AAF43" s="12"/>
      <c r="AAG43" s="12"/>
      <c r="AAH43" s="12"/>
      <c r="AAI43" s="12"/>
      <c r="AAJ43" s="12"/>
      <c r="AAK43" s="12"/>
      <c r="AAL43" s="12"/>
      <c r="AAM43" s="12"/>
      <c r="AAN43" s="12"/>
      <c r="AAO43" s="12"/>
      <c r="AAP43" s="12"/>
      <c r="AAQ43" s="12"/>
      <c r="AAR43" s="12"/>
      <c r="AAS43" s="12"/>
      <c r="AAT43" s="12"/>
      <c r="AAU43" s="12"/>
      <c r="AAV43" s="12"/>
      <c r="AAW43" s="12"/>
      <c r="AAX43" s="12"/>
      <c r="AAY43" s="12"/>
      <c r="AAZ43" s="12"/>
      <c r="ABA43" s="12"/>
      <c r="ABB43" s="12"/>
      <c r="ABC43" s="12"/>
      <c r="ABD43" s="12"/>
      <c r="ABE43" s="12"/>
      <c r="ABF43" s="12"/>
      <c r="ABG43" s="12"/>
      <c r="ABH43" s="12"/>
      <c r="ABI43" s="12"/>
      <c r="ABJ43" s="12"/>
      <c r="ABK43" s="12"/>
      <c r="ABL43" s="12"/>
      <c r="ABM43" s="12"/>
      <c r="ABN43" s="12"/>
      <c r="ABO43" s="12"/>
      <c r="ABP43" s="12"/>
      <c r="ABQ43" s="12"/>
      <c r="ABR43" s="12"/>
      <c r="ABS43" s="12"/>
      <c r="ABT43" s="12"/>
      <c r="ABU43" s="12"/>
      <c r="ABV43" s="12"/>
      <c r="ABW43" s="12"/>
      <c r="ABX43" s="12"/>
      <c r="ABY43" s="12"/>
      <c r="ABZ43" s="12"/>
      <c r="ACA43" s="12"/>
      <c r="ACB43" s="12"/>
      <c r="ACC43" s="12"/>
      <c r="ACD43" s="12"/>
      <c r="ACE43" s="12"/>
      <c r="ACF43" s="12"/>
      <c r="ACG43" s="12"/>
      <c r="ACH43" s="12"/>
      <c r="ACI43" s="12"/>
      <c r="ACJ43" s="12"/>
      <c r="ACK43" s="12"/>
      <c r="ACL43" s="12"/>
      <c r="ACM43" s="12"/>
      <c r="ACN43" s="12"/>
      <c r="ACO43" s="12"/>
      <c r="ACP43" s="12"/>
      <c r="ACQ43" s="12"/>
      <c r="ACR43" s="12"/>
      <c r="ACS43" s="12"/>
      <c r="ACT43" s="12"/>
      <c r="ACU43" s="12"/>
      <c r="ACV43" s="12"/>
      <c r="ACW43" s="12"/>
      <c r="ACX43" s="12"/>
      <c r="ACY43" s="12"/>
      <c r="ACZ43" s="12"/>
      <c r="ADA43" s="12"/>
      <c r="ADB43" s="12"/>
      <c r="ADC43" s="12"/>
      <c r="ADD43" s="12"/>
      <c r="ADE43" s="12"/>
      <c r="ADF43" s="12"/>
      <c r="ADG43" s="12"/>
      <c r="ADH43" s="12"/>
      <c r="ADI43" s="12"/>
      <c r="ADJ43" s="12"/>
      <c r="ADK43" s="12"/>
      <c r="ADL43" s="12"/>
      <c r="ADM43" s="12"/>
      <c r="ADN43" s="12"/>
      <c r="ADO43" s="12"/>
      <c r="ADP43" s="12"/>
      <c r="ADQ43" s="12"/>
      <c r="ADR43" s="12"/>
      <c r="ADS43" s="12"/>
      <c r="ADT43" s="12"/>
      <c r="ADU43" s="12"/>
      <c r="ADV43" s="12"/>
      <c r="ADW43" s="12"/>
      <c r="ADX43" s="12"/>
      <c r="ADY43" s="12"/>
      <c r="ADZ43" s="12"/>
      <c r="AEA43" s="12"/>
      <c r="AEB43" s="12"/>
      <c r="AEC43" s="12"/>
      <c r="AED43" s="12"/>
      <c r="AEE43" s="12"/>
      <c r="AEF43" s="12"/>
      <c r="AEG43" s="12"/>
      <c r="AEH43" s="12"/>
      <c r="AEI43" s="12"/>
      <c r="AEJ43" s="12"/>
      <c r="AEK43" s="12"/>
      <c r="AEL43" s="12"/>
      <c r="AEM43" s="12"/>
      <c r="AEN43" s="12"/>
      <c r="AEO43" s="12"/>
      <c r="AEP43" s="12"/>
      <c r="AEQ43" s="12"/>
      <c r="AER43" s="12"/>
      <c r="AES43" s="12"/>
      <c r="AET43" s="12"/>
      <c r="AEU43" s="12"/>
      <c r="AEV43" s="12"/>
      <c r="AEW43" s="12"/>
      <c r="AEX43" s="12"/>
      <c r="AEY43" s="12"/>
      <c r="AEZ43" s="12"/>
      <c r="AFA43" s="12"/>
      <c r="AFB43" s="12"/>
      <c r="AFC43" s="12"/>
      <c r="AFD43" s="12"/>
      <c r="AFE43" s="12"/>
      <c r="AFF43" s="12"/>
      <c r="AFG43" s="12"/>
      <c r="AFH43" s="12"/>
      <c r="AFI43" s="12"/>
      <c r="AFJ43" s="12"/>
      <c r="AFK43" s="12"/>
      <c r="AFL43" s="12"/>
      <c r="AFM43" s="12"/>
      <c r="AFN43" s="12"/>
      <c r="AFO43" s="12"/>
      <c r="AFP43" s="12"/>
      <c r="AFQ43" s="12"/>
      <c r="AFR43" s="12"/>
      <c r="AFS43" s="12"/>
      <c r="AFT43" s="12"/>
      <c r="AFU43" s="12"/>
      <c r="AFV43" s="12"/>
      <c r="AFW43" s="12"/>
      <c r="AFX43" s="12"/>
      <c r="AFY43" s="12"/>
      <c r="AFZ43" s="12"/>
      <c r="AGA43" s="12"/>
      <c r="AGB43" s="12"/>
      <c r="AGC43" s="12"/>
      <c r="AGD43" s="12"/>
      <c r="AGE43" s="12"/>
      <c r="AGF43" s="12"/>
      <c r="AGG43" s="12"/>
      <c r="AGH43" s="12"/>
      <c r="AGI43" s="12"/>
      <c r="AGJ43" s="12"/>
      <c r="AGK43" s="12"/>
      <c r="AGL43" s="12"/>
      <c r="AGM43" s="12"/>
      <c r="AGN43" s="12"/>
      <c r="AGO43" s="12"/>
      <c r="AGP43" s="12"/>
      <c r="AGQ43" s="12"/>
      <c r="AGR43" s="12"/>
      <c r="AGS43" s="12"/>
      <c r="AGT43" s="12"/>
      <c r="AGU43" s="12"/>
      <c r="AGV43" s="12"/>
      <c r="AGW43" s="12"/>
      <c r="AGX43" s="12"/>
      <c r="AGY43" s="12"/>
      <c r="AGZ43" s="12"/>
      <c r="AHA43" s="12"/>
      <c r="AHB43" s="12"/>
      <c r="AHC43" s="12"/>
      <c r="AHD43" s="12"/>
      <c r="AHE43" s="12"/>
      <c r="AHF43" s="12"/>
      <c r="AHG43" s="12"/>
      <c r="AHH43" s="12"/>
      <c r="AHI43" s="12"/>
      <c r="AHJ43" s="12"/>
      <c r="AHK43" s="12"/>
      <c r="AHL43" s="12"/>
      <c r="AHM43" s="12"/>
      <c r="AHN43" s="12"/>
      <c r="AHO43" s="12"/>
      <c r="AHP43" s="12"/>
      <c r="AHQ43" s="12"/>
      <c r="AHR43" s="12"/>
      <c r="AHS43" s="12"/>
      <c r="AHT43" s="12"/>
      <c r="AHU43" s="12"/>
      <c r="AHV43" s="12"/>
      <c r="AHW43" s="12"/>
      <c r="AHX43" s="12"/>
      <c r="AHY43" s="12"/>
      <c r="AHZ43" s="12"/>
      <c r="AIA43" s="12"/>
      <c r="AIB43" s="12"/>
      <c r="AIC43" s="12"/>
      <c r="AID43" s="12"/>
      <c r="AIE43" s="12"/>
      <c r="AIF43" s="12"/>
      <c r="AIG43" s="12"/>
      <c r="AIH43" s="12"/>
      <c r="AII43" s="12"/>
      <c r="AIJ43" s="12"/>
      <c r="AIK43" s="12"/>
      <c r="AIL43" s="12"/>
      <c r="AIM43" s="12"/>
      <c r="AIN43" s="12"/>
      <c r="AIO43" s="12"/>
      <c r="AIP43" s="12"/>
      <c r="AIQ43" s="12"/>
      <c r="AIR43" s="12"/>
      <c r="AIS43" s="12"/>
      <c r="AIT43" s="12"/>
      <c r="AIU43" s="12"/>
      <c r="AIV43" s="12"/>
      <c r="AIW43" s="12"/>
      <c r="AIX43" s="12"/>
      <c r="AIY43" s="12"/>
      <c r="AIZ43" s="12"/>
      <c r="AJA43" s="12"/>
      <c r="AJB43" s="12"/>
      <c r="AJC43" s="12"/>
      <c r="AJD43" s="12"/>
      <c r="AJE43" s="12"/>
      <c r="AJF43" s="12"/>
      <c r="AJG43" s="12"/>
      <c r="AJH43" s="12"/>
      <c r="AJI43" s="12"/>
      <c r="AJJ43" s="12"/>
      <c r="AJK43" s="12"/>
      <c r="AJL43" s="12"/>
    </row>
    <row r="44" spans="1:948" ht="12.75" customHeight="1" x14ac:dyDescent="0.2">
      <c r="A44" s="14"/>
      <c r="B44" s="15"/>
      <c r="C44" s="15"/>
      <c r="D44" s="15"/>
      <c r="E44" s="13"/>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c r="IW44" s="12"/>
      <c r="IX44" s="12"/>
      <c r="IY44" s="12"/>
      <c r="IZ44" s="12"/>
      <c r="JA44" s="12"/>
      <c r="JB44" s="12"/>
      <c r="JC44" s="12"/>
      <c r="JD44" s="12"/>
      <c r="JE44" s="12"/>
      <c r="JF44" s="12"/>
      <c r="JG44" s="12"/>
      <c r="JH44" s="12"/>
      <c r="JI44" s="12"/>
      <c r="JJ44" s="12"/>
      <c r="JK44" s="12"/>
      <c r="JL44" s="12"/>
      <c r="JM44" s="12"/>
      <c r="JN44" s="12"/>
      <c r="JO44" s="12"/>
      <c r="JP44" s="12"/>
      <c r="JQ44" s="12"/>
      <c r="JR44" s="12"/>
      <c r="JS44" s="12"/>
      <c r="JT44" s="12"/>
      <c r="JU44" s="12"/>
      <c r="JV44" s="12"/>
      <c r="JW44" s="12"/>
      <c r="JX44" s="12"/>
      <c r="JY44" s="12"/>
      <c r="JZ44" s="12"/>
      <c r="KA44" s="12"/>
      <c r="KB44" s="12"/>
      <c r="KC44" s="12"/>
      <c r="KD44" s="12"/>
      <c r="KE44" s="12"/>
      <c r="KF44" s="12"/>
      <c r="KG44" s="12"/>
      <c r="KH44" s="12"/>
      <c r="KI44" s="12"/>
      <c r="KJ44" s="12"/>
      <c r="KK44" s="12"/>
      <c r="KL44" s="12"/>
      <c r="KM44" s="12"/>
      <c r="KN44" s="12"/>
      <c r="KO44" s="12"/>
      <c r="KP44" s="12"/>
      <c r="KQ44" s="12"/>
      <c r="KR44" s="12"/>
      <c r="KS44" s="12"/>
      <c r="KT44" s="12"/>
      <c r="KU44" s="12"/>
      <c r="KV44" s="12"/>
      <c r="KW44" s="12"/>
      <c r="KX44" s="12"/>
      <c r="KY44" s="12"/>
      <c r="KZ44" s="12"/>
      <c r="LA44" s="12"/>
      <c r="LB44" s="12"/>
      <c r="LC44" s="12"/>
      <c r="LD44" s="12"/>
      <c r="LE44" s="12"/>
      <c r="LF44" s="12"/>
      <c r="LG44" s="12"/>
      <c r="LH44" s="12"/>
      <c r="LI44" s="12"/>
      <c r="LJ44" s="12"/>
      <c r="LK44" s="12"/>
      <c r="LL44" s="12"/>
      <c r="LM44" s="12"/>
      <c r="LN44" s="12"/>
      <c r="LO44" s="12"/>
      <c r="LP44" s="12"/>
      <c r="LQ44" s="12"/>
      <c r="LR44" s="12"/>
      <c r="LS44" s="12"/>
      <c r="LT44" s="12"/>
      <c r="LU44" s="12"/>
      <c r="LV44" s="12"/>
      <c r="LW44" s="12"/>
      <c r="LX44" s="12"/>
      <c r="LY44" s="12"/>
      <c r="LZ44" s="12"/>
      <c r="MA44" s="12"/>
      <c r="MB44" s="12"/>
      <c r="MC44" s="12"/>
      <c r="MD44" s="12"/>
      <c r="ME44" s="12"/>
      <c r="MF44" s="12"/>
      <c r="MG44" s="12"/>
      <c r="MH44" s="12"/>
      <c r="MI44" s="12"/>
      <c r="MJ44" s="12"/>
      <c r="MK44" s="12"/>
      <c r="ML44" s="12"/>
      <c r="MM44" s="12"/>
      <c r="MN44" s="12"/>
      <c r="MO44" s="12"/>
      <c r="MP44" s="12"/>
      <c r="MQ44" s="12"/>
      <c r="MR44" s="12"/>
      <c r="MS44" s="12"/>
      <c r="MT44" s="12"/>
      <c r="MU44" s="12"/>
      <c r="MV44" s="12"/>
      <c r="MW44" s="12"/>
      <c r="MX44" s="12"/>
      <c r="MY44" s="12"/>
      <c r="MZ44" s="12"/>
      <c r="NA44" s="12"/>
      <c r="NB44" s="12"/>
      <c r="NC44" s="12"/>
      <c r="ND44" s="12"/>
      <c r="NE44" s="12"/>
      <c r="NF44" s="12"/>
      <c r="NG44" s="12"/>
      <c r="NH44" s="12"/>
      <c r="NI44" s="12"/>
      <c r="NJ44" s="12"/>
      <c r="NK44" s="12"/>
      <c r="NL44" s="12"/>
      <c r="NM44" s="12"/>
      <c r="NN44" s="12"/>
      <c r="NO44" s="12"/>
      <c r="NP44" s="12"/>
      <c r="NQ44" s="12"/>
      <c r="NR44" s="12"/>
      <c r="NS44" s="12"/>
      <c r="NT44" s="12"/>
      <c r="NU44" s="12"/>
      <c r="NV44" s="12"/>
      <c r="NW44" s="12"/>
      <c r="NX44" s="12"/>
      <c r="NY44" s="12"/>
      <c r="NZ44" s="12"/>
      <c r="OA44" s="12"/>
      <c r="OB44" s="12"/>
      <c r="OC44" s="12"/>
      <c r="OD44" s="12"/>
      <c r="OE44" s="12"/>
      <c r="OF44" s="12"/>
      <c r="OG44" s="12"/>
      <c r="OH44" s="12"/>
      <c r="OI44" s="12"/>
      <c r="OJ44" s="12"/>
      <c r="OK44" s="12"/>
      <c r="OL44" s="12"/>
      <c r="OM44" s="12"/>
      <c r="ON44" s="12"/>
      <c r="OO44" s="12"/>
      <c r="OP44" s="12"/>
      <c r="OQ44" s="12"/>
      <c r="OR44" s="12"/>
      <c r="OS44" s="12"/>
      <c r="OT44" s="12"/>
      <c r="OU44" s="12"/>
      <c r="OV44" s="12"/>
      <c r="OW44" s="12"/>
      <c r="OX44" s="12"/>
      <c r="OY44" s="12"/>
      <c r="OZ44" s="12"/>
      <c r="PA44" s="12"/>
      <c r="PB44" s="12"/>
      <c r="PC44" s="12"/>
      <c r="PD44" s="12"/>
      <c r="PE44" s="12"/>
      <c r="PF44" s="12"/>
      <c r="PG44" s="12"/>
      <c r="PH44" s="12"/>
      <c r="PI44" s="12"/>
      <c r="PJ44" s="12"/>
      <c r="PK44" s="12"/>
      <c r="PL44" s="12"/>
      <c r="PM44" s="12"/>
      <c r="PN44" s="12"/>
      <c r="PO44" s="12"/>
      <c r="PP44" s="12"/>
      <c r="PQ44" s="12"/>
      <c r="PR44" s="12"/>
      <c r="PS44" s="12"/>
      <c r="PT44" s="12"/>
      <c r="PU44" s="12"/>
      <c r="PV44" s="12"/>
      <c r="PW44" s="12"/>
      <c r="PX44" s="12"/>
      <c r="PY44" s="12"/>
      <c r="PZ44" s="12"/>
      <c r="QA44" s="12"/>
      <c r="QB44" s="12"/>
      <c r="QC44" s="12"/>
      <c r="QD44" s="12"/>
      <c r="QE44" s="12"/>
      <c r="QF44" s="12"/>
      <c r="QG44" s="12"/>
      <c r="QH44" s="12"/>
      <c r="QI44" s="12"/>
      <c r="QJ44" s="12"/>
      <c r="QK44" s="12"/>
      <c r="QL44" s="12"/>
      <c r="QM44" s="12"/>
      <c r="QN44" s="12"/>
      <c r="QO44" s="12"/>
      <c r="QP44" s="12"/>
      <c r="QQ44" s="12"/>
      <c r="QR44" s="12"/>
      <c r="QS44" s="12"/>
      <c r="QT44" s="12"/>
      <c r="QU44" s="12"/>
      <c r="QV44" s="12"/>
      <c r="QW44" s="12"/>
      <c r="QX44" s="12"/>
      <c r="QY44" s="12"/>
      <c r="QZ44" s="12"/>
      <c r="RA44" s="12"/>
      <c r="RB44" s="12"/>
      <c r="RC44" s="12"/>
      <c r="RD44" s="12"/>
      <c r="RE44" s="12"/>
      <c r="RF44" s="12"/>
      <c r="RG44" s="12"/>
      <c r="RH44" s="12"/>
      <c r="RI44" s="12"/>
      <c r="RJ44" s="12"/>
      <c r="RK44" s="12"/>
      <c r="RL44" s="12"/>
      <c r="RM44" s="12"/>
      <c r="RN44" s="12"/>
      <c r="RO44" s="12"/>
      <c r="RP44" s="12"/>
      <c r="RQ44" s="12"/>
      <c r="RR44" s="12"/>
      <c r="RS44" s="12"/>
      <c r="RT44" s="12"/>
      <c r="RU44" s="12"/>
      <c r="RV44" s="12"/>
      <c r="RW44" s="12"/>
      <c r="RX44" s="12"/>
      <c r="RY44" s="12"/>
      <c r="RZ44" s="12"/>
      <c r="SA44" s="12"/>
      <c r="SB44" s="12"/>
      <c r="SC44" s="12"/>
      <c r="SD44" s="12"/>
      <c r="SE44" s="12"/>
      <c r="SF44" s="12"/>
      <c r="SG44" s="12"/>
      <c r="SH44" s="12"/>
      <c r="SI44" s="12"/>
      <c r="SJ44" s="12"/>
      <c r="SK44" s="12"/>
      <c r="SL44" s="12"/>
      <c r="SM44" s="12"/>
      <c r="SN44" s="12"/>
      <c r="SO44" s="12"/>
      <c r="SP44" s="12"/>
      <c r="SQ44" s="12"/>
      <c r="SR44" s="12"/>
      <c r="SS44" s="12"/>
      <c r="ST44" s="12"/>
      <c r="SU44" s="12"/>
      <c r="SV44" s="12"/>
      <c r="SW44" s="12"/>
      <c r="SX44" s="12"/>
      <c r="SY44" s="12"/>
      <c r="SZ44" s="12"/>
      <c r="TA44" s="12"/>
      <c r="TB44" s="12"/>
      <c r="TC44" s="12"/>
      <c r="TD44" s="12"/>
      <c r="TE44" s="12"/>
      <c r="TF44" s="12"/>
      <c r="TG44" s="12"/>
      <c r="TH44" s="12"/>
      <c r="TI44" s="12"/>
      <c r="TJ44" s="12"/>
      <c r="TK44" s="12"/>
      <c r="TL44" s="12"/>
      <c r="TM44" s="12"/>
      <c r="TN44" s="12"/>
      <c r="TO44" s="12"/>
      <c r="TP44" s="12"/>
      <c r="TQ44" s="12"/>
      <c r="TR44" s="12"/>
      <c r="TS44" s="12"/>
      <c r="TT44" s="12"/>
      <c r="TU44" s="12"/>
      <c r="TV44" s="12"/>
      <c r="TW44" s="12"/>
      <c r="TX44" s="12"/>
      <c r="TY44" s="12"/>
      <c r="TZ44" s="12"/>
      <c r="UA44" s="12"/>
      <c r="UB44" s="12"/>
      <c r="UC44" s="12"/>
      <c r="UD44" s="12"/>
      <c r="UE44" s="12"/>
      <c r="UF44" s="12"/>
      <c r="UG44" s="12"/>
      <c r="UH44" s="12"/>
      <c r="UI44" s="12"/>
      <c r="UJ44" s="12"/>
      <c r="UK44" s="12"/>
      <c r="UL44" s="12"/>
      <c r="UM44" s="12"/>
      <c r="UN44" s="12"/>
      <c r="UO44" s="12"/>
      <c r="UP44" s="12"/>
      <c r="UQ44" s="12"/>
      <c r="UR44" s="12"/>
      <c r="US44" s="12"/>
      <c r="UT44" s="12"/>
      <c r="UU44" s="12"/>
      <c r="UV44" s="12"/>
      <c r="UW44" s="12"/>
      <c r="UX44" s="12"/>
      <c r="UY44" s="12"/>
      <c r="UZ44" s="12"/>
      <c r="VA44" s="12"/>
      <c r="VB44" s="12"/>
      <c r="VC44" s="12"/>
      <c r="VD44" s="12"/>
      <c r="VE44" s="12"/>
      <c r="VF44" s="12"/>
      <c r="VG44" s="12"/>
      <c r="VH44" s="12"/>
      <c r="VI44" s="12"/>
      <c r="VJ44" s="12"/>
      <c r="VK44" s="12"/>
      <c r="VL44" s="12"/>
      <c r="VM44" s="12"/>
      <c r="VN44" s="12"/>
      <c r="VO44" s="12"/>
      <c r="VP44" s="12"/>
      <c r="VQ44" s="12"/>
      <c r="VR44" s="12"/>
      <c r="VS44" s="12"/>
      <c r="VT44" s="12"/>
      <c r="VU44" s="12"/>
      <c r="VV44" s="12"/>
      <c r="VW44" s="12"/>
      <c r="VX44" s="12"/>
      <c r="VY44" s="12"/>
      <c r="VZ44" s="12"/>
      <c r="WA44" s="12"/>
      <c r="WB44" s="12"/>
      <c r="WC44" s="12"/>
      <c r="WD44" s="12"/>
      <c r="WE44" s="12"/>
      <c r="WF44" s="12"/>
      <c r="WG44" s="12"/>
      <c r="WH44" s="12"/>
      <c r="WI44" s="12"/>
      <c r="WJ44" s="12"/>
      <c r="WK44" s="12"/>
      <c r="WL44" s="12"/>
      <c r="WM44" s="12"/>
      <c r="WN44" s="12"/>
      <c r="WO44" s="12"/>
      <c r="WP44" s="12"/>
      <c r="WQ44" s="12"/>
      <c r="WR44" s="12"/>
      <c r="WS44" s="12"/>
      <c r="WT44" s="12"/>
      <c r="WU44" s="12"/>
      <c r="WV44" s="12"/>
      <c r="WW44" s="12"/>
      <c r="WX44" s="12"/>
      <c r="WY44" s="12"/>
      <c r="WZ44" s="12"/>
      <c r="XA44" s="12"/>
      <c r="XB44" s="12"/>
      <c r="XC44" s="12"/>
      <c r="XD44" s="12"/>
      <c r="XE44" s="12"/>
      <c r="XF44" s="12"/>
      <c r="XG44" s="12"/>
      <c r="XH44" s="12"/>
      <c r="XI44" s="12"/>
      <c r="XJ44" s="12"/>
      <c r="XK44" s="12"/>
      <c r="XL44" s="12"/>
      <c r="XM44" s="12"/>
      <c r="XN44" s="12"/>
      <c r="XO44" s="12"/>
      <c r="XP44" s="12"/>
      <c r="XQ44" s="12"/>
      <c r="XR44" s="12"/>
      <c r="XS44" s="12"/>
      <c r="XT44" s="12"/>
      <c r="XU44" s="12"/>
      <c r="XV44" s="12"/>
      <c r="XW44" s="12"/>
      <c r="XX44" s="12"/>
      <c r="XY44" s="12"/>
      <c r="XZ44" s="12"/>
      <c r="YA44" s="12"/>
      <c r="YB44" s="12"/>
      <c r="YC44" s="12"/>
      <c r="YD44" s="12"/>
      <c r="YE44" s="12"/>
      <c r="YF44" s="12"/>
      <c r="YG44" s="12"/>
      <c r="YH44" s="12"/>
      <c r="YI44" s="12"/>
      <c r="YJ44" s="12"/>
      <c r="YK44" s="12"/>
      <c r="YL44" s="12"/>
      <c r="YM44" s="12"/>
      <c r="YN44" s="12"/>
      <c r="YO44" s="12"/>
      <c r="YP44" s="12"/>
      <c r="YQ44" s="12"/>
      <c r="YR44" s="12"/>
      <c r="YS44" s="12"/>
      <c r="YT44" s="12"/>
      <c r="YU44" s="12"/>
      <c r="YV44" s="12"/>
      <c r="YW44" s="12"/>
      <c r="YX44" s="12"/>
      <c r="YY44" s="12"/>
      <c r="YZ44" s="12"/>
      <c r="ZA44" s="12"/>
      <c r="ZB44" s="12"/>
      <c r="ZC44" s="12"/>
      <c r="ZD44" s="12"/>
      <c r="ZE44" s="12"/>
      <c r="ZF44" s="12"/>
      <c r="ZG44" s="12"/>
      <c r="ZH44" s="12"/>
      <c r="ZI44" s="12"/>
      <c r="ZJ44" s="12"/>
      <c r="ZK44" s="12"/>
      <c r="ZL44" s="12"/>
      <c r="ZM44" s="12"/>
      <c r="ZN44" s="12"/>
      <c r="ZO44" s="12"/>
      <c r="ZP44" s="12"/>
      <c r="ZQ44" s="12"/>
      <c r="ZR44" s="12"/>
      <c r="ZS44" s="12"/>
      <c r="ZT44" s="12"/>
      <c r="ZU44" s="12"/>
      <c r="ZV44" s="12"/>
      <c r="ZW44" s="12"/>
      <c r="ZX44" s="12"/>
      <c r="ZY44" s="12"/>
      <c r="ZZ44" s="12"/>
      <c r="AAA44" s="12"/>
      <c r="AAB44" s="12"/>
      <c r="AAC44" s="12"/>
      <c r="AAD44" s="12"/>
      <c r="AAE44" s="12"/>
      <c r="AAF44" s="12"/>
      <c r="AAG44" s="12"/>
      <c r="AAH44" s="12"/>
      <c r="AAI44" s="12"/>
      <c r="AAJ44" s="12"/>
      <c r="AAK44" s="12"/>
      <c r="AAL44" s="12"/>
      <c r="AAM44" s="12"/>
      <c r="AAN44" s="12"/>
      <c r="AAO44" s="12"/>
      <c r="AAP44" s="12"/>
      <c r="AAQ44" s="12"/>
      <c r="AAR44" s="12"/>
      <c r="AAS44" s="12"/>
      <c r="AAT44" s="12"/>
      <c r="AAU44" s="12"/>
      <c r="AAV44" s="12"/>
      <c r="AAW44" s="12"/>
      <c r="AAX44" s="12"/>
      <c r="AAY44" s="12"/>
      <c r="AAZ44" s="12"/>
      <c r="ABA44" s="12"/>
      <c r="ABB44" s="12"/>
      <c r="ABC44" s="12"/>
      <c r="ABD44" s="12"/>
      <c r="ABE44" s="12"/>
      <c r="ABF44" s="12"/>
      <c r="ABG44" s="12"/>
      <c r="ABH44" s="12"/>
      <c r="ABI44" s="12"/>
      <c r="ABJ44" s="12"/>
      <c r="ABK44" s="12"/>
      <c r="ABL44" s="12"/>
      <c r="ABM44" s="12"/>
      <c r="ABN44" s="12"/>
      <c r="ABO44" s="12"/>
      <c r="ABP44" s="12"/>
      <c r="ABQ44" s="12"/>
      <c r="ABR44" s="12"/>
      <c r="ABS44" s="12"/>
      <c r="ABT44" s="12"/>
      <c r="ABU44" s="12"/>
      <c r="ABV44" s="12"/>
      <c r="ABW44" s="12"/>
      <c r="ABX44" s="12"/>
      <c r="ABY44" s="12"/>
      <c r="ABZ44" s="12"/>
      <c r="ACA44" s="12"/>
      <c r="ACB44" s="12"/>
      <c r="ACC44" s="12"/>
      <c r="ACD44" s="12"/>
      <c r="ACE44" s="12"/>
      <c r="ACF44" s="12"/>
      <c r="ACG44" s="12"/>
      <c r="ACH44" s="12"/>
      <c r="ACI44" s="12"/>
      <c r="ACJ44" s="12"/>
      <c r="ACK44" s="12"/>
      <c r="ACL44" s="12"/>
      <c r="ACM44" s="12"/>
      <c r="ACN44" s="12"/>
      <c r="ACO44" s="12"/>
      <c r="ACP44" s="12"/>
      <c r="ACQ44" s="12"/>
      <c r="ACR44" s="12"/>
      <c r="ACS44" s="12"/>
      <c r="ACT44" s="12"/>
      <c r="ACU44" s="12"/>
      <c r="ACV44" s="12"/>
      <c r="ACW44" s="12"/>
      <c r="ACX44" s="12"/>
      <c r="ACY44" s="12"/>
      <c r="ACZ44" s="12"/>
      <c r="ADA44" s="12"/>
      <c r="ADB44" s="12"/>
      <c r="ADC44" s="12"/>
      <c r="ADD44" s="12"/>
      <c r="ADE44" s="12"/>
      <c r="ADF44" s="12"/>
      <c r="ADG44" s="12"/>
      <c r="ADH44" s="12"/>
      <c r="ADI44" s="12"/>
      <c r="ADJ44" s="12"/>
      <c r="ADK44" s="12"/>
      <c r="ADL44" s="12"/>
      <c r="ADM44" s="12"/>
      <c r="ADN44" s="12"/>
      <c r="ADO44" s="12"/>
      <c r="ADP44" s="12"/>
      <c r="ADQ44" s="12"/>
      <c r="ADR44" s="12"/>
      <c r="ADS44" s="12"/>
      <c r="ADT44" s="12"/>
      <c r="ADU44" s="12"/>
      <c r="ADV44" s="12"/>
      <c r="ADW44" s="12"/>
      <c r="ADX44" s="12"/>
      <c r="ADY44" s="12"/>
      <c r="ADZ44" s="12"/>
      <c r="AEA44" s="12"/>
      <c r="AEB44" s="12"/>
      <c r="AEC44" s="12"/>
      <c r="AED44" s="12"/>
      <c r="AEE44" s="12"/>
      <c r="AEF44" s="12"/>
      <c r="AEG44" s="12"/>
      <c r="AEH44" s="12"/>
      <c r="AEI44" s="12"/>
      <c r="AEJ44" s="12"/>
      <c r="AEK44" s="12"/>
      <c r="AEL44" s="12"/>
      <c r="AEM44" s="12"/>
      <c r="AEN44" s="12"/>
      <c r="AEO44" s="12"/>
      <c r="AEP44" s="12"/>
      <c r="AEQ44" s="12"/>
      <c r="AER44" s="12"/>
      <c r="AES44" s="12"/>
      <c r="AET44" s="12"/>
      <c r="AEU44" s="12"/>
      <c r="AEV44" s="12"/>
      <c r="AEW44" s="12"/>
      <c r="AEX44" s="12"/>
      <c r="AEY44" s="12"/>
      <c r="AEZ44" s="12"/>
      <c r="AFA44" s="12"/>
      <c r="AFB44" s="12"/>
      <c r="AFC44" s="12"/>
      <c r="AFD44" s="12"/>
      <c r="AFE44" s="12"/>
      <c r="AFF44" s="12"/>
      <c r="AFG44" s="12"/>
      <c r="AFH44" s="12"/>
      <c r="AFI44" s="12"/>
      <c r="AFJ44" s="12"/>
      <c r="AFK44" s="12"/>
      <c r="AFL44" s="12"/>
      <c r="AFM44" s="12"/>
      <c r="AFN44" s="12"/>
      <c r="AFO44" s="12"/>
      <c r="AFP44" s="12"/>
      <c r="AFQ44" s="12"/>
      <c r="AFR44" s="12"/>
      <c r="AFS44" s="12"/>
      <c r="AFT44" s="12"/>
      <c r="AFU44" s="12"/>
      <c r="AFV44" s="12"/>
      <c r="AFW44" s="12"/>
      <c r="AFX44" s="12"/>
      <c r="AFY44" s="12"/>
      <c r="AFZ44" s="12"/>
      <c r="AGA44" s="12"/>
      <c r="AGB44" s="12"/>
      <c r="AGC44" s="12"/>
      <c r="AGD44" s="12"/>
      <c r="AGE44" s="12"/>
      <c r="AGF44" s="12"/>
      <c r="AGG44" s="12"/>
      <c r="AGH44" s="12"/>
      <c r="AGI44" s="12"/>
      <c r="AGJ44" s="12"/>
      <c r="AGK44" s="12"/>
      <c r="AGL44" s="12"/>
      <c r="AGM44" s="12"/>
      <c r="AGN44" s="12"/>
      <c r="AGO44" s="12"/>
      <c r="AGP44" s="12"/>
      <c r="AGQ44" s="12"/>
      <c r="AGR44" s="12"/>
      <c r="AGS44" s="12"/>
      <c r="AGT44" s="12"/>
      <c r="AGU44" s="12"/>
      <c r="AGV44" s="12"/>
      <c r="AGW44" s="12"/>
      <c r="AGX44" s="12"/>
      <c r="AGY44" s="12"/>
      <c r="AGZ44" s="12"/>
      <c r="AHA44" s="12"/>
      <c r="AHB44" s="12"/>
      <c r="AHC44" s="12"/>
      <c r="AHD44" s="12"/>
      <c r="AHE44" s="12"/>
      <c r="AHF44" s="12"/>
      <c r="AHG44" s="12"/>
      <c r="AHH44" s="12"/>
      <c r="AHI44" s="12"/>
      <c r="AHJ44" s="12"/>
      <c r="AHK44" s="12"/>
      <c r="AHL44" s="12"/>
      <c r="AHM44" s="12"/>
      <c r="AHN44" s="12"/>
      <c r="AHO44" s="12"/>
      <c r="AHP44" s="12"/>
      <c r="AHQ44" s="12"/>
      <c r="AHR44" s="12"/>
      <c r="AHS44" s="12"/>
      <c r="AHT44" s="12"/>
      <c r="AHU44" s="12"/>
      <c r="AHV44" s="12"/>
      <c r="AHW44" s="12"/>
      <c r="AHX44" s="12"/>
      <c r="AHY44" s="12"/>
      <c r="AHZ44" s="12"/>
      <c r="AIA44" s="12"/>
      <c r="AIB44" s="12"/>
      <c r="AIC44" s="12"/>
      <c r="AID44" s="12"/>
      <c r="AIE44" s="12"/>
      <c r="AIF44" s="12"/>
      <c r="AIG44" s="12"/>
      <c r="AIH44" s="12"/>
      <c r="AII44" s="12"/>
      <c r="AIJ44" s="12"/>
      <c r="AIK44" s="12"/>
      <c r="AIL44" s="12"/>
      <c r="AIM44" s="12"/>
      <c r="AIN44" s="12"/>
      <c r="AIO44" s="12"/>
      <c r="AIP44" s="12"/>
      <c r="AIQ44" s="12"/>
      <c r="AIR44" s="12"/>
      <c r="AIS44" s="12"/>
      <c r="AIT44" s="12"/>
      <c r="AIU44" s="12"/>
      <c r="AIV44" s="12"/>
      <c r="AIW44" s="12"/>
      <c r="AIX44" s="12"/>
      <c r="AIY44" s="12"/>
      <c r="AIZ44" s="12"/>
      <c r="AJA44" s="12"/>
      <c r="AJB44" s="12"/>
      <c r="AJC44" s="12"/>
      <c r="AJD44" s="12"/>
      <c r="AJE44" s="12"/>
      <c r="AJF44" s="12"/>
      <c r="AJG44" s="12"/>
      <c r="AJH44" s="12"/>
      <c r="AJI44" s="12"/>
      <c r="AJJ44" s="12"/>
      <c r="AJK44" s="12"/>
      <c r="AJL44" s="12"/>
    </row>
    <row r="45" spans="1:948" s="23" customFormat="1" ht="11.25" customHeight="1" x14ac:dyDescent="0.25">
      <c r="A45" s="230" t="s">
        <v>86</v>
      </c>
      <c r="B45" s="231"/>
      <c r="C45" s="231"/>
      <c r="D45" s="231"/>
      <c r="E45" s="231"/>
    </row>
    <row r="54" spans="6:6" ht="9" customHeight="1" x14ac:dyDescent="0.2">
      <c r="F54" s="5" t="s">
        <v>131</v>
      </c>
    </row>
    <row r="55" spans="6:6" ht="9" customHeight="1" x14ac:dyDescent="0.25">
      <c r="F55" s="121">
        <v>1985</v>
      </c>
    </row>
    <row r="56" spans="6:6" ht="9" customHeight="1" x14ac:dyDescent="0.25">
      <c r="F56" s="121"/>
    </row>
    <row r="57" spans="6:6" ht="9" customHeight="1" x14ac:dyDescent="0.25">
      <c r="F57" s="121"/>
    </row>
    <row r="58" spans="6:6" ht="9" customHeight="1" x14ac:dyDescent="0.25">
      <c r="F58" s="121"/>
    </row>
    <row r="59" spans="6:6" ht="9" customHeight="1" x14ac:dyDescent="0.25">
      <c r="F59" s="121"/>
    </row>
    <row r="60" spans="6:6" ht="9" customHeight="1" x14ac:dyDescent="0.25">
      <c r="F60" s="121">
        <v>1990</v>
      </c>
    </row>
    <row r="61" spans="6:6" ht="9" customHeight="1" x14ac:dyDescent="0.25">
      <c r="F61" s="121"/>
    </row>
    <row r="62" spans="6:6" ht="9" customHeight="1" x14ac:dyDescent="0.25">
      <c r="F62" s="121"/>
    </row>
    <row r="63" spans="6:6" ht="9" customHeight="1" x14ac:dyDescent="0.25">
      <c r="F63" s="121"/>
    </row>
    <row r="64" spans="6:6" ht="9" customHeight="1" x14ac:dyDescent="0.25">
      <c r="F64" s="121"/>
    </row>
    <row r="65" spans="6:6" ht="9" customHeight="1" x14ac:dyDescent="0.25">
      <c r="F65" s="121">
        <v>1995</v>
      </c>
    </row>
    <row r="66" spans="6:6" ht="9" customHeight="1" x14ac:dyDescent="0.25">
      <c r="F66" s="121"/>
    </row>
    <row r="67" spans="6:6" ht="9" customHeight="1" x14ac:dyDescent="0.25">
      <c r="F67" s="121"/>
    </row>
    <row r="68" spans="6:6" ht="9" customHeight="1" x14ac:dyDescent="0.25">
      <c r="F68" s="121"/>
    </row>
    <row r="69" spans="6:6" ht="9" customHeight="1" x14ac:dyDescent="0.25">
      <c r="F69" s="121"/>
    </row>
    <row r="70" spans="6:6" ht="9" customHeight="1" x14ac:dyDescent="0.25">
      <c r="F70" s="121">
        <v>2000</v>
      </c>
    </row>
    <row r="71" spans="6:6" ht="9" customHeight="1" x14ac:dyDescent="0.25">
      <c r="F71" s="123"/>
    </row>
    <row r="72" spans="6:6" ht="9" customHeight="1" x14ac:dyDescent="0.25">
      <c r="F72" s="121"/>
    </row>
    <row r="73" spans="6:6" ht="9" customHeight="1" x14ac:dyDescent="0.25">
      <c r="F73" s="121"/>
    </row>
    <row r="74" spans="6:6" ht="9" customHeight="1" x14ac:dyDescent="0.25">
      <c r="F74" s="121"/>
    </row>
    <row r="75" spans="6:6" ht="9" customHeight="1" x14ac:dyDescent="0.25">
      <c r="F75" s="121">
        <v>2005</v>
      </c>
    </row>
    <row r="76" spans="6:6" ht="9" customHeight="1" x14ac:dyDescent="0.25">
      <c r="F76" s="121"/>
    </row>
    <row r="77" spans="6:6" ht="9" customHeight="1" x14ac:dyDescent="0.25">
      <c r="F77" s="121"/>
    </row>
    <row r="78" spans="6:6" ht="9" customHeight="1" x14ac:dyDescent="0.25">
      <c r="F78" s="121"/>
    </row>
    <row r="79" spans="6:6" ht="9" customHeight="1" x14ac:dyDescent="0.25">
      <c r="F79" s="121"/>
    </row>
    <row r="80" spans="6:6" ht="9" customHeight="1" x14ac:dyDescent="0.25">
      <c r="F80" s="121">
        <v>2010</v>
      </c>
    </row>
    <row r="81" spans="1:6" ht="9" customHeight="1" x14ac:dyDescent="0.25">
      <c r="F81" s="121"/>
    </row>
    <row r="82" spans="1:6" ht="9" customHeight="1" x14ac:dyDescent="0.25">
      <c r="F82" s="121"/>
    </row>
    <row r="83" spans="1:6" ht="9" customHeight="1" x14ac:dyDescent="0.25">
      <c r="F83" s="121"/>
    </row>
    <row r="84" spans="1:6" ht="9" customHeight="1" x14ac:dyDescent="0.25">
      <c r="F84" s="121"/>
    </row>
    <row r="85" spans="1:6" ht="9" customHeight="1" x14ac:dyDescent="0.25">
      <c r="F85" s="121">
        <v>2015</v>
      </c>
    </row>
    <row r="86" spans="1:6" ht="9" customHeight="1" x14ac:dyDescent="0.25">
      <c r="F86" s="121"/>
    </row>
    <row r="87" spans="1:6" ht="12.75" customHeight="1" x14ac:dyDescent="0.25">
      <c r="A87" s="232" t="s">
        <v>124</v>
      </c>
      <c r="B87" s="232"/>
      <c r="C87" s="232"/>
      <c r="D87" s="232"/>
      <c r="E87" s="232"/>
      <c r="F87" s="121"/>
    </row>
    <row r="88" spans="1:6" ht="9" customHeight="1" x14ac:dyDescent="0.25">
      <c r="F88" s="125"/>
    </row>
    <row r="89" spans="1:6" ht="9" customHeight="1" x14ac:dyDescent="0.25">
      <c r="F89" s="121"/>
    </row>
    <row r="90" spans="1:6" ht="9" customHeight="1" x14ac:dyDescent="0.25">
      <c r="F90" s="121">
        <v>2020</v>
      </c>
    </row>
    <row r="91" spans="1:6" ht="9" customHeight="1" x14ac:dyDescent="0.25">
      <c r="F91" s="125"/>
    </row>
    <row r="92" spans="1:6" ht="9" customHeight="1" x14ac:dyDescent="0.25">
      <c r="F92" s="125"/>
    </row>
    <row r="93" spans="1:6" ht="9" customHeight="1" x14ac:dyDescent="0.25">
      <c r="F93" s="125">
        <v>2023</v>
      </c>
    </row>
  </sheetData>
  <mergeCells count="4">
    <mergeCell ref="A45:E45"/>
    <mergeCell ref="A87:E87"/>
    <mergeCell ref="B4:E4"/>
    <mergeCell ref="A3:A4"/>
  </mergeCells>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T236"/>
  <sheetViews>
    <sheetView showGridLines="0" view="pageLayout" topLeftCell="A58" zoomScaleNormal="130" zoomScaleSheetLayoutView="145" workbookViewId="0">
      <selection activeCell="C39" sqref="C39"/>
    </sheetView>
  </sheetViews>
  <sheetFormatPr baseColWidth="10" defaultRowHeight="12.75" outlineLevelRow="5" outlineLevelCol="1" x14ac:dyDescent="0.25"/>
  <cols>
    <col min="1" max="1" width="14.42578125" style="44" customWidth="1"/>
    <col min="2" max="2" width="6.7109375" style="44" customWidth="1"/>
    <col min="3" max="3" width="9.85546875" style="44" customWidth="1"/>
    <col min="4" max="4" width="11.28515625" style="44" customWidth="1"/>
    <col min="5" max="5" width="9.85546875" style="44" customWidth="1"/>
    <col min="6" max="6" width="7.42578125" style="44" hidden="1" customWidth="1" outlineLevel="1"/>
    <col min="7" max="7" width="11.28515625" style="44" customWidth="1" collapsed="1"/>
    <col min="8" max="8" width="9.7109375" style="44" customWidth="1"/>
    <col min="9" max="9" width="10.85546875" style="44" customWidth="1"/>
    <col min="10" max="11" width="11.42578125" style="44" hidden="1" customWidth="1" outlineLevel="1"/>
    <col min="12" max="12" width="11.5703125" style="44" collapsed="1"/>
    <col min="13" max="256" width="11.5703125" style="44"/>
    <col min="257" max="257" width="16.5703125" style="44" customWidth="1"/>
    <col min="258" max="258" width="8.85546875" style="44" bestFit="1" customWidth="1"/>
    <col min="259" max="259" width="9.140625" style="44" customWidth="1"/>
    <col min="260" max="265" width="8.5703125" style="44" customWidth="1"/>
    <col min="266" max="512" width="11.5703125" style="44"/>
    <col min="513" max="513" width="16.5703125" style="44" customWidth="1"/>
    <col min="514" max="514" width="8.85546875" style="44" bestFit="1" customWidth="1"/>
    <col min="515" max="515" width="9.140625" style="44" customWidth="1"/>
    <col min="516" max="521" width="8.5703125" style="44" customWidth="1"/>
    <col min="522" max="768" width="11.5703125" style="44"/>
    <col min="769" max="769" width="16.5703125" style="44" customWidth="1"/>
    <col min="770" max="770" width="8.85546875" style="44" bestFit="1" customWidth="1"/>
    <col min="771" max="771" width="9.140625" style="44" customWidth="1"/>
    <col min="772" max="777" width="8.5703125" style="44" customWidth="1"/>
    <col min="778" max="1024" width="11.5703125" style="44"/>
    <col min="1025" max="1025" width="16.5703125" style="44" customWidth="1"/>
    <col min="1026" max="1026" width="8.85546875" style="44" bestFit="1" customWidth="1"/>
    <col min="1027" max="1027" width="9.140625" style="44" customWidth="1"/>
    <col min="1028" max="1033" width="8.5703125" style="44" customWidth="1"/>
    <col min="1034" max="1280" width="11.5703125" style="44"/>
    <col min="1281" max="1281" width="16.5703125" style="44" customWidth="1"/>
    <col min="1282" max="1282" width="8.85546875" style="44" bestFit="1" customWidth="1"/>
    <col min="1283" max="1283" width="9.140625" style="44" customWidth="1"/>
    <col min="1284" max="1289" width="8.5703125" style="44" customWidth="1"/>
    <col min="1290" max="1536" width="11.5703125" style="44"/>
    <col min="1537" max="1537" width="16.5703125" style="44" customWidth="1"/>
    <col min="1538" max="1538" width="8.85546875" style="44" bestFit="1" customWidth="1"/>
    <col min="1539" max="1539" width="9.140625" style="44" customWidth="1"/>
    <col min="1540" max="1545" width="8.5703125" style="44" customWidth="1"/>
    <col min="1546" max="1792" width="11.5703125" style="44"/>
    <col min="1793" max="1793" width="16.5703125" style="44" customWidth="1"/>
    <col min="1794" max="1794" width="8.85546875" style="44" bestFit="1" customWidth="1"/>
    <col min="1795" max="1795" width="9.140625" style="44" customWidth="1"/>
    <col min="1796" max="1801" width="8.5703125" style="44" customWidth="1"/>
    <col min="1802" max="2048" width="11.5703125" style="44"/>
    <col min="2049" max="2049" width="16.5703125" style="44" customWidth="1"/>
    <col min="2050" max="2050" width="8.85546875" style="44" bestFit="1" customWidth="1"/>
    <col min="2051" max="2051" width="9.140625" style="44" customWidth="1"/>
    <col min="2052" max="2057" width="8.5703125" style="44" customWidth="1"/>
    <col min="2058" max="2304" width="11.5703125" style="44"/>
    <col min="2305" max="2305" width="16.5703125" style="44" customWidth="1"/>
    <col min="2306" max="2306" width="8.85546875" style="44" bestFit="1" customWidth="1"/>
    <col min="2307" max="2307" width="9.140625" style="44" customWidth="1"/>
    <col min="2308" max="2313" width="8.5703125" style="44" customWidth="1"/>
    <col min="2314" max="2560" width="11.5703125" style="44"/>
    <col min="2561" max="2561" width="16.5703125" style="44" customWidth="1"/>
    <col min="2562" max="2562" width="8.85546875" style="44" bestFit="1" customWidth="1"/>
    <col min="2563" max="2563" width="9.140625" style="44" customWidth="1"/>
    <col min="2564" max="2569" width="8.5703125" style="44" customWidth="1"/>
    <col min="2570" max="2816" width="11.5703125" style="44"/>
    <col min="2817" max="2817" width="16.5703125" style="44" customWidth="1"/>
    <col min="2818" max="2818" width="8.85546875" style="44" bestFit="1" customWidth="1"/>
    <col min="2819" max="2819" width="9.140625" style="44" customWidth="1"/>
    <col min="2820" max="2825" width="8.5703125" style="44" customWidth="1"/>
    <col min="2826" max="3072" width="11.5703125" style="44"/>
    <col min="3073" max="3073" width="16.5703125" style="44" customWidth="1"/>
    <col min="3074" max="3074" width="8.85546875" style="44" bestFit="1" customWidth="1"/>
    <col min="3075" max="3075" width="9.140625" style="44" customWidth="1"/>
    <col min="3076" max="3081" width="8.5703125" style="44" customWidth="1"/>
    <col min="3082" max="3328" width="11.5703125" style="44"/>
    <col min="3329" max="3329" width="16.5703125" style="44" customWidth="1"/>
    <col min="3330" max="3330" width="8.85546875" style="44" bestFit="1" customWidth="1"/>
    <col min="3331" max="3331" width="9.140625" style="44" customWidth="1"/>
    <col min="3332" max="3337" width="8.5703125" style="44" customWidth="1"/>
    <col min="3338" max="3584" width="11.5703125" style="44"/>
    <col min="3585" max="3585" width="16.5703125" style="44" customWidth="1"/>
    <col min="3586" max="3586" width="8.85546875" style="44" bestFit="1" customWidth="1"/>
    <col min="3587" max="3587" width="9.140625" style="44" customWidth="1"/>
    <col min="3588" max="3593" width="8.5703125" style="44" customWidth="1"/>
    <col min="3594" max="3840" width="11.5703125" style="44"/>
    <col min="3841" max="3841" width="16.5703125" style="44" customWidth="1"/>
    <col min="3842" max="3842" width="8.85546875" style="44" bestFit="1" customWidth="1"/>
    <col min="3843" max="3843" width="9.140625" style="44" customWidth="1"/>
    <col min="3844" max="3849" width="8.5703125" style="44" customWidth="1"/>
    <col min="3850" max="4096" width="11.5703125" style="44"/>
    <col min="4097" max="4097" width="16.5703125" style="44" customWidth="1"/>
    <col min="4098" max="4098" width="8.85546875" style="44" bestFit="1" customWidth="1"/>
    <col min="4099" max="4099" width="9.140625" style="44" customWidth="1"/>
    <col min="4100" max="4105" width="8.5703125" style="44" customWidth="1"/>
    <col min="4106" max="4352" width="11.5703125" style="44"/>
    <col min="4353" max="4353" width="16.5703125" style="44" customWidth="1"/>
    <col min="4354" max="4354" width="8.85546875" style="44" bestFit="1" customWidth="1"/>
    <col min="4355" max="4355" width="9.140625" style="44" customWidth="1"/>
    <col min="4356" max="4361" width="8.5703125" style="44" customWidth="1"/>
    <col min="4362" max="4608" width="11.5703125" style="44"/>
    <col min="4609" max="4609" width="16.5703125" style="44" customWidth="1"/>
    <col min="4610" max="4610" width="8.85546875" style="44" bestFit="1" customWidth="1"/>
    <col min="4611" max="4611" width="9.140625" style="44" customWidth="1"/>
    <col min="4612" max="4617" width="8.5703125" style="44" customWidth="1"/>
    <col min="4618" max="4864" width="11.5703125" style="44"/>
    <col min="4865" max="4865" width="16.5703125" style="44" customWidth="1"/>
    <col min="4866" max="4866" width="8.85546875" style="44" bestFit="1" customWidth="1"/>
    <col min="4867" max="4867" width="9.140625" style="44" customWidth="1"/>
    <col min="4868" max="4873" width="8.5703125" style="44" customWidth="1"/>
    <col min="4874" max="5120" width="11.5703125" style="44"/>
    <col min="5121" max="5121" width="16.5703125" style="44" customWidth="1"/>
    <col min="5122" max="5122" width="8.85546875" style="44" bestFit="1" customWidth="1"/>
    <col min="5123" max="5123" width="9.140625" style="44" customWidth="1"/>
    <col min="5124" max="5129" width="8.5703125" style="44" customWidth="1"/>
    <col min="5130" max="5376" width="11.5703125" style="44"/>
    <col min="5377" max="5377" width="16.5703125" style="44" customWidth="1"/>
    <col min="5378" max="5378" width="8.85546875" style="44" bestFit="1" customWidth="1"/>
    <col min="5379" max="5379" width="9.140625" style="44" customWidth="1"/>
    <col min="5380" max="5385" width="8.5703125" style="44" customWidth="1"/>
    <col min="5386" max="5632" width="11.5703125" style="44"/>
    <col min="5633" max="5633" width="16.5703125" style="44" customWidth="1"/>
    <col min="5634" max="5634" width="8.85546875" style="44" bestFit="1" customWidth="1"/>
    <col min="5635" max="5635" width="9.140625" style="44" customWidth="1"/>
    <col min="5636" max="5641" width="8.5703125" style="44" customWidth="1"/>
    <col min="5642" max="5888" width="11.5703125" style="44"/>
    <col min="5889" max="5889" width="16.5703125" style="44" customWidth="1"/>
    <col min="5890" max="5890" width="8.85546875" style="44" bestFit="1" customWidth="1"/>
    <col min="5891" max="5891" width="9.140625" style="44" customWidth="1"/>
    <col min="5892" max="5897" width="8.5703125" style="44" customWidth="1"/>
    <col min="5898" max="6144" width="11.5703125" style="44"/>
    <col min="6145" max="6145" width="16.5703125" style="44" customWidth="1"/>
    <col min="6146" max="6146" width="8.85546875" style="44" bestFit="1" customWidth="1"/>
    <col min="6147" max="6147" width="9.140625" style="44" customWidth="1"/>
    <col min="6148" max="6153" width="8.5703125" style="44" customWidth="1"/>
    <col min="6154" max="6400" width="11.5703125" style="44"/>
    <col min="6401" max="6401" width="16.5703125" style="44" customWidth="1"/>
    <col min="6402" max="6402" width="8.85546875" style="44" bestFit="1" customWidth="1"/>
    <col min="6403" max="6403" width="9.140625" style="44" customWidth="1"/>
    <col min="6404" max="6409" width="8.5703125" style="44" customWidth="1"/>
    <col min="6410" max="6656" width="11.5703125" style="44"/>
    <col min="6657" max="6657" width="16.5703125" style="44" customWidth="1"/>
    <col min="6658" max="6658" width="8.85546875" style="44" bestFit="1" customWidth="1"/>
    <col min="6659" max="6659" width="9.140625" style="44" customWidth="1"/>
    <col min="6660" max="6665" width="8.5703125" style="44" customWidth="1"/>
    <col min="6666" max="6912" width="11.5703125" style="44"/>
    <col min="6913" max="6913" width="16.5703125" style="44" customWidth="1"/>
    <col min="6914" max="6914" width="8.85546875" style="44" bestFit="1" customWidth="1"/>
    <col min="6915" max="6915" width="9.140625" style="44" customWidth="1"/>
    <col min="6916" max="6921" width="8.5703125" style="44" customWidth="1"/>
    <col min="6922" max="7168" width="11.5703125" style="44"/>
    <col min="7169" max="7169" width="16.5703125" style="44" customWidth="1"/>
    <col min="7170" max="7170" width="8.85546875" style="44" bestFit="1" customWidth="1"/>
    <col min="7171" max="7171" width="9.140625" style="44" customWidth="1"/>
    <col min="7172" max="7177" width="8.5703125" style="44" customWidth="1"/>
    <col min="7178" max="7424" width="11.5703125" style="44"/>
    <col min="7425" max="7425" width="16.5703125" style="44" customWidth="1"/>
    <col min="7426" max="7426" width="8.85546875" style="44" bestFit="1" customWidth="1"/>
    <col min="7427" max="7427" width="9.140625" style="44" customWidth="1"/>
    <col min="7428" max="7433" width="8.5703125" style="44" customWidth="1"/>
    <col min="7434" max="7680" width="11.5703125" style="44"/>
    <col min="7681" max="7681" width="16.5703125" style="44" customWidth="1"/>
    <col min="7682" max="7682" width="8.85546875" style="44" bestFit="1" customWidth="1"/>
    <col min="7683" max="7683" width="9.140625" style="44" customWidth="1"/>
    <col min="7684" max="7689" width="8.5703125" style="44" customWidth="1"/>
    <col min="7690" max="7936" width="11.5703125" style="44"/>
    <col min="7937" max="7937" width="16.5703125" style="44" customWidth="1"/>
    <col min="7938" max="7938" width="8.85546875" style="44" bestFit="1" customWidth="1"/>
    <col min="7939" max="7939" width="9.140625" style="44" customWidth="1"/>
    <col min="7940" max="7945" width="8.5703125" style="44" customWidth="1"/>
    <col min="7946" max="8192" width="11.5703125" style="44"/>
    <col min="8193" max="8193" width="16.5703125" style="44" customWidth="1"/>
    <col min="8194" max="8194" width="8.85546875" style="44" bestFit="1" customWidth="1"/>
    <col min="8195" max="8195" width="9.140625" style="44" customWidth="1"/>
    <col min="8196" max="8201" width="8.5703125" style="44" customWidth="1"/>
    <col min="8202" max="8448" width="11.5703125" style="44"/>
    <col min="8449" max="8449" width="16.5703125" style="44" customWidth="1"/>
    <col min="8450" max="8450" width="8.85546875" style="44" bestFit="1" customWidth="1"/>
    <col min="8451" max="8451" width="9.140625" style="44" customWidth="1"/>
    <col min="8452" max="8457" width="8.5703125" style="44" customWidth="1"/>
    <col min="8458" max="8704" width="11.5703125" style="44"/>
    <col min="8705" max="8705" width="16.5703125" style="44" customWidth="1"/>
    <col min="8706" max="8706" width="8.85546875" style="44" bestFit="1" customWidth="1"/>
    <col min="8707" max="8707" width="9.140625" style="44" customWidth="1"/>
    <col min="8708" max="8713" width="8.5703125" style="44" customWidth="1"/>
    <col min="8714" max="8960" width="11.5703125" style="44"/>
    <col min="8961" max="8961" width="16.5703125" style="44" customWidth="1"/>
    <col min="8962" max="8962" width="8.85546875" style="44" bestFit="1" customWidth="1"/>
    <col min="8963" max="8963" width="9.140625" style="44" customWidth="1"/>
    <col min="8964" max="8969" width="8.5703125" style="44" customWidth="1"/>
    <col min="8970" max="9216" width="11.5703125" style="44"/>
    <col min="9217" max="9217" width="16.5703125" style="44" customWidth="1"/>
    <col min="9218" max="9218" width="8.85546875" style="44" bestFit="1" customWidth="1"/>
    <col min="9219" max="9219" width="9.140625" style="44" customWidth="1"/>
    <col min="9220" max="9225" width="8.5703125" style="44" customWidth="1"/>
    <col min="9226" max="9472" width="11.5703125" style="44"/>
    <col min="9473" max="9473" width="16.5703125" style="44" customWidth="1"/>
    <col min="9474" max="9474" width="8.85546875" style="44" bestFit="1" customWidth="1"/>
    <col min="9475" max="9475" width="9.140625" style="44" customWidth="1"/>
    <col min="9476" max="9481" width="8.5703125" style="44" customWidth="1"/>
    <col min="9482" max="9728" width="11.5703125" style="44"/>
    <col min="9729" max="9729" width="16.5703125" style="44" customWidth="1"/>
    <col min="9730" max="9730" width="8.85546875" style="44" bestFit="1" customWidth="1"/>
    <col min="9731" max="9731" width="9.140625" style="44" customWidth="1"/>
    <col min="9732" max="9737" width="8.5703125" style="44" customWidth="1"/>
    <col min="9738" max="9984" width="11.5703125" style="44"/>
    <col min="9985" max="9985" width="16.5703125" style="44" customWidth="1"/>
    <col min="9986" max="9986" width="8.85546875" style="44" bestFit="1" customWidth="1"/>
    <col min="9987" max="9987" width="9.140625" style="44" customWidth="1"/>
    <col min="9988" max="9993" width="8.5703125" style="44" customWidth="1"/>
    <col min="9994" max="10240" width="11.5703125" style="44"/>
    <col min="10241" max="10241" width="16.5703125" style="44" customWidth="1"/>
    <col min="10242" max="10242" width="8.85546875" style="44" bestFit="1" customWidth="1"/>
    <col min="10243" max="10243" width="9.140625" style="44" customWidth="1"/>
    <col min="10244" max="10249" width="8.5703125" style="44" customWidth="1"/>
    <col min="10250" max="10496" width="11.5703125" style="44"/>
    <col min="10497" max="10497" width="16.5703125" style="44" customWidth="1"/>
    <col min="10498" max="10498" width="8.85546875" style="44" bestFit="1" customWidth="1"/>
    <col min="10499" max="10499" width="9.140625" style="44" customWidth="1"/>
    <col min="10500" max="10505" width="8.5703125" style="44" customWidth="1"/>
    <col min="10506" max="10752" width="11.5703125" style="44"/>
    <col min="10753" max="10753" width="16.5703125" style="44" customWidth="1"/>
    <col min="10754" max="10754" width="8.85546875" style="44" bestFit="1" customWidth="1"/>
    <col min="10755" max="10755" width="9.140625" style="44" customWidth="1"/>
    <col min="10756" max="10761" width="8.5703125" style="44" customWidth="1"/>
    <col min="10762" max="11008" width="11.5703125" style="44"/>
    <col min="11009" max="11009" width="16.5703125" style="44" customWidth="1"/>
    <col min="11010" max="11010" width="8.85546875" style="44" bestFit="1" customWidth="1"/>
    <col min="11011" max="11011" width="9.140625" style="44" customWidth="1"/>
    <col min="11012" max="11017" width="8.5703125" style="44" customWidth="1"/>
    <col min="11018" max="11264" width="11.5703125" style="44"/>
    <col min="11265" max="11265" width="16.5703125" style="44" customWidth="1"/>
    <col min="11266" max="11266" width="8.85546875" style="44" bestFit="1" customWidth="1"/>
    <col min="11267" max="11267" width="9.140625" style="44" customWidth="1"/>
    <col min="11268" max="11273" width="8.5703125" style="44" customWidth="1"/>
    <col min="11274" max="11520" width="11.5703125" style="44"/>
    <col min="11521" max="11521" width="16.5703125" style="44" customWidth="1"/>
    <col min="11522" max="11522" width="8.85546875" style="44" bestFit="1" customWidth="1"/>
    <col min="11523" max="11523" width="9.140625" style="44" customWidth="1"/>
    <col min="11524" max="11529" width="8.5703125" style="44" customWidth="1"/>
    <col min="11530" max="11776" width="11.5703125" style="44"/>
    <col min="11777" max="11777" width="16.5703125" style="44" customWidth="1"/>
    <col min="11778" max="11778" width="8.85546875" style="44" bestFit="1" customWidth="1"/>
    <col min="11779" max="11779" width="9.140625" style="44" customWidth="1"/>
    <col min="11780" max="11785" width="8.5703125" style="44" customWidth="1"/>
    <col min="11786" max="12032" width="11.5703125" style="44"/>
    <col min="12033" max="12033" width="16.5703125" style="44" customWidth="1"/>
    <col min="12034" max="12034" width="8.85546875" style="44" bestFit="1" customWidth="1"/>
    <col min="12035" max="12035" width="9.140625" style="44" customWidth="1"/>
    <col min="12036" max="12041" width="8.5703125" style="44" customWidth="1"/>
    <col min="12042" max="12288" width="11.5703125" style="44"/>
    <col min="12289" max="12289" width="16.5703125" style="44" customWidth="1"/>
    <col min="12290" max="12290" width="8.85546875" style="44" bestFit="1" customWidth="1"/>
    <col min="12291" max="12291" width="9.140625" style="44" customWidth="1"/>
    <col min="12292" max="12297" width="8.5703125" style="44" customWidth="1"/>
    <col min="12298" max="12544" width="11.5703125" style="44"/>
    <col min="12545" max="12545" width="16.5703125" style="44" customWidth="1"/>
    <col min="12546" max="12546" width="8.85546875" style="44" bestFit="1" customWidth="1"/>
    <col min="12547" max="12547" width="9.140625" style="44" customWidth="1"/>
    <col min="12548" max="12553" width="8.5703125" style="44" customWidth="1"/>
    <col min="12554" max="12800" width="11.5703125" style="44"/>
    <col min="12801" max="12801" width="16.5703125" style="44" customWidth="1"/>
    <col min="12802" max="12802" width="8.85546875" style="44" bestFit="1" customWidth="1"/>
    <col min="12803" max="12803" width="9.140625" style="44" customWidth="1"/>
    <col min="12804" max="12809" width="8.5703125" style="44" customWidth="1"/>
    <col min="12810" max="13056" width="11.5703125" style="44"/>
    <col min="13057" max="13057" width="16.5703125" style="44" customWidth="1"/>
    <col min="13058" max="13058" width="8.85546875" style="44" bestFit="1" customWidth="1"/>
    <col min="13059" max="13059" width="9.140625" style="44" customWidth="1"/>
    <col min="13060" max="13065" width="8.5703125" style="44" customWidth="1"/>
    <col min="13066" max="13312" width="11.5703125" style="44"/>
    <col min="13313" max="13313" width="16.5703125" style="44" customWidth="1"/>
    <col min="13314" max="13314" width="8.85546875" style="44" bestFit="1" customWidth="1"/>
    <col min="13315" max="13315" width="9.140625" style="44" customWidth="1"/>
    <col min="13316" max="13321" width="8.5703125" style="44" customWidth="1"/>
    <col min="13322" max="13568" width="11.5703125" style="44"/>
    <col min="13569" max="13569" width="16.5703125" style="44" customWidth="1"/>
    <col min="13570" max="13570" width="8.85546875" style="44" bestFit="1" customWidth="1"/>
    <col min="13571" max="13571" width="9.140625" style="44" customWidth="1"/>
    <col min="13572" max="13577" width="8.5703125" style="44" customWidth="1"/>
    <col min="13578" max="13824" width="11.5703125" style="44"/>
    <col min="13825" max="13825" width="16.5703125" style="44" customWidth="1"/>
    <col min="13826" max="13826" width="8.85546875" style="44" bestFit="1" customWidth="1"/>
    <col min="13827" max="13827" width="9.140625" style="44" customWidth="1"/>
    <col min="13828" max="13833" width="8.5703125" style="44" customWidth="1"/>
    <col min="13834" max="14080" width="11.5703125" style="44"/>
    <col min="14081" max="14081" width="16.5703125" style="44" customWidth="1"/>
    <col min="14082" max="14082" width="8.85546875" style="44" bestFit="1" customWidth="1"/>
    <col min="14083" max="14083" width="9.140625" style="44" customWidth="1"/>
    <col min="14084" max="14089" width="8.5703125" style="44" customWidth="1"/>
    <col min="14090" max="14336" width="11.5703125" style="44"/>
    <col min="14337" max="14337" width="16.5703125" style="44" customWidth="1"/>
    <col min="14338" max="14338" width="8.85546875" style="44" bestFit="1" customWidth="1"/>
    <col min="14339" max="14339" width="9.140625" style="44" customWidth="1"/>
    <col min="14340" max="14345" width="8.5703125" style="44" customWidth="1"/>
    <col min="14346" max="14592" width="11.5703125" style="44"/>
    <col min="14593" max="14593" width="16.5703125" style="44" customWidth="1"/>
    <col min="14594" max="14594" width="8.85546875" style="44" bestFit="1" customWidth="1"/>
    <col min="14595" max="14595" width="9.140625" style="44" customWidth="1"/>
    <col min="14596" max="14601" width="8.5703125" style="44" customWidth="1"/>
    <col min="14602" max="14848" width="11.5703125" style="44"/>
    <col min="14849" max="14849" width="16.5703125" style="44" customWidth="1"/>
    <col min="14850" max="14850" width="8.85546875" style="44" bestFit="1" customWidth="1"/>
    <col min="14851" max="14851" width="9.140625" style="44" customWidth="1"/>
    <col min="14852" max="14857" width="8.5703125" style="44" customWidth="1"/>
    <col min="14858" max="15104" width="11.5703125" style="44"/>
    <col min="15105" max="15105" width="16.5703125" style="44" customWidth="1"/>
    <col min="15106" max="15106" width="8.85546875" style="44" bestFit="1" customWidth="1"/>
    <col min="15107" max="15107" width="9.140625" style="44" customWidth="1"/>
    <col min="15108" max="15113" width="8.5703125" style="44" customWidth="1"/>
    <col min="15114" max="15360" width="11.5703125" style="44"/>
    <col min="15361" max="15361" width="16.5703125" style="44" customWidth="1"/>
    <col min="15362" max="15362" width="8.85546875" style="44" bestFit="1" customWidth="1"/>
    <col min="15363" max="15363" width="9.140625" style="44" customWidth="1"/>
    <col min="15364" max="15369" width="8.5703125" style="44" customWidth="1"/>
    <col min="15370" max="15616" width="11.5703125" style="44"/>
    <col min="15617" max="15617" width="16.5703125" style="44" customWidth="1"/>
    <col min="15618" max="15618" width="8.85546875" style="44" bestFit="1" customWidth="1"/>
    <col min="15619" max="15619" width="9.140625" style="44" customWidth="1"/>
    <col min="15620" max="15625" width="8.5703125" style="44" customWidth="1"/>
    <col min="15626" max="15872" width="11.5703125" style="44"/>
    <col min="15873" max="15873" width="16.5703125" style="44" customWidth="1"/>
    <col min="15874" max="15874" width="8.85546875" style="44" bestFit="1" customWidth="1"/>
    <col min="15875" max="15875" width="9.140625" style="44" customWidth="1"/>
    <col min="15876" max="15881" width="8.5703125" style="44" customWidth="1"/>
    <col min="15882" max="16128" width="11.5703125" style="44"/>
    <col min="16129" max="16129" width="16.5703125" style="44" customWidth="1"/>
    <col min="16130" max="16130" width="8.85546875" style="44" bestFit="1" customWidth="1"/>
    <col min="16131" max="16131" width="9.140625" style="44" customWidth="1"/>
    <col min="16132" max="16137" width="8.5703125" style="44" customWidth="1"/>
    <col min="16138" max="16384" width="11.5703125" style="44"/>
  </cols>
  <sheetData>
    <row r="1" spans="1:11" s="4" customFormat="1" ht="22.15" customHeight="1" x14ac:dyDescent="0.3">
      <c r="A1" s="82" t="str">
        <f>CONCATENATE(Inhalt_K11!B33,"   ",Inhalt_K11!C33)</f>
        <v>1110   Entwicklung des Personalstandes der Stadtverwaltung 2008 - 2023</v>
      </c>
      <c r="B1" s="3"/>
      <c r="C1" s="3"/>
      <c r="D1" s="3"/>
      <c r="E1" s="3"/>
      <c r="F1" s="3"/>
      <c r="G1" s="3"/>
      <c r="H1" s="3"/>
      <c r="I1" s="3"/>
      <c r="J1" s="3"/>
      <c r="K1" s="3"/>
    </row>
    <row r="2" spans="1:11" ht="6" customHeight="1" x14ac:dyDescent="0.25"/>
    <row r="3" spans="1:11" ht="55.5" customHeight="1" x14ac:dyDescent="0.25">
      <c r="A3" s="97" t="s">
        <v>81</v>
      </c>
      <c r="B3" s="98" t="s">
        <v>83</v>
      </c>
      <c r="C3" s="98" t="s">
        <v>109</v>
      </c>
      <c r="D3" s="98" t="s">
        <v>37</v>
      </c>
      <c r="E3" s="98" t="s">
        <v>38</v>
      </c>
      <c r="F3" s="98" t="s">
        <v>39</v>
      </c>
      <c r="G3" s="98" t="s">
        <v>40</v>
      </c>
      <c r="H3" s="98" t="s">
        <v>41</v>
      </c>
      <c r="I3" s="99" t="s">
        <v>42</v>
      </c>
      <c r="J3" s="45"/>
    </row>
    <row r="4" spans="1:11" s="48" customFormat="1" ht="21" customHeight="1" x14ac:dyDescent="0.25">
      <c r="A4" s="46">
        <v>2008</v>
      </c>
      <c r="B4" s="47"/>
      <c r="C4" s="239"/>
      <c r="D4" s="240"/>
      <c r="E4" s="240"/>
      <c r="F4" s="240"/>
      <c r="G4" s="240"/>
      <c r="H4" s="240"/>
      <c r="I4" s="240"/>
      <c r="J4" s="45"/>
    </row>
    <row r="5" spans="1:11" ht="21.75" hidden="1" customHeight="1" outlineLevel="1" x14ac:dyDescent="0.25">
      <c r="A5" s="49" t="s">
        <v>43</v>
      </c>
      <c r="B5" s="50" t="s">
        <v>44</v>
      </c>
      <c r="C5" s="51">
        <v>1385</v>
      </c>
      <c r="D5" s="51">
        <v>79</v>
      </c>
      <c r="E5" s="51">
        <v>210</v>
      </c>
      <c r="F5" s="51">
        <v>12</v>
      </c>
      <c r="G5" s="51">
        <v>39</v>
      </c>
      <c r="H5" s="51">
        <v>13</v>
      </c>
      <c r="I5" s="51">
        <f>SUM(C5:H5)</f>
        <v>1738</v>
      </c>
    </row>
    <row r="6" spans="1:11" ht="9.75" hidden="1" customHeight="1" outlineLevel="1" x14ac:dyDescent="0.25">
      <c r="A6" s="49"/>
      <c r="B6" s="50" t="s">
        <v>45</v>
      </c>
      <c r="C6" s="51">
        <v>1428</v>
      </c>
      <c r="D6" s="51">
        <v>440</v>
      </c>
      <c r="E6" s="51">
        <v>43</v>
      </c>
      <c r="F6" s="51">
        <v>266</v>
      </c>
      <c r="G6" s="51">
        <v>33</v>
      </c>
      <c r="H6" s="51">
        <v>12</v>
      </c>
      <c r="I6" s="51">
        <f>SUM(C6:H6)</f>
        <v>2222</v>
      </c>
    </row>
    <row r="7" spans="1:11" ht="9.75" hidden="1" customHeight="1" outlineLevel="1" x14ac:dyDescent="0.25">
      <c r="A7" s="49"/>
      <c r="B7" s="50" t="s">
        <v>46</v>
      </c>
      <c r="C7" s="51">
        <f>SUM(C5+C6)</f>
        <v>2813</v>
      </c>
      <c r="D7" s="51">
        <f>SUM(D5+D6)</f>
        <v>519</v>
      </c>
      <c r="E7" s="51">
        <f>SUM(E5+E6)</f>
        <v>253</v>
      </c>
      <c r="F7" s="51">
        <v>278</v>
      </c>
      <c r="G7" s="51">
        <f>SUM(G5+G6)</f>
        <v>72</v>
      </c>
      <c r="H7" s="51">
        <f>SUM(H5+H6)</f>
        <v>25</v>
      </c>
      <c r="I7" s="51">
        <f>SUM(C7:H7)</f>
        <v>3960</v>
      </c>
    </row>
    <row r="8" spans="1:11" ht="21.75" hidden="1" customHeight="1" outlineLevel="1" x14ac:dyDescent="0.25">
      <c r="A8" s="49" t="s">
        <v>47</v>
      </c>
      <c r="B8" s="50" t="s">
        <v>44</v>
      </c>
      <c r="C8" s="51">
        <v>65</v>
      </c>
      <c r="D8" s="51">
        <v>8</v>
      </c>
      <c r="E8" s="51">
        <v>11</v>
      </c>
      <c r="F8" s="51">
        <v>0</v>
      </c>
      <c r="G8" s="51">
        <v>5</v>
      </c>
      <c r="H8" s="51">
        <v>0</v>
      </c>
      <c r="I8" s="51">
        <v>89</v>
      </c>
    </row>
    <row r="9" spans="1:11" ht="9.75" hidden="1" customHeight="1" outlineLevel="1" x14ac:dyDescent="0.25">
      <c r="A9" s="49"/>
      <c r="B9" s="50" t="s">
        <v>45</v>
      </c>
      <c r="C9" s="51">
        <v>48</v>
      </c>
      <c r="D9" s="51">
        <v>23</v>
      </c>
      <c r="E9" s="51">
        <v>2</v>
      </c>
      <c r="F9" s="51">
        <v>0</v>
      </c>
      <c r="G9" s="51">
        <v>4</v>
      </c>
      <c r="H9" s="51">
        <v>2</v>
      </c>
      <c r="I9" s="51">
        <v>79</v>
      </c>
    </row>
    <row r="10" spans="1:11" ht="9.75" hidden="1" customHeight="1" outlineLevel="1" x14ac:dyDescent="0.25">
      <c r="A10" s="49"/>
      <c r="B10" s="50" t="s">
        <v>46</v>
      </c>
      <c r="C10" s="51">
        <v>113</v>
      </c>
      <c r="D10" s="51">
        <v>31</v>
      </c>
      <c r="E10" s="51">
        <v>13</v>
      </c>
      <c r="F10" s="51">
        <v>0</v>
      </c>
      <c r="G10" s="51">
        <v>9</v>
      </c>
      <c r="H10" s="51">
        <v>2</v>
      </c>
      <c r="I10" s="51">
        <v>168</v>
      </c>
    </row>
    <row r="11" spans="1:11" ht="21.75" hidden="1" customHeight="1" outlineLevel="1" x14ac:dyDescent="0.25">
      <c r="A11" s="49" t="s">
        <v>48</v>
      </c>
      <c r="B11" s="50" t="s">
        <v>44</v>
      </c>
      <c r="C11" s="51">
        <v>0</v>
      </c>
      <c r="D11" s="51">
        <v>0</v>
      </c>
      <c r="E11" s="51">
        <v>0</v>
      </c>
      <c r="F11" s="51">
        <v>0</v>
      </c>
      <c r="G11" s="51">
        <v>0</v>
      </c>
      <c r="H11" s="51">
        <v>0</v>
      </c>
      <c r="I11" s="51">
        <v>1</v>
      </c>
    </row>
    <row r="12" spans="1:11" ht="9.75" hidden="1" customHeight="1" outlineLevel="1" x14ac:dyDescent="0.25">
      <c r="A12" s="49"/>
      <c r="B12" s="50" t="s">
        <v>45</v>
      </c>
      <c r="C12" s="51">
        <v>5</v>
      </c>
      <c r="D12" s="51">
        <v>0</v>
      </c>
      <c r="E12" s="51">
        <v>0</v>
      </c>
      <c r="F12" s="51">
        <v>0</v>
      </c>
      <c r="G12" s="51">
        <v>0</v>
      </c>
      <c r="H12" s="51">
        <v>0</v>
      </c>
      <c r="I12" s="51">
        <v>5</v>
      </c>
    </row>
    <row r="13" spans="1:11" ht="9.75" hidden="1" customHeight="1" outlineLevel="1" x14ac:dyDescent="0.25">
      <c r="A13" s="49"/>
      <c r="B13" s="50" t="s">
        <v>46</v>
      </c>
      <c r="C13" s="51">
        <v>6</v>
      </c>
      <c r="D13" s="51">
        <v>0</v>
      </c>
      <c r="E13" s="51">
        <v>0</v>
      </c>
      <c r="F13" s="51">
        <v>0</v>
      </c>
      <c r="G13" s="51">
        <v>0</v>
      </c>
      <c r="H13" s="51">
        <v>0</v>
      </c>
      <c r="I13" s="51">
        <v>6</v>
      </c>
    </row>
    <row r="14" spans="1:11" ht="21.75" hidden="1" customHeight="1" outlineLevel="1" x14ac:dyDescent="0.25">
      <c r="A14" s="49" t="s">
        <v>49</v>
      </c>
      <c r="B14" s="50" t="s">
        <v>44</v>
      </c>
      <c r="C14" s="51">
        <v>1451</v>
      </c>
      <c r="D14" s="51">
        <v>87</v>
      </c>
      <c r="E14" s="51">
        <v>221</v>
      </c>
      <c r="F14" s="51">
        <v>12</v>
      </c>
      <c r="G14" s="51">
        <v>44</v>
      </c>
      <c r="H14" s="51">
        <v>13</v>
      </c>
      <c r="I14" s="51">
        <v>1828</v>
      </c>
    </row>
    <row r="15" spans="1:11" ht="9.75" hidden="1" customHeight="1" outlineLevel="1" x14ac:dyDescent="0.25">
      <c r="A15" s="49"/>
      <c r="B15" s="50" t="s">
        <v>45</v>
      </c>
      <c r="C15" s="51">
        <v>1481</v>
      </c>
      <c r="D15" s="51">
        <v>463</v>
      </c>
      <c r="E15" s="51">
        <v>45</v>
      </c>
      <c r="F15" s="51">
        <v>266</v>
      </c>
      <c r="G15" s="51">
        <v>37</v>
      </c>
      <c r="H15" s="51">
        <v>14</v>
      </c>
      <c r="I15" s="51">
        <v>2306</v>
      </c>
    </row>
    <row r="16" spans="1:11" ht="9.75" hidden="1" customHeight="1" outlineLevel="1" x14ac:dyDescent="0.25">
      <c r="A16" s="49"/>
      <c r="B16" s="50" t="s">
        <v>46</v>
      </c>
      <c r="C16" s="51">
        <v>2932</v>
      </c>
      <c r="D16" s="51">
        <v>550</v>
      </c>
      <c r="E16" s="51">
        <v>266</v>
      </c>
      <c r="F16" s="51">
        <v>278</v>
      </c>
      <c r="G16" s="51">
        <v>81</v>
      </c>
      <c r="H16" s="51">
        <v>27</v>
      </c>
      <c r="I16" s="51">
        <v>4134</v>
      </c>
    </row>
    <row r="17" spans="1:10" ht="21.75" hidden="1" customHeight="1" outlineLevel="1" x14ac:dyDescent="0.25">
      <c r="A17" s="49" t="s">
        <v>50</v>
      </c>
      <c r="B17" s="50" t="s">
        <v>44</v>
      </c>
      <c r="C17" s="51">
        <v>13</v>
      </c>
      <c r="D17" s="51">
        <v>3</v>
      </c>
      <c r="E17" s="51">
        <v>3</v>
      </c>
      <c r="F17" s="51">
        <v>1</v>
      </c>
      <c r="G17" s="51">
        <v>2</v>
      </c>
      <c r="H17" s="51">
        <v>0</v>
      </c>
      <c r="I17" s="51">
        <v>22</v>
      </c>
    </row>
    <row r="18" spans="1:10" ht="9.75" hidden="1" customHeight="1" outlineLevel="1" x14ac:dyDescent="0.25">
      <c r="A18" s="49" t="s">
        <v>51</v>
      </c>
      <c r="B18" s="50" t="s">
        <v>45</v>
      </c>
      <c r="C18" s="51">
        <v>93</v>
      </c>
      <c r="D18" s="51">
        <v>52</v>
      </c>
      <c r="E18" s="51">
        <v>5</v>
      </c>
      <c r="F18" s="51">
        <v>33</v>
      </c>
      <c r="G18" s="51">
        <v>6</v>
      </c>
      <c r="H18" s="51">
        <v>0</v>
      </c>
      <c r="I18" s="51">
        <v>189</v>
      </c>
    </row>
    <row r="19" spans="1:10" ht="9.75" hidden="1" customHeight="1" outlineLevel="1" x14ac:dyDescent="0.25">
      <c r="A19" s="49" t="s">
        <v>52</v>
      </c>
      <c r="B19" s="50" t="s">
        <v>46</v>
      </c>
      <c r="C19" s="51">
        <v>106</v>
      </c>
      <c r="D19" s="51">
        <v>55</v>
      </c>
      <c r="E19" s="51">
        <v>8</v>
      </c>
      <c r="F19" s="51">
        <v>34</v>
      </c>
      <c r="G19" s="51">
        <v>8</v>
      </c>
      <c r="H19" s="51">
        <v>0</v>
      </c>
      <c r="I19" s="51">
        <v>211</v>
      </c>
    </row>
    <row r="20" spans="1:10" ht="12" customHeight="1" collapsed="1" x14ac:dyDescent="0.25">
      <c r="A20" s="49" t="s">
        <v>53</v>
      </c>
      <c r="B20" s="50" t="s">
        <v>44</v>
      </c>
      <c r="C20" s="51">
        <v>1464</v>
      </c>
      <c r="D20" s="51">
        <v>90</v>
      </c>
      <c r="E20" s="51">
        <v>224</v>
      </c>
      <c r="F20" s="51">
        <v>13</v>
      </c>
      <c r="G20" s="51">
        <v>46</v>
      </c>
      <c r="H20" s="51">
        <v>13</v>
      </c>
      <c r="I20" s="51">
        <v>1850</v>
      </c>
    </row>
    <row r="21" spans="1:10" ht="12" customHeight="1" collapsed="1" x14ac:dyDescent="0.25">
      <c r="A21" s="49"/>
      <c r="B21" s="50" t="s">
        <v>45</v>
      </c>
      <c r="C21" s="51">
        <v>1574</v>
      </c>
      <c r="D21" s="51">
        <v>515</v>
      </c>
      <c r="E21" s="51">
        <v>50</v>
      </c>
      <c r="F21" s="51">
        <v>299</v>
      </c>
      <c r="G21" s="51">
        <v>43</v>
      </c>
      <c r="H21" s="51">
        <v>14</v>
      </c>
      <c r="I21" s="51">
        <v>2495</v>
      </c>
    </row>
    <row r="22" spans="1:10" ht="12" customHeight="1" collapsed="1" x14ac:dyDescent="0.25">
      <c r="A22" s="49"/>
      <c r="B22" s="50" t="s">
        <v>54</v>
      </c>
      <c r="C22" s="51">
        <v>3038</v>
      </c>
      <c r="D22" s="51">
        <v>605</v>
      </c>
      <c r="E22" s="51">
        <v>274</v>
      </c>
      <c r="F22" s="51">
        <v>312</v>
      </c>
      <c r="G22" s="51">
        <v>89</v>
      </c>
      <c r="H22" s="51">
        <v>27</v>
      </c>
      <c r="I22" s="51">
        <v>4345</v>
      </c>
    </row>
    <row r="23" spans="1:10" s="48" customFormat="1" ht="21" hidden="1" customHeight="1" outlineLevel="1" x14ac:dyDescent="0.25">
      <c r="A23" s="53">
        <v>2009</v>
      </c>
      <c r="B23" s="54"/>
      <c r="C23" s="237"/>
      <c r="D23" s="238"/>
      <c r="E23" s="238"/>
      <c r="F23" s="238"/>
      <c r="G23" s="238"/>
      <c r="H23" s="238"/>
      <c r="I23" s="238"/>
      <c r="J23" s="44"/>
    </row>
    <row r="24" spans="1:10" ht="21.75" hidden="1" customHeight="1" outlineLevel="2" x14ac:dyDescent="0.25">
      <c r="A24" s="49" t="s">
        <v>43</v>
      </c>
      <c r="B24" s="50" t="s">
        <v>44</v>
      </c>
      <c r="C24" s="51">
        <v>1390</v>
      </c>
      <c r="D24" s="51">
        <v>81</v>
      </c>
      <c r="E24" s="51">
        <v>207</v>
      </c>
      <c r="F24" s="51">
        <v>19</v>
      </c>
      <c r="G24" s="51">
        <v>38</v>
      </c>
      <c r="H24" s="51">
        <v>14</v>
      </c>
      <c r="I24" s="51">
        <v>1749</v>
      </c>
    </row>
    <row r="25" spans="1:10" ht="9.75" hidden="1" customHeight="1" outlineLevel="2" x14ac:dyDescent="0.25">
      <c r="A25" s="49"/>
      <c r="B25" s="50" t="s">
        <v>45</v>
      </c>
      <c r="C25" s="51">
        <v>1435</v>
      </c>
      <c r="D25" s="51">
        <v>375</v>
      </c>
      <c r="E25" s="51">
        <v>47</v>
      </c>
      <c r="F25" s="51">
        <v>276</v>
      </c>
      <c r="G25" s="51">
        <v>33</v>
      </c>
      <c r="H25" s="51">
        <v>12</v>
      </c>
      <c r="I25" s="51">
        <v>2178</v>
      </c>
    </row>
    <row r="26" spans="1:10" ht="9.75" hidden="1" customHeight="1" outlineLevel="2" x14ac:dyDescent="0.25">
      <c r="A26" s="49"/>
      <c r="B26" s="50" t="s">
        <v>46</v>
      </c>
      <c r="C26" s="51">
        <v>2825</v>
      </c>
      <c r="D26" s="51">
        <v>456</v>
      </c>
      <c r="E26" s="51">
        <v>254</v>
      </c>
      <c r="F26" s="51">
        <v>295</v>
      </c>
      <c r="G26" s="51">
        <v>71</v>
      </c>
      <c r="H26" s="51">
        <v>26</v>
      </c>
      <c r="I26" s="51">
        <v>3927</v>
      </c>
    </row>
    <row r="27" spans="1:10" ht="21.75" hidden="1" customHeight="1" outlineLevel="2" x14ac:dyDescent="0.25">
      <c r="A27" s="49" t="s">
        <v>47</v>
      </c>
      <c r="B27" s="50" t="s">
        <v>44</v>
      </c>
      <c r="C27" s="51">
        <v>69</v>
      </c>
      <c r="D27" s="51">
        <v>5</v>
      </c>
      <c r="E27" s="51">
        <v>8</v>
      </c>
      <c r="F27" s="51">
        <v>0</v>
      </c>
      <c r="G27" s="51">
        <v>3</v>
      </c>
      <c r="H27" s="51">
        <v>0</v>
      </c>
      <c r="I27" s="51">
        <v>85</v>
      </c>
    </row>
    <row r="28" spans="1:10" ht="9.75" hidden="1" customHeight="1" outlineLevel="2" x14ac:dyDescent="0.25">
      <c r="A28" s="49"/>
      <c r="B28" s="50" t="s">
        <v>45</v>
      </c>
      <c r="C28" s="51">
        <v>47</v>
      </c>
      <c r="D28" s="51">
        <v>30</v>
      </c>
      <c r="E28" s="51">
        <v>1</v>
      </c>
      <c r="F28" s="51">
        <v>0</v>
      </c>
      <c r="G28" s="51">
        <v>5</v>
      </c>
      <c r="H28" s="51">
        <v>2</v>
      </c>
      <c r="I28" s="51">
        <v>85</v>
      </c>
    </row>
    <row r="29" spans="1:10" ht="9.75" hidden="1" customHeight="1" outlineLevel="2" x14ac:dyDescent="0.25">
      <c r="A29" s="49"/>
      <c r="B29" s="50" t="s">
        <v>46</v>
      </c>
      <c r="C29" s="51">
        <v>116</v>
      </c>
      <c r="D29" s="51">
        <v>35</v>
      </c>
      <c r="E29" s="51">
        <v>9</v>
      </c>
      <c r="F29" s="51">
        <v>0</v>
      </c>
      <c r="G29" s="51">
        <v>8</v>
      </c>
      <c r="H29" s="51">
        <v>2</v>
      </c>
      <c r="I29" s="51">
        <v>170</v>
      </c>
    </row>
    <row r="30" spans="1:10" ht="21.75" hidden="1" customHeight="1" outlineLevel="2" x14ac:dyDescent="0.25">
      <c r="A30" s="49" t="s">
        <v>48</v>
      </c>
      <c r="B30" s="50" t="s">
        <v>44</v>
      </c>
      <c r="C30" s="51">
        <v>0</v>
      </c>
      <c r="D30" s="51">
        <v>0</v>
      </c>
      <c r="E30" s="51">
        <v>0</v>
      </c>
      <c r="F30" s="51">
        <v>0</v>
      </c>
      <c r="G30" s="51">
        <v>0</v>
      </c>
      <c r="H30" s="51">
        <v>0</v>
      </c>
      <c r="I30" s="51">
        <v>0</v>
      </c>
    </row>
    <row r="31" spans="1:10" ht="9.75" hidden="1" customHeight="1" outlineLevel="2" x14ac:dyDescent="0.25">
      <c r="A31" s="49"/>
      <c r="B31" s="50" t="s">
        <v>45</v>
      </c>
      <c r="C31" s="51">
        <v>4</v>
      </c>
      <c r="D31" s="51">
        <v>0</v>
      </c>
      <c r="E31" s="51">
        <v>0</v>
      </c>
      <c r="F31" s="51">
        <v>0</v>
      </c>
      <c r="G31" s="51">
        <v>0</v>
      </c>
      <c r="H31" s="51">
        <v>0</v>
      </c>
      <c r="I31" s="51">
        <v>4</v>
      </c>
    </row>
    <row r="32" spans="1:10" ht="9.75" hidden="1" customHeight="1" outlineLevel="2" x14ac:dyDescent="0.25">
      <c r="A32" s="49"/>
      <c r="B32" s="50" t="s">
        <v>46</v>
      </c>
      <c r="C32" s="51">
        <v>4</v>
      </c>
      <c r="D32" s="51">
        <v>0</v>
      </c>
      <c r="E32" s="51">
        <v>0</v>
      </c>
      <c r="F32" s="51">
        <v>0</v>
      </c>
      <c r="G32" s="51">
        <v>0</v>
      </c>
      <c r="H32" s="51">
        <v>0</v>
      </c>
      <c r="I32" s="51">
        <v>4</v>
      </c>
    </row>
    <row r="33" spans="1:11" ht="21.75" hidden="1" customHeight="1" outlineLevel="2" x14ac:dyDescent="0.25">
      <c r="A33" s="49" t="s">
        <v>49</v>
      </c>
      <c r="B33" s="50" t="s">
        <v>44</v>
      </c>
      <c r="C33" s="51">
        <v>1459</v>
      </c>
      <c r="D33" s="51">
        <v>86</v>
      </c>
      <c r="E33" s="51">
        <v>215</v>
      </c>
      <c r="F33" s="51">
        <v>19</v>
      </c>
      <c r="G33" s="51">
        <v>41</v>
      </c>
      <c r="H33" s="51">
        <v>14</v>
      </c>
      <c r="I33" s="51">
        <v>1834</v>
      </c>
    </row>
    <row r="34" spans="1:11" ht="9.75" hidden="1" customHeight="1" outlineLevel="2" x14ac:dyDescent="0.25">
      <c r="A34" s="49"/>
      <c r="B34" s="50" t="s">
        <v>45</v>
      </c>
      <c r="C34" s="51">
        <v>1486</v>
      </c>
      <c r="D34" s="51">
        <v>405</v>
      </c>
      <c r="E34" s="51">
        <v>48</v>
      </c>
      <c r="F34" s="51">
        <v>276</v>
      </c>
      <c r="G34" s="51">
        <v>38</v>
      </c>
      <c r="H34" s="51">
        <v>14</v>
      </c>
      <c r="I34" s="51">
        <v>2267</v>
      </c>
    </row>
    <row r="35" spans="1:11" ht="9.75" hidden="1" customHeight="1" outlineLevel="2" x14ac:dyDescent="0.25">
      <c r="A35" s="49"/>
      <c r="B35" s="50" t="s">
        <v>46</v>
      </c>
      <c r="C35" s="51">
        <v>2945</v>
      </c>
      <c r="D35" s="51">
        <v>491</v>
      </c>
      <c r="E35" s="51">
        <v>263</v>
      </c>
      <c r="F35" s="51">
        <v>295</v>
      </c>
      <c r="G35" s="51">
        <v>79</v>
      </c>
      <c r="H35" s="51">
        <v>28</v>
      </c>
      <c r="I35" s="51">
        <v>4101</v>
      </c>
    </row>
    <row r="36" spans="1:11" ht="21.75" hidden="1" customHeight="1" outlineLevel="2" x14ac:dyDescent="0.25">
      <c r="A36" s="49" t="s">
        <v>50</v>
      </c>
      <c r="B36" s="50" t="s">
        <v>44</v>
      </c>
      <c r="C36" s="51">
        <v>12</v>
      </c>
      <c r="D36" s="51">
        <v>4</v>
      </c>
      <c r="E36" s="51">
        <v>5</v>
      </c>
      <c r="F36" s="51">
        <v>1</v>
      </c>
      <c r="G36" s="51">
        <v>1</v>
      </c>
      <c r="H36" s="51">
        <v>0</v>
      </c>
      <c r="I36" s="51">
        <v>23</v>
      </c>
    </row>
    <row r="37" spans="1:11" ht="9.75" hidden="1" customHeight="1" outlineLevel="2" x14ac:dyDescent="0.25">
      <c r="A37" s="49" t="s">
        <v>51</v>
      </c>
      <c r="B37" s="50" t="s">
        <v>45</v>
      </c>
      <c r="C37" s="51">
        <v>89</v>
      </c>
      <c r="D37" s="51">
        <v>58</v>
      </c>
      <c r="E37" s="51">
        <v>3</v>
      </c>
      <c r="F37" s="51">
        <v>25</v>
      </c>
      <c r="G37" s="51">
        <v>3</v>
      </c>
      <c r="H37" s="51">
        <v>0</v>
      </c>
      <c r="I37" s="51">
        <v>178</v>
      </c>
    </row>
    <row r="38" spans="1:11" ht="9.75" hidden="1" customHeight="1" outlineLevel="2" x14ac:dyDescent="0.25">
      <c r="A38" s="49" t="s">
        <v>52</v>
      </c>
      <c r="B38" s="50" t="s">
        <v>46</v>
      </c>
      <c r="C38" s="51">
        <v>101</v>
      </c>
      <c r="D38" s="51">
        <v>62</v>
      </c>
      <c r="E38" s="51">
        <v>8</v>
      </c>
      <c r="F38" s="51">
        <v>26</v>
      </c>
      <c r="G38" s="51">
        <v>4</v>
      </c>
      <c r="H38" s="51">
        <v>0</v>
      </c>
      <c r="I38" s="51">
        <v>201</v>
      </c>
    </row>
    <row r="39" spans="1:11" ht="12" hidden="1" customHeight="1" outlineLevel="1" x14ac:dyDescent="0.25">
      <c r="A39" s="49" t="s">
        <v>53</v>
      </c>
      <c r="B39" s="50" t="s">
        <v>44</v>
      </c>
      <c r="C39" s="51">
        <v>1390</v>
      </c>
      <c r="D39" s="51">
        <v>81</v>
      </c>
      <c r="E39" s="51">
        <v>207</v>
      </c>
      <c r="F39" s="51">
        <v>19</v>
      </c>
      <c r="G39" s="51">
        <v>38</v>
      </c>
      <c r="H39" s="51">
        <v>14</v>
      </c>
      <c r="I39" s="51">
        <f>SUM(C39:H39)</f>
        <v>1749</v>
      </c>
    </row>
    <row r="40" spans="1:11" ht="9.75" hidden="1" customHeight="1" outlineLevel="1" x14ac:dyDescent="0.25">
      <c r="A40" s="49"/>
      <c r="B40" s="50" t="s">
        <v>45</v>
      </c>
      <c r="C40" s="51">
        <v>1435</v>
      </c>
      <c r="D40" s="51">
        <v>375</v>
      </c>
      <c r="E40" s="51">
        <v>47</v>
      </c>
      <c r="F40" s="51">
        <v>276</v>
      </c>
      <c r="G40" s="51">
        <v>33</v>
      </c>
      <c r="H40" s="51">
        <v>12</v>
      </c>
      <c r="I40" s="51">
        <f>SUM(C40:H40)</f>
        <v>2178</v>
      </c>
      <c r="J40" s="45"/>
    </row>
    <row r="41" spans="1:11" ht="9.75" hidden="1" customHeight="1" outlineLevel="1" x14ac:dyDescent="0.25">
      <c r="A41" s="49"/>
      <c r="B41" s="50" t="s">
        <v>54</v>
      </c>
      <c r="C41" s="51">
        <f>SUM(C39+C40)</f>
        <v>2825</v>
      </c>
      <c r="D41" s="51">
        <f>SUM(D39+D40)</f>
        <v>456</v>
      </c>
      <c r="E41" s="51">
        <f>SUM(E39+E40)</f>
        <v>254</v>
      </c>
      <c r="F41" s="51">
        <v>295</v>
      </c>
      <c r="G41" s="51">
        <f>SUM(G39+G40)</f>
        <v>71</v>
      </c>
      <c r="H41" s="51">
        <f>SUM(H39+H40)</f>
        <v>26</v>
      </c>
      <c r="I41" s="51">
        <f>SUM(C41:H41)</f>
        <v>3927</v>
      </c>
    </row>
    <row r="42" spans="1:11" s="48" customFormat="1" ht="21" customHeight="1" collapsed="1" x14ac:dyDescent="0.25">
      <c r="A42" s="55">
        <v>2010</v>
      </c>
      <c r="B42" s="54"/>
      <c r="C42" s="237"/>
      <c r="D42" s="238"/>
      <c r="E42" s="238"/>
      <c r="F42" s="238"/>
      <c r="G42" s="238"/>
      <c r="H42" s="238"/>
      <c r="I42" s="238"/>
    </row>
    <row r="43" spans="1:11" ht="21.75" hidden="1" customHeight="1" outlineLevel="1" x14ac:dyDescent="0.25">
      <c r="A43" s="49" t="s">
        <v>43</v>
      </c>
      <c r="B43" s="50" t="s">
        <v>44</v>
      </c>
      <c r="C43" s="51">
        <v>1342</v>
      </c>
      <c r="D43" s="51">
        <v>62</v>
      </c>
      <c r="E43" s="51">
        <v>472</v>
      </c>
      <c r="F43" s="51">
        <v>21</v>
      </c>
      <c r="G43" s="51">
        <v>38</v>
      </c>
      <c r="H43" s="51">
        <v>13</v>
      </c>
      <c r="I43" s="51">
        <v>1948</v>
      </c>
      <c r="J43" s="45"/>
      <c r="K43" s="48"/>
    </row>
    <row r="44" spans="1:11" ht="9.75" hidden="1" customHeight="1" outlineLevel="1" x14ac:dyDescent="0.25">
      <c r="A44" s="49"/>
      <c r="B44" s="50" t="s">
        <v>45</v>
      </c>
      <c r="C44" s="51">
        <v>1466</v>
      </c>
      <c r="D44" s="51">
        <v>403</v>
      </c>
      <c r="E44" s="51">
        <v>55</v>
      </c>
      <c r="F44" s="51">
        <v>270</v>
      </c>
      <c r="G44" s="51">
        <v>33</v>
      </c>
      <c r="H44" s="51">
        <v>11</v>
      </c>
      <c r="I44" s="51">
        <v>2238</v>
      </c>
      <c r="J44" s="45"/>
      <c r="K44" s="48"/>
    </row>
    <row r="45" spans="1:11" ht="9.75" hidden="1" customHeight="1" outlineLevel="1" x14ac:dyDescent="0.25">
      <c r="A45" s="49"/>
      <c r="B45" s="50" t="s">
        <v>46</v>
      </c>
      <c r="C45" s="51">
        <v>2808</v>
      </c>
      <c r="D45" s="51">
        <v>465</v>
      </c>
      <c r="E45" s="51">
        <v>527</v>
      </c>
      <c r="F45" s="51">
        <v>291</v>
      </c>
      <c r="G45" s="51">
        <v>71</v>
      </c>
      <c r="H45" s="51">
        <v>24</v>
      </c>
      <c r="I45" s="51">
        <v>4186</v>
      </c>
      <c r="K45" s="48"/>
    </row>
    <row r="46" spans="1:11" ht="21.75" hidden="1" customHeight="1" outlineLevel="1" x14ac:dyDescent="0.25">
      <c r="A46" s="49" t="s">
        <v>47</v>
      </c>
      <c r="B46" s="50" t="s">
        <v>44</v>
      </c>
      <c r="C46" s="51">
        <v>73</v>
      </c>
      <c r="D46" s="51">
        <v>5</v>
      </c>
      <c r="E46" s="51">
        <v>13</v>
      </c>
      <c r="F46" s="51">
        <v>0</v>
      </c>
      <c r="G46" s="51">
        <v>3</v>
      </c>
      <c r="H46" s="51">
        <v>0</v>
      </c>
      <c r="I46" s="51">
        <v>94</v>
      </c>
      <c r="K46" s="48"/>
    </row>
    <row r="47" spans="1:11" ht="9.75" hidden="1" customHeight="1" outlineLevel="1" x14ac:dyDescent="0.25">
      <c r="A47" s="49"/>
      <c r="B47" s="50" t="s">
        <v>45</v>
      </c>
      <c r="C47" s="51">
        <v>49</v>
      </c>
      <c r="D47" s="51">
        <v>34</v>
      </c>
      <c r="E47" s="51">
        <v>1</v>
      </c>
      <c r="F47" s="51">
        <v>0</v>
      </c>
      <c r="G47" s="51">
        <v>5</v>
      </c>
      <c r="H47" s="51">
        <v>2</v>
      </c>
      <c r="I47" s="51">
        <v>91</v>
      </c>
      <c r="K47" s="48"/>
    </row>
    <row r="48" spans="1:11" ht="9.75" hidden="1" customHeight="1" outlineLevel="1" x14ac:dyDescent="0.25">
      <c r="A48" s="49"/>
      <c r="B48" s="50" t="s">
        <v>46</v>
      </c>
      <c r="C48" s="51">
        <v>122</v>
      </c>
      <c r="D48" s="51">
        <v>39</v>
      </c>
      <c r="E48" s="51">
        <v>14</v>
      </c>
      <c r="F48" s="51">
        <v>0</v>
      </c>
      <c r="G48" s="51">
        <v>8</v>
      </c>
      <c r="H48" s="51">
        <v>2</v>
      </c>
      <c r="I48" s="51">
        <v>185</v>
      </c>
      <c r="K48" s="48"/>
    </row>
    <row r="49" spans="1:20" ht="21.75" hidden="1" customHeight="1" outlineLevel="1" x14ac:dyDescent="0.25">
      <c r="A49" s="49" t="s">
        <v>48</v>
      </c>
      <c r="B49" s="50" t="s">
        <v>44</v>
      </c>
      <c r="C49" s="51">
        <v>0</v>
      </c>
      <c r="D49" s="51">
        <v>0</v>
      </c>
      <c r="E49" s="51">
        <v>0</v>
      </c>
      <c r="F49" s="51">
        <v>0</v>
      </c>
      <c r="G49" s="51">
        <v>0</v>
      </c>
      <c r="H49" s="51">
        <v>0</v>
      </c>
      <c r="I49" s="51">
        <v>0</v>
      </c>
      <c r="K49" s="48"/>
    </row>
    <row r="50" spans="1:20" ht="9.75" hidden="1" customHeight="1" outlineLevel="1" x14ac:dyDescent="0.25">
      <c r="A50" s="49"/>
      <c r="B50" s="50" t="s">
        <v>45</v>
      </c>
      <c r="C50" s="51">
        <v>5</v>
      </c>
      <c r="D50" s="51">
        <v>0</v>
      </c>
      <c r="E50" s="51">
        <v>0</v>
      </c>
      <c r="F50" s="51">
        <v>0</v>
      </c>
      <c r="G50" s="51">
        <v>0</v>
      </c>
      <c r="H50" s="51">
        <v>0</v>
      </c>
      <c r="I50" s="51">
        <v>5</v>
      </c>
      <c r="K50" s="48"/>
    </row>
    <row r="51" spans="1:20" ht="9.75" hidden="1" customHeight="1" outlineLevel="1" x14ac:dyDescent="0.25">
      <c r="A51" s="49"/>
      <c r="B51" s="50" t="s">
        <v>46</v>
      </c>
      <c r="C51" s="51">
        <v>5</v>
      </c>
      <c r="D51" s="51">
        <v>0</v>
      </c>
      <c r="E51" s="51">
        <v>0</v>
      </c>
      <c r="F51" s="51">
        <v>0</v>
      </c>
      <c r="G51" s="51">
        <v>0</v>
      </c>
      <c r="H51" s="51">
        <v>0</v>
      </c>
      <c r="I51" s="51">
        <v>5</v>
      </c>
      <c r="K51" s="48"/>
    </row>
    <row r="52" spans="1:20" ht="21.75" hidden="1" customHeight="1" outlineLevel="1" x14ac:dyDescent="0.25">
      <c r="A52" s="49" t="s">
        <v>49</v>
      </c>
      <c r="B52" s="50" t="s">
        <v>44</v>
      </c>
      <c r="C52" s="51">
        <v>1415</v>
      </c>
      <c r="D52" s="51">
        <v>67</v>
      </c>
      <c r="E52" s="51">
        <v>485</v>
      </c>
      <c r="F52" s="51">
        <v>21</v>
      </c>
      <c r="G52" s="51">
        <v>41</v>
      </c>
      <c r="H52" s="51">
        <v>13</v>
      </c>
      <c r="I52" s="51">
        <v>2042</v>
      </c>
      <c r="K52" s="48"/>
    </row>
    <row r="53" spans="1:20" ht="9.75" hidden="1" customHeight="1" outlineLevel="1" x14ac:dyDescent="0.25">
      <c r="A53" s="49"/>
      <c r="B53" s="50" t="s">
        <v>45</v>
      </c>
      <c r="C53" s="51">
        <v>1520</v>
      </c>
      <c r="D53" s="51">
        <v>437</v>
      </c>
      <c r="E53" s="51">
        <v>56</v>
      </c>
      <c r="F53" s="51">
        <v>270</v>
      </c>
      <c r="G53" s="51">
        <v>38</v>
      </c>
      <c r="H53" s="51">
        <v>13</v>
      </c>
      <c r="I53" s="51">
        <v>2334</v>
      </c>
      <c r="K53" s="48"/>
    </row>
    <row r="54" spans="1:20" ht="9.75" hidden="1" customHeight="1" outlineLevel="1" x14ac:dyDescent="0.25">
      <c r="A54" s="49"/>
      <c r="B54" s="50" t="s">
        <v>46</v>
      </c>
      <c r="C54" s="51">
        <v>2935</v>
      </c>
      <c r="D54" s="51">
        <v>504</v>
      </c>
      <c r="E54" s="51">
        <v>541</v>
      </c>
      <c r="F54" s="51">
        <v>291</v>
      </c>
      <c r="G54" s="51">
        <v>79</v>
      </c>
      <c r="H54" s="51">
        <v>26</v>
      </c>
      <c r="I54" s="51">
        <v>4376</v>
      </c>
      <c r="K54" s="48"/>
    </row>
    <row r="55" spans="1:20" ht="21.75" hidden="1" customHeight="1" outlineLevel="1" x14ac:dyDescent="0.25">
      <c r="A55" s="49" t="s">
        <v>50</v>
      </c>
      <c r="B55" s="50" t="s">
        <v>44</v>
      </c>
      <c r="C55" s="51">
        <v>9</v>
      </c>
      <c r="D55" s="51">
        <v>4</v>
      </c>
      <c r="E55" s="51">
        <v>17</v>
      </c>
      <c r="F55" s="51">
        <v>1</v>
      </c>
      <c r="G55" s="51">
        <v>1</v>
      </c>
      <c r="H55" s="51">
        <v>0</v>
      </c>
      <c r="I55" s="51">
        <v>32</v>
      </c>
      <c r="K55" s="48"/>
    </row>
    <row r="56" spans="1:20" ht="9.75" hidden="1" customHeight="1" outlineLevel="1" x14ac:dyDescent="0.25">
      <c r="A56" s="49" t="s">
        <v>51</v>
      </c>
      <c r="B56" s="50" t="s">
        <v>45</v>
      </c>
      <c r="C56" s="51">
        <v>71</v>
      </c>
      <c r="D56" s="51">
        <v>56</v>
      </c>
      <c r="E56" s="51">
        <v>5</v>
      </c>
      <c r="F56" s="51">
        <v>33</v>
      </c>
      <c r="G56" s="51">
        <v>3</v>
      </c>
      <c r="H56" s="51">
        <v>0</v>
      </c>
      <c r="I56" s="51">
        <v>168</v>
      </c>
      <c r="K56" s="48"/>
    </row>
    <row r="57" spans="1:20" ht="9.75" hidden="1" customHeight="1" outlineLevel="1" x14ac:dyDescent="0.25">
      <c r="A57" s="49" t="s">
        <v>52</v>
      </c>
      <c r="B57" s="50" t="s">
        <v>46</v>
      </c>
      <c r="C57" s="51">
        <v>80</v>
      </c>
      <c r="D57" s="51">
        <v>60</v>
      </c>
      <c r="E57" s="51">
        <v>22</v>
      </c>
      <c r="F57" s="51">
        <v>34</v>
      </c>
      <c r="G57" s="51">
        <v>4</v>
      </c>
      <c r="H57" s="51">
        <v>0</v>
      </c>
      <c r="I57" s="51">
        <v>200</v>
      </c>
      <c r="K57" s="48"/>
      <c r="L57" s="241"/>
      <c r="M57" s="242"/>
      <c r="N57" s="242"/>
      <c r="O57" s="242"/>
      <c r="P57" s="242"/>
      <c r="Q57" s="242"/>
      <c r="R57" s="242"/>
      <c r="S57" s="242"/>
      <c r="T57" s="242"/>
    </row>
    <row r="58" spans="1:20" ht="12" customHeight="1" collapsed="1" x14ac:dyDescent="0.25">
      <c r="A58" s="49" t="s">
        <v>53</v>
      </c>
      <c r="B58" s="50" t="s">
        <v>44</v>
      </c>
      <c r="C58" s="51">
        <v>1342</v>
      </c>
      <c r="D58" s="51">
        <v>62</v>
      </c>
      <c r="E58" s="51">
        <v>472</v>
      </c>
      <c r="F58" s="51">
        <v>21</v>
      </c>
      <c r="G58" s="51">
        <v>38</v>
      </c>
      <c r="H58" s="51">
        <v>13</v>
      </c>
      <c r="I58" s="51">
        <f>SUM(C58:H58)</f>
        <v>1948</v>
      </c>
    </row>
    <row r="59" spans="1:20" ht="12" customHeight="1" collapsed="1" x14ac:dyDescent="0.25">
      <c r="A59" s="49"/>
      <c r="B59" s="50" t="s">
        <v>45</v>
      </c>
      <c r="C59" s="51">
        <v>1466</v>
      </c>
      <c r="D59" s="51">
        <v>403</v>
      </c>
      <c r="E59" s="51">
        <v>55</v>
      </c>
      <c r="F59" s="51">
        <v>270</v>
      </c>
      <c r="G59" s="51">
        <v>33</v>
      </c>
      <c r="H59" s="51">
        <v>11</v>
      </c>
      <c r="I59" s="51">
        <f>SUM(C59:H59)</f>
        <v>2238</v>
      </c>
    </row>
    <row r="60" spans="1:20" ht="12" customHeight="1" collapsed="1" x14ac:dyDescent="0.25">
      <c r="A60" s="49"/>
      <c r="B60" s="50" t="s">
        <v>54</v>
      </c>
      <c r="C60" s="51">
        <f>SUM(C58+C59)</f>
        <v>2808</v>
      </c>
      <c r="D60" s="51">
        <f>SUM(D58+D59)</f>
        <v>465</v>
      </c>
      <c r="E60" s="51">
        <f>SUM(E58+E59)</f>
        <v>527</v>
      </c>
      <c r="F60" s="51">
        <v>291</v>
      </c>
      <c r="G60" s="51">
        <f>SUM(G58+G59)</f>
        <v>71</v>
      </c>
      <c r="H60" s="51">
        <f>SUM(H58+H59)</f>
        <v>24</v>
      </c>
      <c r="I60" s="51">
        <f>SUM(C60:H60)</f>
        <v>4186</v>
      </c>
    </row>
    <row r="61" spans="1:20" s="48" customFormat="1" ht="21" hidden="1" customHeight="1" outlineLevel="2" x14ac:dyDescent="0.25">
      <c r="A61" s="55">
        <v>2011</v>
      </c>
      <c r="B61" s="54"/>
      <c r="C61" s="237"/>
      <c r="D61" s="238"/>
      <c r="E61" s="238"/>
      <c r="F61" s="238"/>
      <c r="G61" s="238"/>
      <c r="H61" s="238"/>
      <c r="I61" s="238"/>
    </row>
    <row r="62" spans="1:20" ht="12" hidden="1" customHeight="1" outlineLevel="3" x14ac:dyDescent="0.25">
      <c r="A62" s="49" t="s">
        <v>43</v>
      </c>
      <c r="B62" s="54" t="s">
        <v>44</v>
      </c>
      <c r="C62" s="51">
        <v>1342</v>
      </c>
      <c r="D62" s="51">
        <v>65</v>
      </c>
      <c r="E62" s="51">
        <v>490</v>
      </c>
      <c r="F62" s="51">
        <v>21</v>
      </c>
      <c r="G62" s="51">
        <v>36</v>
      </c>
      <c r="H62" s="51">
        <v>16</v>
      </c>
      <c r="I62" s="51">
        <v>1970</v>
      </c>
      <c r="J62" s="44" t="s">
        <v>55</v>
      </c>
      <c r="K62" s="48"/>
    </row>
    <row r="63" spans="1:20" ht="9.75" hidden="1" customHeight="1" outlineLevel="3" x14ac:dyDescent="0.25">
      <c r="A63" s="49"/>
      <c r="B63" s="54" t="s">
        <v>45</v>
      </c>
      <c r="C63" s="51">
        <v>1454</v>
      </c>
      <c r="D63" s="51">
        <v>413</v>
      </c>
      <c r="E63" s="51">
        <v>63</v>
      </c>
      <c r="F63" s="51">
        <v>261</v>
      </c>
      <c r="G63" s="51">
        <v>32</v>
      </c>
      <c r="H63" s="51">
        <v>12</v>
      </c>
      <c r="I63" s="51">
        <v>2235</v>
      </c>
      <c r="K63" s="48"/>
    </row>
    <row r="64" spans="1:20" ht="9.75" hidden="1" customHeight="1" outlineLevel="3" x14ac:dyDescent="0.25">
      <c r="A64" s="49"/>
      <c r="B64" s="54" t="s">
        <v>46</v>
      </c>
      <c r="C64" s="51">
        <v>2796</v>
      </c>
      <c r="D64" s="51">
        <v>478</v>
      </c>
      <c r="E64" s="51">
        <v>553</v>
      </c>
      <c r="F64" s="51">
        <v>282</v>
      </c>
      <c r="G64" s="51">
        <v>68</v>
      </c>
      <c r="H64" s="51">
        <v>28</v>
      </c>
      <c r="I64" s="51">
        <v>4205</v>
      </c>
      <c r="K64" s="48"/>
    </row>
    <row r="65" spans="1:20" ht="21.75" hidden="1" customHeight="1" outlineLevel="3" x14ac:dyDescent="0.25">
      <c r="A65" s="49" t="s">
        <v>47</v>
      </c>
      <c r="B65" s="54" t="s">
        <v>44</v>
      </c>
      <c r="C65" s="51">
        <v>60</v>
      </c>
      <c r="D65" s="51">
        <v>2</v>
      </c>
      <c r="E65" s="51">
        <v>14</v>
      </c>
      <c r="F65" s="51">
        <v>0</v>
      </c>
      <c r="G65" s="51">
        <v>3</v>
      </c>
      <c r="H65" s="51">
        <v>0</v>
      </c>
      <c r="I65" s="51">
        <v>79</v>
      </c>
      <c r="K65" s="48"/>
    </row>
    <row r="66" spans="1:20" ht="9.75" hidden="1" customHeight="1" outlineLevel="3" x14ac:dyDescent="0.25">
      <c r="A66" s="49"/>
      <c r="B66" s="54" t="s">
        <v>45</v>
      </c>
      <c r="C66" s="51">
        <v>50</v>
      </c>
      <c r="D66" s="51">
        <v>42</v>
      </c>
      <c r="E66" s="51">
        <v>1</v>
      </c>
      <c r="F66" s="51">
        <v>0</v>
      </c>
      <c r="G66" s="51">
        <v>4</v>
      </c>
      <c r="H66" s="51">
        <v>1</v>
      </c>
      <c r="I66" s="51">
        <v>98</v>
      </c>
      <c r="K66" s="48"/>
    </row>
    <row r="67" spans="1:20" ht="9.75" hidden="1" customHeight="1" outlineLevel="3" x14ac:dyDescent="0.25">
      <c r="A67" s="49"/>
      <c r="B67" s="54" t="s">
        <v>46</v>
      </c>
      <c r="C67" s="51">
        <v>110</v>
      </c>
      <c r="D67" s="51">
        <v>44</v>
      </c>
      <c r="E67" s="51">
        <v>15</v>
      </c>
      <c r="F67" s="51">
        <v>0</v>
      </c>
      <c r="G67" s="51">
        <v>7</v>
      </c>
      <c r="H67" s="51">
        <v>1</v>
      </c>
      <c r="I67" s="51">
        <v>177</v>
      </c>
      <c r="K67" s="48"/>
    </row>
    <row r="68" spans="1:20" ht="21.75" hidden="1" customHeight="1" outlineLevel="3" x14ac:dyDescent="0.25">
      <c r="A68" s="49" t="s">
        <v>48</v>
      </c>
      <c r="B68" s="54" t="s">
        <v>44</v>
      </c>
      <c r="C68" s="51">
        <v>1</v>
      </c>
      <c r="D68" s="56" t="s">
        <v>32</v>
      </c>
      <c r="E68" s="56" t="s">
        <v>32</v>
      </c>
      <c r="F68" s="56" t="s">
        <v>32</v>
      </c>
      <c r="G68" s="56" t="s">
        <v>32</v>
      </c>
      <c r="H68" s="56" t="s">
        <v>32</v>
      </c>
      <c r="I68" s="51">
        <v>1</v>
      </c>
      <c r="K68" s="48"/>
    </row>
    <row r="69" spans="1:20" ht="9.75" hidden="1" customHeight="1" outlineLevel="3" x14ac:dyDescent="0.25">
      <c r="A69" s="49"/>
      <c r="B69" s="54" t="s">
        <v>45</v>
      </c>
      <c r="C69" s="51">
        <v>4</v>
      </c>
      <c r="D69" s="56" t="s">
        <v>32</v>
      </c>
      <c r="E69" s="51">
        <v>1</v>
      </c>
      <c r="F69" s="56" t="s">
        <v>32</v>
      </c>
      <c r="G69" s="56" t="s">
        <v>32</v>
      </c>
      <c r="H69" s="56" t="s">
        <v>32</v>
      </c>
      <c r="I69" s="51">
        <v>5</v>
      </c>
      <c r="K69" s="48"/>
    </row>
    <row r="70" spans="1:20" ht="9.75" hidden="1" customHeight="1" outlineLevel="3" x14ac:dyDescent="0.25">
      <c r="A70" s="49"/>
      <c r="B70" s="54" t="s">
        <v>46</v>
      </c>
      <c r="C70" s="51">
        <v>5</v>
      </c>
      <c r="D70" s="51">
        <v>0</v>
      </c>
      <c r="E70" s="51">
        <v>1</v>
      </c>
      <c r="F70" s="51">
        <v>0</v>
      </c>
      <c r="G70" s="51">
        <v>0</v>
      </c>
      <c r="H70" s="51">
        <v>0</v>
      </c>
      <c r="I70" s="51">
        <v>6</v>
      </c>
      <c r="K70" s="48"/>
    </row>
    <row r="71" spans="1:20" ht="21.75" hidden="1" customHeight="1" outlineLevel="3" x14ac:dyDescent="0.25">
      <c r="A71" s="49" t="s">
        <v>49</v>
      </c>
      <c r="B71" s="54" t="s">
        <v>44</v>
      </c>
      <c r="C71" s="51">
        <v>1403</v>
      </c>
      <c r="D71" s="51">
        <v>67</v>
      </c>
      <c r="E71" s="51">
        <v>504</v>
      </c>
      <c r="F71" s="51">
        <v>21</v>
      </c>
      <c r="G71" s="51">
        <v>39</v>
      </c>
      <c r="H71" s="51">
        <v>16</v>
      </c>
      <c r="I71" s="51">
        <v>2050</v>
      </c>
      <c r="K71" s="48"/>
    </row>
    <row r="72" spans="1:20" ht="9.75" hidden="1" customHeight="1" outlineLevel="3" x14ac:dyDescent="0.25">
      <c r="A72" s="49"/>
      <c r="B72" s="54" t="s">
        <v>45</v>
      </c>
      <c r="C72" s="51">
        <v>1508</v>
      </c>
      <c r="D72" s="51">
        <v>455</v>
      </c>
      <c r="E72" s="51">
        <v>65</v>
      </c>
      <c r="F72" s="51">
        <v>261</v>
      </c>
      <c r="G72" s="51">
        <v>36</v>
      </c>
      <c r="H72" s="51">
        <v>13</v>
      </c>
      <c r="I72" s="51">
        <v>2338</v>
      </c>
      <c r="K72" s="48"/>
    </row>
    <row r="73" spans="1:20" ht="9.75" hidden="1" customHeight="1" outlineLevel="3" x14ac:dyDescent="0.25">
      <c r="A73" s="49"/>
      <c r="B73" s="54" t="s">
        <v>46</v>
      </c>
      <c r="C73" s="51">
        <v>2911</v>
      </c>
      <c r="D73" s="51">
        <v>522</v>
      </c>
      <c r="E73" s="51">
        <v>569</v>
      </c>
      <c r="F73" s="51">
        <v>282</v>
      </c>
      <c r="G73" s="51">
        <v>75</v>
      </c>
      <c r="H73" s="51">
        <v>29</v>
      </c>
      <c r="I73" s="51">
        <v>4388</v>
      </c>
      <c r="K73" s="48"/>
    </row>
    <row r="74" spans="1:20" ht="21.75" hidden="1" customHeight="1" outlineLevel="3" x14ac:dyDescent="0.25">
      <c r="A74" s="49" t="s">
        <v>50</v>
      </c>
      <c r="B74" s="54" t="s">
        <v>44</v>
      </c>
      <c r="C74" s="51">
        <v>26</v>
      </c>
      <c r="D74" s="51">
        <v>1</v>
      </c>
      <c r="E74" s="51">
        <v>6</v>
      </c>
      <c r="F74" s="51">
        <v>1</v>
      </c>
      <c r="G74" s="51">
        <v>2</v>
      </c>
      <c r="H74" s="51">
        <v>0</v>
      </c>
      <c r="I74" s="51">
        <v>36</v>
      </c>
      <c r="K74" s="48"/>
    </row>
    <row r="75" spans="1:20" ht="9.75" hidden="1" customHeight="1" outlineLevel="3" x14ac:dyDescent="0.25">
      <c r="A75" s="49" t="s">
        <v>51</v>
      </c>
      <c r="B75" s="54" t="s">
        <v>45</v>
      </c>
      <c r="C75" s="51">
        <v>103</v>
      </c>
      <c r="D75" s="51">
        <v>54</v>
      </c>
      <c r="E75" s="51">
        <v>14</v>
      </c>
      <c r="F75" s="51">
        <v>27</v>
      </c>
      <c r="G75" s="51">
        <v>2</v>
      </c>
      <c r="H75" s="51">
        <v>0</v>
      </c>
      <c r="I75" s="51">
        <v>200</v>
      </c>
      <c r="K75" s="48"/>
    </row>
    <row r="76" spans="1:20" ht="9.75" hidden="1" customHeight="1" outlineLevel="3" x14ac:dyDescent="0.25">
      <c r="A76" s="49" t="s">
        <v>52</v>
      </c>
      <c r="B76" s="54" t="s">
        <v>46</v>
      </c>
      <c r="C76" s="51">
        <v>129</v>
      </c>
      <c r="D76" s="51">
        <v>55</v>
      </c>
      <c r="E76" s="51">
        <v>20</v>
      </c>
      <c r="F76" s="51">
        <v>28</v>
      </c>
      <c r="G76" s="51">
        <v>4</v>
      </c>
      <c r="H76" s="51">
        <v>0</v>
      </c>
      <c r="I76" s="51">
        <v>236</v>
      </c>
      <c r="K76" s="48"/>
      <c r="L76" s="241"/>
      <c r="M76" s="242"/>
      <c r="N76" s="242"/>
      <c r="O76" s="242"/>
      <c r="P76" s="242"/>
      <c r="Q76" s="242"/>
      <c r="R76" s="242"/>
      <c r="S76" s="242"/>
      <c r="T76" s="242"/>
    </row>
    <row r="77" spans="1:20" ht="12" hidden="1" customHeight="1" outlineLevel="2" x14ac:dyDescent="0.25">
      <c r="A77" s="49" t="s">
        <v>53</v>
      </c>
      <c r="B77" s="54" t="s">
        <v>44</v>
      </c>
      <c r="C77" s="51">
        <v>1342</v>
      </c>
      <c r="D77" s="51">
        <v>65</v>
      </c>
      <c r="E77" s="51">
        <v>490</v>
      </c>
      <c r="F77" s="51">
        <v>21</v>
      </c>
      <c r="G77" s="51">
        <v>36</v>
      </c>
      <c r="H77" s="51">
        <v>16</v>
      </c>
      <c r="I77" s="51">
        <f>SUM(C77:H77)</f>
        <v>1970</v>
      </c>
      <c r="K77" s="48"/>
    </row>
    <row r="78" spans="1:20" ht="9.75" hidden="1" customHeight="1" outlineLevel="2" x14ac:dyDescent="0.25">
      <c r="A78" s="49"/>
      <c r="B78" s="54" t="s">
        <v>45</v>
      </c>
      <c r="C78" s="51">
        <v>1454</v>
      </c>
      <c r="D78" s="51">
        <v>413</v>
      </c>
      <c r="E78" s="51">
        <v>63</v>
      </c>
      <c r="F78" s="51">
        <v>261</v>
      </c>
      <c r="G78" s="51">
        <v>32</v>
      </c>
      <c r="H78" s="51">
        <v>12</v>
      </c>
      <c r="I78" s="51">
        <f>SUM(C78:H78)</f>
        <v>2235</v>
      </c>
      <c r="K78" s="48"/>
    </row>
    <row r="79" spans="1:20" ht="9.75" hidden="1" customHeight="1" outlineLevel="2" x14ac:dyDescent="0.25">
      <c r="A79" s="49"/>
      <c r="B79" s="54" t="s">
        <v>46</v>
      </c>
      <c r="C79" s="51">
        <f>SUM(C77+C78)</f>
        <v>2796</v>
      </c>
      <c r="D79" s="51">
        <f>SUM(D77+D78)</f>
        <v>478</v>
      </c>
      <c r="E79" s="51">
        <f>SUM(E77+E78)</f>
        <v>553</v>
      </c>
      <c r="F79" s="51">
        <v>282</v>
      </c>
      <c r="G79" s="51">
        <v>68</v>
      </c>
      <c r="H79" s="51">
        <v>28</v>
      </c>
      <c r="I79" s="51">
        <f>SUM(C79:H79)</f>
        <v>4205</v>
      </c>
      <c r="K79" s="48"/>
    </row>
    <row r="80" spans="1:20" s="48" customFormat="1" ht="21" hidden="1" customHeight="1" outlineLevel="2" collapsed="1" x14ac:dyDescent="0.25">
      <c r="A80" s="55">
        <v>2012</v>
      </c>
      <c r="B80" s="54"/>
      <c r="C80" s="237"/>
      <c r="D80" s="238"/>
      <c r="E80" s="238"/>
      <c r="F80" s="238"/>
      <c r="G80" s="238"/>
      <c r="H80" s="238"/>
      <c r="I80" s="238"/>
    </row>
    <row r="81" spans="1:20" ht="12" hidden="1" customHeight="1" outlineLevel="3" x14ac:dyDescent="0.25">
      <c r="A81" s="49" t="s">
        <v>43</v>
      </c>
      <c r="B81" s="54" t="s">
        <v>44</v>
      </c>
      <c r="C81" s="51">
        <v>1360</v>
      </c>
      <c r="D81" s="51">
        <v>74</v>
      </c>
      <c r="E81" s="51">
        <v>497</v>
      </c>
      <c r="F81" s="51">
        <v>25</v>
      </c>
      <c r="G81" s="51">
        <v>34</v>
      </c>
      <c r="H81" s="51">
        <v>10</v>
      </c>
      <c r="I81" s="51">
        <v>2000</v>
      </c>
      <c r="K81" s="48"/>
    </row>
    <row r="82" spans="1:20" ht="9.75" hidden="1" customHeight="1" outlineLevel="3" x14ac:dyDescent="0.25">
      <c r="A82" s="49"/>
      <c r="B82" s="54" t="s">
        <v>45</v>
      </c>
      <c r="C82" s="51">
        <v>1468</v>
      </c>
      <c r="D82" s="51">
        <v>418</v>
      </c>
      <c r="E82" s="51">
        <v>64</v>
      </c>
      <c r="F82" s="51">
        <v>264</v>
      </c>
      <c r="G82" s="51">
        <v>31</v>
      </c>
      <c r="H82" s="51">
        <v>11</v>
      </c>
      <c r="I82" s="51">
        <v>2256</v>
      </c>
      <c r="K82" s="48"/>
    </row>
    <row r="83" spans="1:20" ht="9.75" hidden="1" customHeight="1" outlineLevel="3" x14ac:dyDescent="0.25">
      <c r="A83" s="49"/>
      <c r="B83" s="54" t="s">
        <v>46</v>
      </c>
      <c r="C83" s="51">
        <v>2828</v>
      </c>
      <c r="D83" s="51">
        <v>492</v>
      </c>
      <c r="E83" s="51">
        <v>561</v>
      </c>
      <c r="F83" s="51">
        <v>289</v>
      </c>
      <c r="G83" s="51">
        <v>65</v>
      </c>
      <c r="H83" s="51">
        <v>21</v>
      </c>
      <c r="I83" s="51">
        <v>4256</v>
      </c>
      <c r="K83" s="48"/>
    </row>
    <row r="84" spans="1:20" ht="21.75" hidden="1" customHeight="1" outlineLevel="3" x14ac:dyDescent="0.25">
      <c r="A84" s="49" t="s">
        <v>47</v>
      </c>
      <c r="B84" s="54" t="s">
        <v>44</v>
      </c>
      <c r="C84" s="51">
        <v>61</v>
      </c>
      <c r="D84" s="51">
        <v>8</v>
      </c>
      <c r="E84" s="51">
        <v>14</v>
      </c>
      <c r="F84" s="51">
        <v>0</v>
      </c>
      <c r="G84" s="51">
        <v>5</v>
      </c>
      <c r="H84" s="51">
        <v>0</v>
      </c>
      <c r="I84" s="51">
        <v>88</v>
      </c>
      <c r="K84" s="48"/>
    </row>
    <row r="85" spans="1:20" ht="9.75" hidden="1" customHeight="1" outlineLevel="3" x14ac:dyDescent="0.25">
      <c r="A85" s="49"/>
      <c r="B85" s="54" t="s">
        <v>45</v>
      </c>
      <c r="C85" s="51">
        <v>54</v>
      </c>
      <c r="D85" s="51">
        <v>43</v>
      </c>
      <c r="E85" s="51">
        <v>3</v>
      </c>
      <c r="F85" s="51">
        <v>0</v>
      </c>
      <c r="G85" s="51">
        <v>3</v>
      </c>
      <c r="H85" s="51">
        <v>0</v>
      </c>
      <c r="I85" s="51">
        <v>103</v>
      </c>
      <c r="K85" s="48"/>
    </row>
    <row r="86" spans="1:20" ht="9.75" hidden="1" customHeight="1" outlineLevel="3" x14ac:dyDescent="0.25">
      <c r="A86" s="49"/>
      <c r="B86" s="54" t="s">
        <v>46</v>
      </c>
      <c r="C86" s="51">
        <v>115</v>
      </c>
      <c r="D86" s="51">
        <v>51</v>
      </c>
      <c r="E86" s="51">
        <v>17</v>
      </c>
      <c r="F86" s="51">
        <v>0</v>
      </c>
      <c r="G86" s="51">
        <v>8</v>
      </c>
      <c r="H86" s="51">
        <v>0</v>
      </c>
      <c r="I86" s="51">
        <v>191</v>
      </c>
      <c r="K86" s="48"/>
    </row>
    <row r="87" spans="1:20" ht="21.75" hidden="1" customHeight="1" outlineLevel="3" x14ac:dyDescent="0.25">
      <c r="A87" s="49" t="s">
        <v>48</v>
      </c>
      <c r="B87" s="54" t="s">
        <v>44</v>
      </c>
      <c r="C87" s="51">
        <v>0</v>
      </c>
      <c r="D87" s="51">
        <v>0</v>
      </c>
      <c r="E87" s="51">
        <v>0</v>
      </c>
      <c r="F87" s="51">
        <v>0</v>
      </c>
      <c r="G87" s="51">
        <v>0</v>
      </c>
      <c r="H87" s="51">
        <v>0</v>
      </c>
      <c r="I87" s="51">
        <v>0</v>
      </c>
      <c r="K87" s="48"/>
    </row>
    <row r="88" spans="1:20" ht="9.75" hidden="1" customHeight="1" outlineLevel="3" x14ac:dyDescent="0.25">
      <c r="A88" s="49"/>
      <c r="B88" s="54" t="s">
        <v>45</v>
      </c>
      <c r="C88" s="51">
        <v>5</v>
      </c>
      <c r="D88" s="51">
        <v>0</v>
      </c>
      <c r="E88" s="51">
        <v>1</v>
      </c>
      <c r="F88" s="51">
        <v>0</v>
      </c>
      <c r="G88" s="51">
        <v>0</v>
      </c>
      <c r="H88" s="51">
        <v>0</v>
      </c>
      <c r="I88" s="51">
        <v>6</v>
      </c>
      <c r="K88" s="48"/>
    </row>
    <row r="89" spans="1:20" ht="9.75" hidden="1" customHeight="1" outlineLevel="3" x14ac:dyDescent="0.25">
      <c r="A89" s="49"/>
      <c r="B89" s="54" t="s">
        <v>46</v>
      </c>
      <c r="C89" s="51">
        <v>5</v>
      </c>
      <c r="D89" s="51">
        <v>0</v>
      </c>
      <c r="E89" s="51">
        <v>1</v>
      </c>
      <c r="F89" s="51">
        <v>0</v>
      </c>
      <c r="G89" s="51">
        <v>0</v>
      </c>
      <c r="H89" s="51">
        <v>0</v>
      </c>
      <c r="I89" s="51">
        <v>6</v>
      </c>
      <c r="K89" s="48"/>
    </row>
    <row r="90" spans="1:20" ht="21.75" hidden="1" customHeight="1" outlineLevel="3" x14ac:dyDescent="0.25">
      <c r="A90" s="49" t="s">
        <v>49</v>
      </c>
      <c r="B90" s="54" t="s">
        <v>44</v>
      </c>
      <c r="C90" s="51">
        <v>1421</v>
      </c>
      <c r="D90" s="51">
        <v>82</v>
      </c>
      <c r="E90" s="51">
        <v>511</v>
      </c>
      <c r="F90" s="51">
        <v>25</v>
      </c>
      <c r="G90" s="51">
        <v>39</v>
      </c>
      <c r="H90" s="51">
        <v>10</v>
      </c>
      <c r="I90" s="51">
        <v>2088</v>
      </c>
      <c r="K90" s="48"/>
    </row>
    <row r="91" spans="1:20" ht="9.75" hidden="1" customHeight="1" outlineLevel="3" x14ac:dyDescent="0.25">
      <c r="A91" s="49"/>
      <c r="B91" s="54" t="s">
        <v>45</v>
      </c>
      <c r="C91" s="51">
        <v>1527</v>
      </c>
      <c r="D91" s="51">
        <v>461</v>
      </c>
      <c r="E91" s="51">
        <v>68</v>
      </c>
      <c r="F91" s="51">
        <v>264</v>
      </c>
      <c r="G91" s="51">
        <v>34</v>
      </c>
      <c r="H91" s="51">
        <v>11</v>
      </c>
      <c r="I91" s="51">
        <v>2365</v>
      </c>
      <c r="K91" s="48"/>
    </row>
    <row r="92" spans="1:20" ht="9.75" hidden="1" customHeight="1" outlineLevel="3" x14ac:dyDescent="0.25">
      <c r="A92" s="49"/>
      <c r="B92" s="54" t="s">
        <v>46</v>
      </c>
      <c r="C92" s="51">
        <v>2948</v>
      </c>
      <c r="D92" s="51">
        <v>543</v>
      </c>
      <c r="E92" s="51">
        <v>579</v>
      </c>
      <c r="F92" s="51">
        <v>289</v>
      </c>
      <c r="G92" s="51">
        <v>73</v>
      </c>
      <c r="H92" s="51">
        <v>21</v>
      </c>
      <c r="I92" s="51">
        <v>4453</v>
      </c>
      <c r="K92" s="48"/>
    </row>
    <row r="93" spans="1:20" ht="21.75" hidden="1" customHeight="1" outlineLevel="3" x14ac:dyDescent="0.25">
      <c r="A93" s="49" t="s">
        <v>50</v>
      </c>
      <c r="B93" s="54" t="s">
        <v>44</v>
      </c>
      <c r="C93" s="51">
        <v>25</v>
      </c>
      <c r="D93" s="51">
        <v>2</v>
      </c>
      <c r="E93" s="51">
        <v>22</v>
      </c>
      <c r="F93" s="51">
        <v>1</v>
      </c>
      <c r="G93" s="51">
        <v>3</v>
      </c>
      <c r="H93" s="51">
        <v>1</v>
      </c>
      <c r="I93" s="51">
        <v>54</v>
      </c>
      <c r="K93" s="48"/>
    </row>
    <row r="94" spans="1:20" ht="9.75" hidden="1" customHeight="1" outlineLevel="3" x14ac:dyDescent="0.25">
      <c r="A94" s="49" t="s">
        <v>51</v>
      </c>
      <c r="B94" s="54" t="s">
        <v>45</v>
      </c>
      <c r="C94" s="51">
        <v>96</v>
      </c>
      <c r="D94" s="51">
        <v>64</v>
      </c>
      <c r="E94" s="51">
        <v>5</v>
      </c>
      <c r="F94" s="51">
        <v>25</v>
      </c>
      <c r="G94" s="51">
        <v>3</v>
      </c>
      <c r="H94" s="51">
        <v>0</v>
      </c>
      <c r="I94" s="51">
        <v>193</v>
      </c>
      <c r="K94" s="48"/>
    </row>
    <row r="95" spans="1:20" ht="9.75" hidden="1" customHeight="1" outlineLevel="3" x14ac:dyDescent="0.25">
      <c r="A95" s="49" t="s">
        <v>52</v>
      </c>
      <c r="B95" s="54" t="s">
        <v>46</v>
      </c>
      <c r="C95" s="51">
        <v>121</v>
      </c>
      <c r="D95" s="51">
        <v>66</v>
      </c>
      <c r="E95" s="51">
        <v>27</v>
      </c>
      <c r="F95" s="51">
        <v>26</v>
      </c>
      <c r="G95" s="51">
        <v>6</v>
      </c>
      <c r="H95" s="51">
        <v>1</v>
      </c>
      <c r="I95" s="51">
        <v>247</v>
      </c>
      <c r="K95" s="48"/>
      <c r="L95" s="241"/>
      <c r="M95" s="242"/>
      <c r="N95" s="242"/>
      <c r="O95" s="242"/>
      <c r="P95" s="242"/>
      <c r="Q95" s="242"/>
      <c r="R95" s="242"/>
      <c r="S95" s="242"/>
      <c r="T95" s="242"/>
    </row>
    <row r="96" spans="1:20" ht="12" hidden="1" customHeight="1" outlineLevel="2" x14ac:dyDescent="0.25">
      <c r="A96" s="49" t="s">
        <v>53</v>
      </c>
      <c r="B96" s="54" t="s">
        <v>44</v>
      </c>
      <c r="C96" s="51">
        <v>1360</v>
      </c>
      <c r="D96" s="51">
        <v>74</v>
      </c>
      <c r="E96" s="51">
        <v>497</v>
      </c>
      <c r="F96" s="51">
        <v>25</v>
      </c>
      <c r="G96" s="51">
        <v>34</v>
      </c>
      <c r="H96" s="51">
        <v>10</v>
      </c>
      <c r="I96" s="51">
        <f>SUM(C96:H96)</f>
        <v>2000</v>
      </c>
    </row>
    <row r="97" spans="1:9" ht="9.75" hidden="1" customHeight="1" outlineLevel="2" x14ac:dyDescent="0.25">
      <c r="A97" s="49"/>
      <c r="B97" s="54" t="s">
        <v>45</v>
      </c>
      <c r="C97" s="51">
        <v>1468</v>
      </c>
      <c r="D97" s="51">
        <v>418</v>
      </c>
      <c r="E97" s="51">
        <v>64</v>
      </c>
      <c r="F97" s="51">
        <v>264</v>
      </c>
      <c r="G97" s="51">
        <v>31</v>
      </c>
      <c r="H97" s="51">
        <v>11</v>
      </c>
      <c r="I97" s="51">
        <f>SUM(C97:H97)</f>
        <v>2256</v>
      </c>
    </row>
    <row r="98" spans="1:9" ht="9.75" hidden="1" customHeight="1" outlineLevel="2" x14ac:dyDescent="0.25">
      <c r="A98" s="49"/>
      <c r="B98" s="54" t="s">
        <v>46</v>
      </c>
      <c r="C98" s="51">
        <f>SUM(C96+C97)</f>
        <v>2828</v>
      </c>
      <c r="D98" s="51">
        <f>SUM(D96+D97)</f>
        <v>492</v>
      </c>
      <c r="E98" s="51">
        <f>SUM(E96+E97)</f>
        <v>561</v>
      </c>
      <c r="F98" s="51">
        <v>289</v>
      </c>
      <c r="G98" s="51">
        <f>SUM(G96+G97)</f>
        <v>65</v>
      </c>
      <c r="H98" s="51">
        <f>SUM(H96+H97)</f>
        <v>21</v>
      </c>
      <c r="I98" s="51">
        <f>SUM(C98:H98)</f>
        <v>4256</v>
      </c>
    </row>
    <row r="99" spans="1:9" s="48" customFormat="1" ht="21" hidden="1" customHeight="1" outlineLevel="2" x14ac:dyDescent="0.25">
      <c r="A99" s="55">
        <v>2013</v>
      </c>
      <c r="B99" s="54"/>
      <c r="C99" s="237"/>
      <c r="D99" s="238"/>
      <c r="E99" s="238"/>
      <c r="F99" s="238"/>
      <c r="G99" s="238"/>
      <c r="H99" s="238"/>
      <c r="I99" s="238"/>
    </row>
    <row r="100" spans="1:9" ht="12" hidden="1" customHeight="1" outlineLevel="3" x14ac:dyDescent="0.25">
      <c r="A100" s="49" t="s">
        <v>43</v>
      </c>
      <c r="B100" s="54" t="s">
        <v>44</v>
      </c>
      <c r="C100" s="51">
        <v>1352</v>
      </c>
      <c r="D100" s="51">
        <v>87</v>
      </c>
      <c r="E100" s="51">
        <v>504</v>
      </c>
      <c r="F100" s="56" t="s">
        <v>135</v>
      </c>
      <c r="G100" s="51">
        <v>31</v>
      </c>
      <c r="H100" s="51">
        <v>10</v>
      </c>
      <c r="I100" s="51">
        <v>1984</v>
      </c>
    </row>
    <row r="101" spans="1:9" ht="9.75" hidden="1" customHeight="1" outlineLevel="3" x14ac:dyDescent="0.25">
      <c r="A101" s="49"/>
      <c r="B101" s="50" t="s">
        <v>45</v>
      </c>
      <c r="C101" s="51">
        <v>1716</v>
      </c>
      <c r="D101" s="51">
        <v>400</v>
      </c>
      <c r="E101" s="51">
        <v>66</v>
      </c>
      <c r="F101" s="56" t="s">
        <v>32</v>
      </c>
      <c r="G101" s="51">
        <v>31</v>
      </c>
      <c r="H101" s="51">
        <v>10</v>
      </c>
      <c r="I101" s="51">
        <v>2223</v>
      </c>
    </row>
    <row r="102" spans="1:9" ht="9.75" hidden="1" customHeight="1" outlineLevel="3" x14ac:dyDescent="0.25">
      <c r="A102" s="49"/>
      <c r="B102" s="50" t="s">
        <v>46</v>
      </c>
      <c r="C102" s="51">
        <v>3068</v>
      </c>
      <c r="D102" s="51">
        <v>487</v>
      </c>
      <c r="E102" s="51">
        <v>570</v>
      </c>
      <c r="F102" s="56" t="s">
        <v>32</v>
      </c>
      <c r="G102" s="51">
        <v>62</v>
      </c>
      <c r="H102" s="51">
        <v>20</v>
      </c>
      <c r="I102" s="51">
        <v>4207</v>
      </c>
    </row>
    <row r="103" spans="1:9" ht="21.75" hidden="1" customHeight="1" outlineLevel="3" x14ac:dyDescent="0.25">
      <c r="A103" s="49" t="s">
        <v>47</v>
      </c>
      <c r="B103" s="50" t="s">
        <v>44</v>
      </c>
      <c r="C103" s="51">
        <v>64</v>
      </c>
      <c r="D103" s="51">
        <v>7</v>
      </c>
      <c r="E103" s="51">
        <v>14</v>
      </c>
      <c r="F103" s="56" t="s">
        <v>32</v>
      </c>
      <c r="G103" s="51">
        <v>5</v>
      </c>
      <c r="H103" s="51">
        <v>0</v>
      </c>
      <c r="I103" s="51">
        <v>90</v>
      </c>
    </row>
    <row r="104" spans="1:9" ht="9.75" hidden="1" customHeight="1" outlineLevel="3" x14ac:dyDescent="0.25">
      <c r="A104" s="49"/>
      <c r="B104" s="50" t="s">
        <v>45</v>
      </c>
      <c r="C104" s="51">
        <v>49</v>
      </c>
      <c r="D104" s="51">
        <v>45</v>
      </c>
      <c r="E104" s="51">
        <v>3</v>
      </c>
      <c r="F104" s="56" t="s">
        <v>32</v>
      </c>
      <c r="G104" s="51">
        <v>4</v>
      </c>
      <c r="H104" s="51">
        <v>1</v>
      </c>
      <c r="I104" s="51">
        <v>102</v>
      </c>
    </row>
    <row r="105" spans="1:9" ht="9.75" hidden="1" customHeight="1" outlineLevel="3" x14ac:dyDescent="0.25">
      <c r="A105" s="49"/>
      <c r="B105" s="50" t="s">
        <v>46</v>
      </c>
      <c r="C105" s="51">
        <v>113</v>
      </c>
      <c r="D105" s="51">
        <v>52</v>
      </c>
      <c r="E105" s="51">
        <v>17</v>
      </c>
      <c r="F105" s="56" t="s">
        <v>32</v>
      </c>
      <c r="G105" s="51">
        <v>9</v>
      </c>
      <c r="H105" s="51">
        <v>1</v>
      </c>
      <c r="I105" s="51">
        <v>192</v>
      </c>
    </row>
    <row r="106" spans="1:9" ht="21.75" hidden="1" customHeight="1" outlineLevel="4" x14ac:dyDescent="0.25">
      <c r="A106" s="49" t="s">
        <v>48</v>
      </c>
      <c r="B106" s="50" t="s">
        <v>44</v>
      </c>
      <c r="C106" s="51">
        <v>0</v>
      </c>
      <c r="D106" s="51">
        <v>0</v>
      </c>
      <c r="E106" s="51">
        <v>0</v>
      </c>
      <c r="F106" s="56" t="s">
        <v>32</v>
      </c>
      <c r="G106" s="51">
        <v>0</v>
      </c>
      <c r="H106" s="51">
        <v>0</v>
      </c>
      <c r="I106" s="51">
        <v>0</v>
      </c>
    </row>
    <row r="107" spans="1:9" ht="9.75" hidden="1" customHeight="1" outlineLevel="4" x14ac:dyDescent="0.25">
      <c r="A107" s="49"/>
      <c r="B107" s="50" t="s">
        <v>45</v>
      </c>
      <c r="C107" s="51">
        <v>3</v>
      </c>
      <c r="D107" s="51">
        <v>0</v>
      </c>
      <c r="E107" s="51">
        <v>1</v>
      </c>
      <c r="F107" s="56" t="s">
        <v>32</v>
      </c>
      <c r="G107" s="51">
        <v>0</v>
      </c>
      <c r="H107" s="51">
        <v>0</v>
      </c>
      <c r="I107" s="51">
        <v>4</v>
      </c>
    </row>
    <row r="108" spans="1:9" ht="9.75" hidden="1" customHeight="1" outlineLevel="4" x14ac:dyDescent="0.25">
      <c r="A108" s="49"/>
      <c r="B108" s="50" t="s">
        <v>46</v>
      </c>
      <c r="C108" s="51">
        <v>3</v>
      </c>
      <c r="D108" s="51">
        <v>0</v>
      </c>
      <c r="E108" s="51">
        <v>1</v>
      </c>
      <c r="F108" s="56" t="s">
        <v>32</v>
      </c>
      <c r="G108" s="51">
        <v>0</v>
      </c>
      <c r="H108" s="51">
        <v>0</v>
      </c>
      <c r="I108" s="51">
        <v>4</v>
      </c>
    </row>
    <row r="109" spans="1:9" ht="21.75" hidden="1" customHeight="1" outlineLevel="3" x14ac:dyDescent="0.25">
      <c r="A109" s="49" t="s">
        <v>49</v>
      </c>
      <c r="B109" s="50" t="s">
        <v>44</v>
      </c>
      <c r="C109" s="51">
        <v>1416</v>
      </c>
      <c r="D109" s="51">
        <v>94</v>
      </c>
      <c r="E109" s="51">
        <v>518</v>
      </c>
      <c r="F109" s="56" t="s">
        <v>32</v>
      </c>
      <c r="G109" s="51">
        <v>36</v>
      </c>
      <c r="H109" s="51">
        <v>10</v>
      </c>
      <c r="I109" s="51">
        <v>2074</v>
      </c>
    </row>
    <row r="110" spans="1:9" ht="9.75" hidden="1" customHeight="1" outlineLevel="3" x14ac:dyDescent="0.25">
      <c r="A110" s="49"/>
      <c r="B110" s="50" t="s">
        <v>45</v>
      </c>
      <c r="C110" s="51">
        <v>1768</v>
      </c>
      <c r="D110" s="51">
        <v>445</v>
      </c>
      <c r="E110" s="51">
        <v>70</v>
      </c>
      <c r="F110" s="56" t="s">
        <v>32</v>
      </c>
      <c r="G110" s="51">
        <v>35</v>
      </c>
      <c r="H110" s="51">
        <v>11</v>
      </c>
      <c r="I110" s="51">
        <v>2329</v>
      </c>
    </row>
    <row r="111" spans="1:9" ht="9.75" hidden="1" customHeight="1" outlineLevel="3" x14ac:dyDescent="0.25">
      <c r="A111" s="49"/>
      <c r="B111" s="50" t="s">
        <v>46</v>
      </c>
      <c r="C111" s="51">
        <v>3184</v>
      </c>
      <c r="D111" s="51">
        <v>539</v>
      </c>
      <c r="E111" s="51">
        <v>588</v>
      </c>
      <c r="F111" s="56" t="s">
        <v>32</v>
      </c>
      <c r="G111" s="51">
        <v>71</v>
      </c>
      <c r="H111" s="51">
        <v>21</v>
      </c>
      <c r="I111" s="51">
        <v>4403</v>
      </c>
    </row>
    <row r="112" spans="1:9" ht="21.75" hidden="1" customHeight="1" outlineLevel="3" x14ac:dyDescent="0.25">
      <c r="A112" s="49" t="s">
        <v>50</v>
      </c>
      <c r="B112" s="50" t="s">
        <v>44</v>
      </c>
      <c r="C112" s="51">
        <v>42</v>
      </c>
      <c r="D112" s="51">
        <v>2</v>
      </c>
      <c r="E112" s="51">
        <v>23</v>
      </c>
      <c r="F112" s="56" t="s">
        <v>32</v>
      </c>
      <c r="G112" s="51">
        <v>0</v>
      </c>
      <c r="H112" s="51">
        <v>0</v>
      </c>
      <c r="I112" s="51">
        <v>67</v>
      </c>
    </row>
    <row r="113" spans="1:20" ht="9.75" hidden="1" customHeight="1" outlineLevel="3" x14ac:dyDescent="0.25">
      <c r="A113" s="49" t="s">
        <v>51</v>
      </c>
      <c r="B113" s="50" t="s">
        <v>45</v>
      </c>
      <c r="C113" s="51">
        <v>142</v>
      </c>
      <c r="D113" s="51">
        <v>70</v>
      </c>
      <c r="E113" s="51">
        <v>6</v>
      </c>
      <c r="F113" s="56" t="s">
        <v>32</v>
      </c>
      <c r="G113" s="51">
        <v>2</v>
      </c>
      <c r="H113" s="51">
        <v>0</v>
      </c>
      <c r="I113" s="51">
        <v>220</v>
      </c>
    </row>
    <row r="114" spans="1:20" ht="9.75" hidden="1" customHeight="1" outlineLevel="3" x14ac:dyDescent="0.25">
      <c r="A114" s="49" t="s">
        <v>52</v>
      </c>
      <c r="B114" s="50" t="s">
        <v>46</v>
      </c>
      <c r="C114" s="51">
        <v>184</v>
      </c>
      <c r="D114" s="51">
        <v>72</v>
      </c>
      <c r="E114" s="51">
        <v>29</v>
      </c>
      <c r="F114" s="56" t="s">
        <v>32</v>
      </c>
      <c r="G114" s="51">
        <v>2</v>
      </c>
      <c r="H114" s="51">
        <v>0</v>
      </c>
      <c r="I114" s="51">
        <v>287</v>
      </c>
      <c r="L114" s="241"/>
      <c r="M114" s="242"/>
      <c r="N114" s="242"/>
      <c r="O114" s="242"/>
      <c r="P114" s="242"/>
      <c r="Q114" s="242"/>
      <c r="R114" s="242"/>
      <c r="S114" s="242"/>
      <c r="T114" s="242"/>
    </row>
    <row r="115" spans="1:20" ht="12" hidden="1" customHeight="1" outlineLevel="2" x14ac:dyDescent="0.25">
      <c r="A115" s="49" t="s">
        <v>53</v>
      </c>
      <c r="B115" s="54" t="s">
        <v>44</v>
      </c>
      <c r="C115" s="51">
        <v>1352</v>
      </c>
      <c r="D115" s="51">
        <v>87</v>
      </c>
      <c r="E115" s="51">
        <v>504</v>
      </c>
      <c r="F115" s="56" t="s">
        <v>32</v>
      </c>
      <c r="G115" s="51">
        <v>31</v>
      </c>
      <c r="H115" s="51">
        <v>10</v>
      </c>
      <c r="I115" s="51">
        <f>SUM(C115:H115)</f>
        <v>1984</v>
      </c>
    </row>
    <row r="116" spans="1:20" ht="9.75" hidden="1" customHeight="1" outlineLevel="2" x14ac:dyDescent="0.25">
      <c r="A116" s="49"/>
      <c r="B116" s="54" t="s">
        <v>45</v>
      </c>
      <c r="C116" s="51">
        <v>1716</v>
      </c>
      <c r="D116" s="51">
        <v>400</v>
      </c>
      <c r="E116" s="51">
        <v>66</v>
      </c>
      <c r="F116" s="56" t="s">
        <v>32</v>
      </c>
      <c r="G116" s="51">
        <v>31</v>
      </c>
      <c r="H116" s="51">
        <v>10</v>
      </c>
      <c r="I116" s="51">
        <f>SUM(C116:H116)</f>
        <v>2223</v>
      </c>
    </row>
    <row r="117" spans="1:20" ht="9.75" hidden="1" customHeight="1" outlineLevel="2" x14ac:dyDescent="0.25">
      <c r="A117" s="49"/>
      <c r="B117" s="54" t="s">
        <v>46</v>
      </c>
      <c r="C117" s="51">
        <f>SUM(C115+C116)</f>
        <v>3068</v>
      </c>
      <c r="D117" s="51">
        <f>SUM(D115+D116)</f>
        <v>487</v>
      </c>
      <c r="E117" s="51">
        <f>SUM(E115+E116)</f>
        <v>570</v>
      </c>
      <c r="F117" s="56" t="s">
        <v>32</v>
      </c>
      <c r="G117" s="51">
        <f>SUM(G115+G116)</f>
        <v>62</v>
      </c>
      <c r="H117" s="51">
        <f>SUM(H115+H116)</f>
        <v>20</v>
      </c>
      <c r="I117" s="51">
        <f>SUM(C117:H117)</f>
        <v>4207</v>
      </c>
    </row>
    <row r="118" spans="1:20" s="57" customFormat="1" ht="21" hidden="1" customHeight="1" outlineLevel="1" x14ac:dyDescent="0.25">
      <c r="A118" s="55">
        <v>2014</v>
      </c>
      <c r="B118" s="54"/>
      <c r="C118" s="237"/>
      <c r="D118" s="238"/>
      <c r="E118" s="238"/>
      <c r="F118" s="238"/>
      <c r="G118" s="238"/>
      <c r="H118" s="238"/>
      <c r="I118" s="238"/>
      <c r="J118" s="57" t="s">
        <v>132</v>
      </c>
    </row>
    <row r="119" spans="1:20" ht="11.25" hidden="1" customHeight="1" outlineLevel="2" collapsed="1" x14ac:dyDescent="0.25">
      <c r="A119" s="49" t="s">
        <v>43</v>
      </c>
      <c r="B119" s="50" t="s">
        <v>44</v>
      </c>
      <c r="C119" s="56" t="s">
        <v>32</v>
      </c>
      <c r="D119" s="56" t="s">
        <v>32</v>
      </c>
      <c r="E119" s="56" t="s">
        <v>32</v>
      </c>
      <c r="F119" s="56" t="s">
        <v>32</v>
      </c>
      <c r="G119" s="56" t="s">
        <v>32</v>
      </c>
      <c r="H119" s="56" t="s">
        <v>32</v>
      </c>
      <c r="I119" s="56" t="s">
        <v>32</v>
      </c>
    </row>
    <row r="120" spans="1:20" ht="9.75" hidden="1" customHeight="1" outlineLevel="2" x14ac:dyDescent="0.25">
      <c r="A120" s="49"/>
      <c r="B120" s="50" t="s">
        <v>45</v>
      </c>
      <c r="C120" s="56" t="s">
        <v>32</v>
      </c>
      <c r="D120" s="56" t="s">
        <v>32</v>
      </c>
      <c r="E120" s="56" t="s">
        <v>32</v>
      </c>
      <c r="F120" s="56" t="s">
        <v>32</v>
      </c>
      <c r="G120" s="56" t="s">
        <v>32</v>
      </c>
      <c r="H120" s="56" t="s">
        <v>32</v>
      </c>
      <c r="I120" s="56" t="s">
        <v>32</v>
      </c>
    </row>
    <row r="121" spans="1:20" ht="9.75" hidden="1" customHeight="1" outlineLevel="2" x14ac:dyDescent="0.25">
      <c r="A121" s="52"/>
      <c r="B121" s="50" t="s">
        <v>46</v>
      </c>
      <c r="C121" s="56" t="s">
        <v>32</v>
      </c>
      <c r="D121" s="56" t="s">
        <v>32</v>
      </c>
      <c r="E121" s="56" t="s">
        <v>32</v>
      </c>
      <c r="F121" s="56" t="s">
        <v>32</v>
      </c>
      <c r="G121" s="56" t="s">
        <v>32</v>
      </c>
      <c r="H121" s="56" t="s">
        <v>32</v>
      </c>
      <c r="I121" s="56" t="s">
        <v>32</v>
      </c>
    </row>
    <row r="122" spans="1:20" ht="21" hidden="1" customHeight="1" outlineLevel="2" collapsed="1" x14ac:dyDescent="0.25">
      <c r="A122" s="49" t="s">
        <v>47</v>
      </c>
      <c r="B122" s="50" t="s">
        <v>44</v>
      </c>
      <c r="C122" s="51">
        <v>75</v>
      </c>
      <c r="D122" s="51">
        <v>4</v>
      </c>
      <c r="E122" s="51">
        <v>15</v>
      </c>
      <c r="F122" s="56" t="s">
        <v>32</v>
      </c>
      <c r="G122" s="51">
        <v>6</v>
      </c>
      <c r="H122" s="51">
        <v>0</v>
      </c>
      <c r="I122" s="51">
        <v>100</v>
      </c>
    </row>
    <row r="123" spans="1:20" ht="9.75" hidden="1" customHeight="1" outlineLevel="2" x14ac:dyDescent="0.25">
      <c r="A123" s="49"/>
      <c r="B123" s="50" t="s">
        <v>45</v>
      </c>
      <c r="C123" s="51">
        <v>53</v>
      </c>
      <c r="D123" s="51">
        <v>39</v>
      </c>
      <c r="E123" s="51">
        <v>2</v>
      </c>
      <c r="F123" s="56" t="s">
        <v>32</v>
      </c>
      <c r="G123" s="51">
        <v>2</v>
      </c>
      <c r="H123" s="51">
        <v>1</v>
      </c>
      <c r="I123" s="51">
        <v>97</v>
      </c>
    </row>
    <row r="124" spans="1:20" ht="9.75" hidden="1" customHeight="1" outlineLevel="2" x14ac:dyDescent="0.25">
      <c r="A124" s="52"/>
      <c r="B124" s="50" t="s">
        <v>46</v>
      </c>
      <c r="C124" s="51">
        <v>128</v>
      </c>
      <c r="D124" s="51">
        <v>43</v>
      </c>
      <c r="E124" s="51">
        <v>17</v>
      </c>
      <c r="F124" s="56" t="s">
        <v>32</v>
      </c>
      <c r="G124" s="51">
        <v>8</v>
      </c>
      <c r="H124" s="51">
        <v>1</v>
      </c>
      <c r="I124" s="51">
        <v>197</v>
      </c>
    </row>
    <row r="125" spans="1:20" ht="21" hidden="1" customHeight="1" outlineLevel="2" collapsed="1" x14ac:dyDescent="0.25">
      <c r="A125" s="49" t="s">
        <v>48</v>
      </c>
      <c r="B125" s="50" t="s">
        <v>44</v>
      </c>
      <c r="C125" s="51">
        <v>28</v>
      </c>
      <c r="D125" s="51">
        <v>0</v>
      </c>
      <c r="E125" s="51">
        <v>9</v>
      </c>
      <c r="F125" s="56" t="s">
        <v>32</v>
      </c>
      <c r="G125" s="51">
        <v>0</v>
      </c>
      <c r="H125" s="51">
        <v>1</v>
      </c>
      <c r="I125" s="51">
        <v>38</v>
      </c>
    </row>
    <row r="126" spans="1:20" ht="9.75" hidden="1" customHeight="1" outlineLevel="2" x14ac:dyDescent="0.25">
      <c r="A126" s="49"/>
      <c r="B126" s="50" t="s">
        <v>45</v>
      </c>
      <c r="C126" s="51">
        <v>59</v>
      </c>
      <c r="D126" s="51">
        <v>12</v>
      </c>
      <c r="E126" s="51">
        <v>2</v>
      </c>
      <c r="F126" s="56" t="s">
        <v>32</v>
      </c>
      <c r="G126" s="51">
        <v>0</v>
      </c>
      <c r="H126" s="51">
        <v>0</v>
      </c>
      <c r="I126" s="51">
        <v>73</v>
      </c>
    </row>
    <row r="127" spans="1:20" ht="9.75" hidden="1" customHeight="1" outlineLevel="2" x14ac:dyDescent="0.25">
      <c r="A127" s="52"/>
      <c r="B127" s="50" t="s">
        <v>46</v>
      </c>
      <c r="C127" s="51">
        <v>87</v>
      </c>
      <c r="D127" s="51">
        <v>12</v>
      </c>
      <c r="E127" s="51">
        <v>11</v>
      </c>
      <c r="F127" s="56" t="s">
        <v>32</v>
      </c>
      <c r="G127" s="51">
        <v>0</v>
      </c>
      <c r="H127" s="51">
        <v>1</v>
      </c>
      <c r="I127" s="51">
        <v>111</v>
      </c>
    </row>
    <row r="128" spans="1:20" ht="21" hidden="1" customHeight="1" outlineLevel="3" collapsed="1" x14ac:dyDescent="0.25">
      <c r="A128" s="49" t="s">
        <v>49</v>
      </c>
      <c r="B128" s="50" t="s">
        <v>44</v>
      </c>
      <c r="C128" s="51">
        <v>1439</v>
      </c>
      <c r="D128" s="51">
        <v>78</v>
      </c>
      <c r="E128" s="51">
        <v>521</v>
      </c>
      <c r="F128" s="56" t="s">
        <v>32</v>
      </c>
      <c r="G128" s="51">
        <v>38</v>
      </c>
      <c r="H128" s="51">
        <v>10</v>
      </c>
      <c r="I128" s="51">
        <v>2086</v>
      </c>
    </row>
    <row r="129" spans="1:9" ht="9.75" hidden="1" customHeight="1" outlineLevel="3" x14ac:dyDescent="0.25">
      <c r="A129" s="49"/>
      <c r="B129" s="50" t="s">
        <v>45</v>
      </c>
      <c r="C129" s="51">
        <v>1803</v>
      </c>
      <c r="D129" s="51">
        <v>463</v>
      </c>
      <c r="E129" s="51">
        <v>80</v>
      </c>
      <c r="F129" s="56" t="s">
        <v>32</v>
      </c>
      <c r="G129" s="51">
        <v>35</v>
      </c>
      <c r="H129" s="51">
        <v>9</v>
      </c>
      <c r="I129" s="51">
        <v>2390</v>
      </c>
    </row>
    <row r="130" spans="1:9" ht="9.75" hidden="1" customHeight="1" outlineLevel="3" x14ac:dyDescent="0.25">
      <c r="A130" s="52"/>
      <c r="B130" s="50" t="s">
        <v>46</v>
      </c>
      <c r="C130" s="51">
        <v>3242</v>
      </c>
      <c r="D130" s="51">
        <v>541</v>
      </c>
      <c r="E130" s="51">
        <v>601</v>
      </c>
      <c r="F130" s="56" t="s">
        <v>32</v>
      </c>
      <c r="G130" s="51">
        <v>73</v>
      </c>
      <c r="H130" s="51">
        <v>19</v>
      </c>
      <c r="I130" s="51">
        <v>4476</v>
      </c>
    </row>
    <row r="131" spans="1:9" ht="21" hidden="1" customHeight="1" outlineLevel="2" x14ac:dyDescent="0.25">
      <c r="A131" s="49" t="s">
        <v>50</v>
      </c>
      <c r="B131" s="50" t="s">
        <v>44</v>
      </c>
      <c r="C131" s="51">
        <v>20</v>
      </c>
      <c r="D131" s="51">
        <v>4</v>
      </c>
      <c r="E131" s="51">
        <v>22</v>
      </c>
      <c r="F131" s="56" t="s">
        <v>32</v>
      </c>
      <c r="G131" s="51">
        <v>0</v>
      </c>
      <c r="H131" s="51">
        <v>0</v>
      </c>
      <c r="I131" s="51">
        <v>46</v>
      </c>
    </row>
    <row r="132" spans="1:9" ht="9.75" hidden="1" customHeight="1" outlineLevel="2" x14ac:dyDescent="0.25">
      <c r="A132" s="49" t="s">
        <v>51</v>
      </c>
      <c r="B132" s="50" t="s">
        <v>45</v>
      </c>
      <c r="C132" s="51">
        <v>105</v>
      </c>
      <c r="D132" s="51">
        <v>46</v>
      </c>
      <c r="E132" s="51">
        <v>2</v>
      </c>
      <c r="F132" s="56" t="s">
        <v>32</v>
      </c>
      <c r="G132" s="51">
        <v>1</v>
      </c>
      <c r="H132" s="51">
        <v>0</v>
      </c>
      <c r="I132" s="51">
        <v>154</v>
      </c>
    </row>
    <row r="133" spans="1:9" ht="9.75" hidden="1" customHeight="1" outlineLevel="2" x14ac:dyDescent="0.25">
      <c r="A133" s="52" t="s">
        <v>52</v>
      </c>
      <c r="B133" s="50" t="s">
        <v>46</v>
      </c>
      <c r="C133" s="51">
        <v>125</v>
      </c>
      <c r="D133" s="51">
        <v>50</v>
      </c>
      <c r="E133" s="51">
        <v>24</v>
      </c>
      <c r="F133" s="56" t="s">
        <v>32</v>
      </c>
      <c r="G133" s="51">
        <v>1</v>
      </c>
      <c r="H133" s="51">
        <v>0</v>
      </c>
      <c r="I133" s="51">
        <v>200</v>
      </c>
    </row>
    <row r="134" spans="1:9" s="57" customFormat="1" ht="21" hidden="1" customHeight="1" outlineLevel="1" x14ac:dyDescent="0.25">
      <c r="A134" s="49" t="s">
        <v>53</v>
      </c>
      <c r="B134" s="50" t="s">
        <v>44</v>
      </c>
      <c r="C134" s="51">
        <v>1459</v>
      </c>
      <c r="D134" s="51">
        <v>82</v>
      </c>
      <c r="E134" s="51">
        <v>543</v>
      </c>
      <c r="F134" s="56" t="s">
        <v>32</v>
      </c>
      <c r="G134" s="51">
        <v>38</v>
      </c>
      <c r="H134" s="51">
        <v>10</v>
      </c>
      <c r="I134" s="51">
        <v>2132</v>
      </c>
    </row>
    <row r="135" spans="1:9" s="57" customFormat="1" ht="9.75" hidden="1" customHeight="1" outlineLevel="1" x14ac:dyDescent="0.25">
      <c r="A135" s="49"/>
      <c r="B135" s="50" t="s">
        <v>45</v>
      </c>
      <c r="C135" s="51">
        <v>1908</v>
      </c>
      <c r="D135" s="51">
        <v>509</v>
      </c>
      <c r="E135" s="51">
        <v>82</v>
      </c>
      <c r="F135" s="56" t="s">
        <v>32</v>
      </c>
      <c r="G135" s="51">
        <v>36</v>
      </c>
      <c r="H135" s="51">
        <v>9</v>
      </c>
      <c r="I135" s="51">
        <v>2544</v>
      </c>
    </row>
    <row r="136" spans="1:9" s="57" customFormat="1" ht="9.75" hidden="1" customHeight="1" outlineLevel="1" x14ac:dyDescent="0.25">
      <c r="A136" s="52"/>
      <c r="B136" s="50" t="s">
        <v>54</v>
      </c>
      <c r="C136" s="51">
        <v>3367</v>
      </c>
      <c r="D136" s="51">
        <v>591</v>
      </c>
      <c r="E136" s="51">
        <v>625</v>
      </c>
      <c r="F136" s="56" t="s">
        <v>32</v>
      </c>
      <c r="G136" s="51">
        <v>74</v>
      </c>
      <c r="H136" s="51">
        <v>19</v>
      </c>
      <c r="I136" s="51">
        <v>4676</v>
      </c>
    </row>
    <row r="137" spans="1:9" s="48" customFormat="1" ht="21" customHeight="1" collapsed="1" x14ac:dyDescent="0.25">
      <c r="A137" s="55">
        <v>2015</v>
      </c>
      <c r="B137" s="54"/>
      <c r="C137" s="237"/>
      <c r="D137" s="238"/>
      <c r="E137" s="238"/>
      <c r="F137" s="238"/>
      <c r="G137" s="238"/>
      <c r="H137" s="238"/>
      <c r="I137" s="238"/>
    </row>
    <row r="138" spans="1:9" hidden="1" outlineLevel="1" collapsed="1" x14ac:dyDescent="0.25">
      <c r="A138" s="49" t="s">
        <v>43</v>
      </c>
      <c r="B138" s="50" t="s">
        <v>44</v>
      </c>
      <c r="C138" s="51">
        <v>1311</v>
      </c>
      <c r="D138" s="51">
        <v>78</v>
      </c>
      <c r="E138" s="51">
        <v>497</v>
      </c>
      <c r="F138" s="56" t="s">
        <v>32</v>
      </c>
      <c r="G138" s="51">
        <v>28</v>
      </c>
      <c r="H138" s="51">
        <v>8</v>
      </c>
      <c r="I138" s="51">
        <f>SUM(C138:H138)</f>
        <v>1922</v>
      </c>
    </row>
    <row r="139" spans="1:9" ht="9.75" hidden="1" customHeight="1" outlineLevel="1" x14ac:dyDescent="0.25">
      <c r="A139" s="49"/>
      <c r="B139" s="50" t="s">
        <v>45</v>
      </c>
      <c r="C139" s="51">
        <v>1710</v>
      </c>
      <c r="D139" s="51">
        <v>407</v>
      </c>
      <c r="E139" s="51">
        <v>75</v>
      </c>
      <c r="F139" s="56" t="s">
        <v>32</v>
      </c>
      <c r="G139" s="51">
        <v>32</v>
      </c>
      <c r="H139" s="51">
        <v>8</v>
      </c>
      <c r="I139" s="51">
        <f>SUM(C139:H139)</f>
        <v>2232</v>
      </c>
    </row>
    <row r="140" spans="1:9" ht="9.75" hidden="1" customHeight="1" outlineLevel="1" x14ac:dyDescent="0.25">
      <c r="A140" s="52"/>
      <c r="B140" s="50" t="s">
        <v>46</v>
      </c>
      <c r="C140" s="51">
        <f>SUM(C138+C139)</f>
        <v>3021</v>
      </c>
      <c r="D140" s="51">
        <f>SUM(D138+D139)</f>
        <v>485</v>
      </c>
      <c r="E140" s="51">
        <f>SUM(E138+E139)</f>
        <v>572</v>
      </c>
      <c r="F140" s="56" t="s">
        <v>32</v>
      </c>
      <c r="G140" s="51">
        <f>SUM(G138+G139)</f>
        <v>60</v>
      </c>
      <c r="H140" s="51">
        <f>SUM(H138+H139)</f>
        <v>16</v>
      </c>
      <c r="I140" s="51">
        <f>SUM(C140:H140)</f>
        <v>4154</v>
      </c>
    </row>
    <row r="141" spans="1:9" ht="21" hidden="1" customHeight="1" outlineLevel="1" collapsed="1" x14ac:dyDescent="0.25">
      <c r="A141" s="49" t="s">
        <v>47</v>
      </c>
      <c r="B141" s="50" t="s">
        <v>44</v>
      </c>
      <c r="C141" s="51">
        <v>82</v>
      </c>
      <c r="D141" s="51">
        <v>3</v>
      </c>
      <c r="E141" s="51">
        <v>16</v>
      </c>
      <c r="F141" s="56" t="s">
        <v>32</v>
      </c>
      <c r="G141" s="51">
        <v>5</v>
      </c>
      <c r="H141" s="51">
        <v>0</v>
      </c>
      <c r="I141" s="51">
        <v>106</v>
      </c>
    </row>
    <row r="142" spans="1:9" ht="9.75" hidden="1" customHeight="1" outlineLevel="1" x14ac:dyDescent="0.25">
      <c r="A142" s="49"/>
      <c r="B142" s="50" t="s">
        <v>45</v>
      </c>
      <c r="C142" s="51">
        <v>58</v>
      </c>
      <c r="D142" s="51">
        <v>33</v>
      </c>
      <c r="E142" s="51">
        <v>0</v>
      </c>
      <c r="F142" s="56" t="s">
        <v>32</v>
      </c>
      <c r="G142" s="51">
        <v>1</v>
      </c>
      <c r="H142" s="51">
        <v>1</v>
      </c>
      <c r="I142" s="51">
        <v>93</v>
      </c>
    </row>
    <row r="143" spans="1:9" ht="9.75" hidden="1" customHeight="1" outlineLevel="1" x14ac:dyDescent="0.25">
      <c r="A143" s="52"/>
      <c r="B143" s="50" t="s">
        <v>46</v>
      </c>
      <c r="C143" s="51">
        <v>140</v>
      </c>
      <c r="D143" s="51">
        <v>36</v>
      </c>
      <c r="E143" s="51">
        <v>16</v>
      </c>
      <c r="F143" s="56" t="s">
        <v>32</v>
      </c>
      <c r="G143" s="51">
        <v>6</v>
      </c>
      <c r="H143" s="51">
        <v>1</v>
      </c>
      <c r="I143" s="51">
        <v>199</v>
      </c>
    </row>
    <row r="144" spans="1:9" ht="21" hidden="1" customHeight="1" outlineLevel="1" collapsed="1" x14ac:dyDescent="0.25">
      <c r="A144" s="49" t="s">
        <v>48</v>
      </c>
      <c r="B144" s="50" t="s">
        <v>44</v>
      </c>
      <c r="C144" s="51">
        <v>38</v>
      </c>
      <c r="D144" s="51">
        <v>5</v>
      </c>
      <c r="E144" s="51">
        <v>15</v>
      </c>
      <c r="F144" s="56" t="s">
        <v>32</v>
      </c>
      <c r="G144" s="51">
        <v>0</v>
      </c>
      <c r="H144" s="51">
        <v>2</v>
      </c>
      <c r="I144" s="51">
        <v>60</v>
      </c>
    </row>
    <row r="145" spans="1:9" ht="9.75" hidden="1" customHeight="1" outlineLevel="1" x14ac:dyDescent="0.25">
      <c r="A145" s="49"/>
      <c r="B145" s="50" t="s">
        <v>45</v>
      </c>
      <c r="C145" s="51">
        <v>50</v>
      </c>
      <c r="D145" s="51">
        <v>54</v>
      </c>
      <c r="E145" s="51">
        <v>2</v>
      </c>
      <c r="F145" s="56" t="s">
        <v>32</v>
      </c>
      <c r="G145" s="51">
        <v>0</v>
      </c>
      <c r="H145" s="51">
        <v>0</v>
      </c>
      <c r="I145" s="51">
        <v>106</v>
      </c>
    </row>
    <row r="146" spans="1:9" ht="9.75" hidden="1" customHeight="1" outlineLevel="1" x14ac:dyDescent="0.25">
      <c r="A146" s="52"/>
      <c r="B146" s="50" t="s">
        <v>46</v>
      </c>
      <c r="C146" s="51">
        <v>88</v>
      </c>
      <c r="D146" s="51">
        <v>59</v>
      </c>
      <c r="E146" s="51">
        <v>17</v>
      </c>
      <c r="F146" s="56" t="s">
        <v>32</v>
      </c>
      <c r="G146" s="51">
        <v>0</v>
      </c>
      <c r="H146" s="51">
        <v>2</v>
      </c>
      <c r="I146" s="51">
        <v>166</v>
      </c>
    </row>
    <row r="147" spans="1:9" ht="21" hidden="1" customHeight="1" outlineLevel="2" collapsed="1" x14ac:dyDescent="0.25">
      <c r="A147" s="49" t="s">
        <v>49</v>
      </c>
      <c r="B147" s="50" t="s">
        <v>44</v>
      </c>
      <c r="C147" s="51">
        <v>1431</v>
      </c>
      <c r="D147" s="51">
        <v>86</v>
      </c>
      <c r="E147" s="51">
        <v>528</v>
      </c>
      <c r="F147" s="56" t="s">
        <v>32</v>
      </c>
      <c r="G147" s="51">
        <v>33</v>
      </c>
      <c r="H147" s="51">
        <v>10</v>
      </c>
      <c r="I147" s="51">
        <v>2088</v>
      </c>
    </row>
    <row r="148" spans="1:9" ht="9.75" hidden="1" customHeight="1" outlineLevel="2" x14ac:dyDescent="0.25">
      <c r="A148" s="49"/>
      <c r="B148" s="50" t="s">
        <v>45</v>
      </c>
      <c r="C148" s="51">
        <v>1818</v>
      </c>
      <c r="D148" s="51">
        <v>494</v>
      </c>
      <c r="E148" s="51">
        <v>77</v>
      </c>
      <c r="F148" s="56" t="s">
        <v>32</v>
      </c>
      <c r="G148" s="51">
        <v>33</v>
      </c>
      <c r="H148" s="51">
        <v>9</v>
      </c>
      <c r="I148" s="51">
        <v>2431</v>
      </c>
    </row>
    <row r="149" spans="1:9" ht="9.75" hidden="1" customHeight="1" outlineLevel="2" x14ac:dyDescent="0.25">
      <c r="A149" s="52"/>
      <c r="B149" s="50" t="s">
        <v>46</v>
      </c>
      <c r="C149" s="51">
        <v>3249</v>
      </c>
      <c r="D149" s="51">
        <v>580</v>
      </c>
      <c r="E149" s="51">
        <v>605</v>
      </c>
      <c r="F149" s="56" t="s">
        <v>32</v>
      </c>
      <c r="G149" s="51">
        <v>66</v>
      </c>
      <c r="H149" s="51">
        <v>19</v>
      </c>
      <c r="I149" s="51">
        <v>4519</v>
      </c>
    </row>
    <row r="150" spans="1:9" ht="21" hidden="1" customHeight="1" outlineLevel="1" x14ac:dyDescent="0.25">
      <c r="A150" s="49" t="s">
        <v>50</v>
      </c>
      <c r="B150" s="50" t="s">
        <v>44</v>
      </c>
      <c r="C150" s="51">
        <v>15</v>
      </c>
      <c r="D150" s="51">
        <v>0</v>
      </c>
      <c r="E150" s="51">
        <v>16</v>
      </c>
      <c r="F150" s="56" t="s">
        <v>32</v>
      </c>
      <c r="G150" s="51">
        <v>3</v>
      </c>
      <c r="H150" s="51">
        <v>0</v>
      </c>
      <c r="I150" s="51">
        <v>34</v>
      </c>
    </row>
    <row r="151" spans="1:9" ht="9.75" hidden="1" customHeight="1" outlineLevel="1" x14ac:dyDescent="0.25">
      <c r="A151" s="49" t="s">
        <v>51</v>
      </c>
      <c r="B151" s="50" t="s">
        <v>45</v>
      </c>
      <c r="C151" s="51">
        <v>100</v>
      </c>
      <c r="D151" s="51">
        <v>3</v>
      </c>
      <c r="E151" s="51">
        <v>4</v>
      </c>
      <c r="F151" s="56" t="s">
        <v>32</v>
      </c>
      <c r="G151" s="51">
        <v>3</v>
      </c>
      <c r="H151" s="51">
        <v>0</v>
      </c>
      <c r="I151" s="51">
        <v>110</v>
      </c>
    </row>
    <row r="152" spans="1:9" ht="9.75" hidden="1" customHeight="1" outlineLevel="1" x14ac:dyDescent="0.25">
      <c r="A152" s="52" t="s">
        <v>52</v>
      </c>
      <c r="B152" s="50" t="s">
        <v>46</v>
      </c>
      <c r="C152" s="51">
        <v>115</v>
      </c>
      <c r="D152" s="51">
        <v>3</v>
      </c>
      <c r="E152" s="51">
        <v>20</v>
      </c>
      <c r="F152" s="56" t="s">
        <v>32</v>
      </c>
      <c r="G152" s="51">
        <v>6</v>
      </c>
      <c r="H152" s="51">
        <v>0</v>
      </c>
      <c r="I152" s="51">
        <v>144</v>
      </c>
    </row>
    <row r="153" spans="1:9" ht="12" customHeight="1" collapsed="1" x14ac:dyDescent="0.25">
      <c r="A153" s="49" t="s">
        <v>53</v>
      </c>
      <c r="B153" s="50" t="s">
        <v>44</v>
      </c>
      <c r="C153" s="51">
        <v>1446</v>
      </c>
      <c r="D153" s="51">
        <v>86</v>
      </c>
      <c r="E153" s="51">
        <v>544</v>
      </c>
      <c r="F153" s="56" t="s">
        <v>32</v>
      </c>
      <c r="G153" s="51">
        <v>36</v>
      </c>
      <c r="H153" s="51">
        <v>10</v>
      </c>
      <c r="I153" s="51">
        <v>2122</v>
      </c>
    </row>
    <row r="154" spans="1:9" ht="12" customHeight="1" x14ac:dyDescent="0.25">
      <c r="A154" s="49"/>
      <c r="B154" s="50" t="s">
        <v>45</v>
      </c>
      <c r="C154" s="51">
        <v>1918</v>
      </c>
      <c r="D154" s="51">
        <v>497</v>
      </c>
      <c r="E154" s="51">
        <v>81</v>
      </c>
      <c r="F154" s="56" t="s">
        <v>32</v>
      </c>
      <c r="G154" s="51">
        <v>36</v>
      </c>
      <c r="H154" s="51">
        <v>9</v>
      </c>
      <c r="I154" s="51">
        <v>2541</v>
      </c>
    </row>
    <row r="155" spans="1:9" ht="12" customHeight="1" x14ac:dyDescent="0.25">
      <c r="A155" s="49"/>
      <c r="B155" s="50" t="s">
        <v>54</v>
      </c>
      <c r="C155" s="51">
        <v>3364</v>
      </c>
      <c r="D155" s="51">
        <v>583</v>
      </c>
      <c r="E155" s="51">
        <v>625</v>
      </c>
      <c r="F155" s="56" t="s">
        <v>32</v>
      </c>
      <c r="G155" s="51">
        <v>72</v>
      </c>
      <c r="H155" s="51">
        <v>19</v>
      </c>
      <c r="I155" s="51">
        <v>4663</v>
      </c>
    </row>
    <row r="156" spans="1:9" s="57" customFormat="1" ht="21" hidden="1" customHeight="1" outlineLevel="3" x14ac:dyDescent="0.25">
      <c r="A156" s="55">
        <v>2016</v>
      </c>
      <c r="B156" s="54"/>
      <c r="C156" s="237"/>
      <c r="D156" s="238"/>
      <c r="E156" s="238"/>
      <c r="F156" s="238"/>
      <c r="G156" s="238"/>
      <c r="H156" s="238"/>
      <c r="I156" s="238"/>
    </row>
    <row r="157" spans="1:9" hidden="1" outlineLevel="4" collapsed="1" x14ac:dyDescent="0.25">
      <c r="A157" s="49" t="s">
        <v>43</v>
      </c>
      <c r="B157" s="50" t="s">
        <v>44</v>
      </c>
      <c r="C157" s="51">
        <v>1316</v>
      </c>
      <c r="D157" s="51">
        <v>77</v>
      </c>
      <c r="E157" s="51">
        <v>499</v>
      </c>
      <c r="F157" s="56" t="s">
        <v>32</v>
      </c>
      <c r="G157" s="51">
        <v>30</v>
      </c>
      <c r="H157" s="51">
        <v>10</v>
      </c>
      <c r="I157" s="51">
        <v>1932</v>
      </c>
    </row>
    <row r="158" spans="1:9" ht="9.75" hidden="1" customHeight="1" outlineLevel="4" x14ac:dyDescent="0.25">
      <c r="A158" s="49"/>
      <c r="B158" s="50" t="s">
        <v>45</v>
      </c>
      <c r="C158" s="51">
        <v>1748</v>
      </c>
      <c r="D158" s="51">
        <v>423</v>
      </c>
      <c r="E158" s="51">
        <v>76</v>
      </c>
      <c r="F158" s="56" t="s">
        <v>32</v>
      </c>
      <c r="G158" s="51">
        <v>27</v>
      </c>
      <c r="H158" s="51">
        <v>9</v>
      </c>
      <c r="I158" s="51">
        <v>2283</v>
      </c>
    </row>
    <row r="159" spans="1:9" ht="9.75" hidden="1" customHeight="1" outlineLevel="4" x14ac:dyDescent="0.25">
      <c r="A159" s="52"/>
      <c r="B159" s="50" t="s">
        <v>54</v>
      </c>
      <c r="C159" s="51">
        <v>3064</v>
      </c>
      <c r="D159" s="51">
        <v>500</v>
      </c>
      <c r="E159" s="51">
        <v>575</v>
      </c>
      <c r="F159" s="56" t="s">
        <v>32</v>
      </c>
      <c r="G159" s="51">
        <v>57</v>
      </c>
      <c r="H159" s="51">
        <v>19</v>
      </c>
      <c r="I159" s="51">
        <v>4215</v>
      </c>
    </row>
    <row r="160" spans="1:9" ht="21" hidden="1" customHeight="1" outlineLevel="4" collapsed="1" x14ac:dyDescent="0.25">
      <c r="A160" s="49" t="s">
        <v>47</v>
      </c>
      <c r="B160" s="50" t="s">
        <v>44</v>
      </c>
      <c r="C160" s="51">
        <v>52</v>
      </c>
      <c r="D160" s="51">
        <v>3</v>
      </c>
      <c r="E160" s="51">
        <v>14</v>
      </c>
      <c r="F160" s="56" t="s">
        <v>32</v>
      </c>
      <c r="G160" s="51">
        <v>4</v>
      </c>
      <c r="H160" s="51">
        <v>0</v>
      </c>
      <c r="I160" s="51">
        <v>73</v>
      </c>
    </row>
    <row r="161" spans="1:14" ht="9.75" hidden="1" customHeight="1" outlineLevel="4" x14ac:dyDescent="0.25">
      <c r="A161" s="49"/>
      <c r="B161" s="50" t="s">
        <v>45</v>
      </c>
      <c r="C161" s="51">
        <v>65</v>
      </c>
      <c r="D161" s="51">
        <v>27</v>
      </c>
      <c r="E161" s="51">
        <v>0</v>
      </c>
      <c r="F161" s="56" t="s">
        <v>32</v>
      </c>
      <c r="G161" s="51">
        <v>0</v>
      </c>
      <c r="H161" s="51">
        <v>1</v>
      </c>
      <c r="I161" s="51">
        <v>93</v>
      </c>
    </row>
    <row r="162" spans="1:14" ht="9.75" hidden="1" customHeight="1" outlineLevel="4" x14ac:dyDescent="0.25">
      <c r="A162" s="52"/>
      <c r="B162" s="50" t="s">
        <v>54</v>
      </c>
      <c r="C162" s="51">
        <v>117</v>
      </c>
      <c r="D162" s="51">
        <v>30</v>
      </c>
      <c r="E162" s="51">
        <v>14</v>
      </c>
      <c r="F162" s="56" t="s">
        <v>32</v>
      </c>
      <c r="G162" s="51">
        <v>4</v>
      </c>
      <c r="H162" s="51">
        <v>1</v>
      </c>
      <c r="I162" s="51">
        <v>166</v>
      </c>
    </row>
    <row r="163" spans="1:14" ht="21" hidden="1" customHeight="1" outlineLevel="4" collapsed="1" x14ac:dyDescent="0.25">
      <c r="A163" s="49" t="s">
        <v>48</v>
      </c>
      <c r="B163" s="50" t="s">
        <v>44</v>
      </c>
      <c r="C163" s="51">
        <v>61</v>
      </c>
      <c r="D163" s="51">
        <v>4</v>
      </c>
      <c r="E163" s="51">
        <v>21</v>
      </c>
      <c r="F163" s="56" t="s">
        <v>32</v>
      </c>
      <c r="G163" s="51">
        <v>0</v>
      </c>
      <c r="H163" s="51">
        <v>0</v>
      </c>
      <c r="I163" s="51">
        <v>86</v>
      </c>
    </row>
    <row r="164" spans="1:14" ht="9.75" hidden="1" customHeight="1" outlineLevel="4" x14ac:dyDescent="0.25">
      <c r="A164" s="49"/>
      <c r="B164" s="50" t="s">
        <v>45</v>
      </c>
      <c r="C164" s="51">
        <v>58</v>
      </c>
      <c r="D164" s="51">
        <v>42</v>
      </c>
      <c r="E164" s="51">
        <v>3</v>
      </c>
      <c r="F164" s="56" t="s">
        <v>32</v>
      </c>
      <c r="G164" s="51">
        <v>0</v>
      </c>
      <c r="H164" s="51">
        <v>0</v>
      </c>
      <c r="I164" s="51">
        <v>103</v>
      </c>
    </row>
    <row r="165" spans="1:14" ht="9.75" hidden="1" customHeight="1" outlineLevel="4" x14ac:dyDescent="0.25">
      <c r="A165" s="52"/>
      <c r="B165" s="50" t="s">
        <v>54</v>
      </c>
      <c r="C165" s="51">
        <v>119</v>
      </c>
      <c r="D165" s="51">
        <v>46</v>
      </c>
      <c r="E165" s="51">
        <v>24</v>
      </c>
      <c r="F165" s="56" t="s">
        <v>32</v>
      </c>
      <c r="G165" s="51">
        <v>0</v>
      </c>
      <c r="H165" s="51">
        <v>0</v>
      </c>
      <c r="I165" s="51">
        <v>189</v>
      </c>
      <c r="L165" s="58"/>
    </row>
    <row r="166" spans="1:14" ht="21" hidden="1" customHeight="1" outlineLevel="4" collapsed="1" x14ac:dyDescent="0.25">
      <c r="A166" s="49" t="s">
        <v>49</v>
      </c>
      <c r="B166" s="50" t="s">
        <v>44</v>
      </c>
      <c r="C166" s="51">
        <v>1429</v>
      </c>
      <c r="D166" s="51">
        <v>84</v>
      </c>
      <c r="E166" s="51">
        <v>534</v>
      </c>
      <c r="F166" s="56" t="s">
        <v>32</v>
      </c>
      <c r="G166" s="51">
        <v>34</v>
      </c>
      <c r="H166" s="51">
        <v>10</v>
      </c>
      <c r="I166" s="51">
        <v>2091</v>
      </c>
    </row>
    <row r="167" spans="1:14" ht="9.75" hidden="1" customHeight="1" outlineLevel="4" x14ac:dyDescent="0.25">
      <c r="A167" s="49"/>
      <c r="B167" s="50" t="s">
        <v>45</v>
      </c>
      <c r="C167" s="51">
        <v>1871</v>
      </c>
      <c r="D167" s="51">
        <v>492</v>
      </c>
      <c r="E167" s="51">
        <v>79</v>
      </c>
      <c r="F167" s="56" t="s">
        <v>32</v>
      </c>
      <c r="G167" s="51">
        <v>27</v>
      </c>
      <c r="H167" s="51">
        <v>10</v>
      </c>
      <c r="I167" s="51">
        <v>2479</v>
      </c>
    </row>
    <row r="168" spans="1:14" ht="9.75" hidden="1" customHeight="1" outlineLevel="4" x14ac:dyDescent="0.25">
      <c r="A168" s="52"/>
      <c r="B168" s="50" t="s">
        <v>54</v>
      </c>
      <c r="C168" s="51">
        <v>3300</v>
      </c>
      <c r="D168" s="51">
        <v>576</v>
      </c>
      <c r="E168" s="51">
        <v>613</v>
      </c>
      <c r="F168" s="56" t="s">
        <v>32</v>
      </c>
      <c r="G168" s="51">
        <v>61</v>
      </c>
      <c r="H168" s="51">
        <v>20</v>
      </c>
      <c r="I168" s="51">
        <v>4570</v>
      </c>
    </row>
    <row r="169" spans="1:14" ht="21" hidden="1" customHeight="1" outlineLevel="4" x14ac:dyDescent="0.25">
      <c r="A169" s="49" t="s">
        <v>50</v>
      </c>
      <c r="B169" s="50" t="s">
        <v>44</v>
      </c>
      <c r="C169" s="51">
        <v>15</v>
      </c>
      <c r="D169" s="51">
        <v>0</v>
      </c>
      <c r="E169" s="51">
        <v>11</v>
      </c>
      <c r="F169" s="56" t="s">
        <v>32</v>
      </c>
      <c r="G169" s="51">
        <v>0</v>
      </c>
      <c r="H169" s="51">
        <v>0</v>
      </c>
      <c r="I169" s="51">
        <v>26</v>
      </c>
    </row>
    <row r="170" spans="1:14" ht="9.75" hidden="1" customHeight="1" outlineLevel="4" x14ac:dyDescent="0.25">
      <c r="A170" s="49" t="s">
        <v>51</v>
      </c>
      <c r="B170" s="50" t="s">
        <v>45</v>
      </c>
      <c r="C170" s="51">
        <v>101</v>
      </c>
      <c r="D170" s="51">
        <v>11</v>
      </c>
      <c r="E170" s="51">
        <v>2</v>
      </c>
      <c r="F170" s="56" t="s">
        <v>32</v>
      </c>
      <c r="G170" s="51">
        <v>2</v>
      </c>
      <c r="H170" s="51">
        <v>0</v>
      </c>
      <c r="I170" s="51">
        <v>116</v>
      </c>
    </row>
    <row r="171" spans="1:14" ht="9.75" hidden="1" customHeight="1" outlineLevel="4" x14ac:dyDescent="0.25">
      <c r="A171" s="52" t="s">
        <v>52</v>
      </c>
      <c r="B171" s="50" t="s">
        <v>54</v>
      </c>
      <c r="C171" s="51">
        <v>116</v>
      </c>
      <c r="D171" s="51">
        <v>11</v>
      </c>
      <c r="E171" s="51">
        <v>13</v>
      </c>
      <c r="F171" s="56" t="s">
        <v>32</v>
      </c>
      <c r="G171" s="51">
        <v>2</v>
      </c>
      <c r="H171" s="51">
        <v>0</v>
      </c>
      <c r="I171" s="51">
        <v>142</v>
      </c>
    </row>
    <row r="172" spans="1:14" ht="21" hidden="1" customHeight="1" outlineLevel="3" x14ac:dyDescent="0.25">
      <c r="A172" s="49" t="s">
        <v>53</v>
      </c>
      <c r="B172" s="50" t="s">
        <v>44</v>
      </c>
      <c r="C172" s="56" t="s">
        <v>32</v>
      </c>
      <c r="D172" s="56" t="s">
        <v>32</v>
      </c>
      <c r="E172" s="56" t="s">
        <v>32</v>
      </c>
      <c r="F172" s="56" t="s">
        <v>32</v>
      </c>
      <c r="G172" s="56" t="s">
        <v>32</v>
      </c>
      <c r="H172" s="56" t="s">
        <v>32</v>
      </c>
      <c r="I172" s="56" t="s">
        <v>32</v>
      </c>
      <c r="J172" s="52"/>
      <c r="K172" s="60"/>
      <c r="L172" s="60"/>
      <c r="M172" s="60"/>
      <c r="N172" s="61"/>
    </row>
    <row r="173" spans="1:14" ht="9.75" hidden="1" customHeight="1" outlineLevel="3" x14ac:dyDescent="0.25">
      <c r="A173" s="49"/>
      <c r="B173" s="50" t="s">
        <v>45</v>
      </c>
      <c r="C173" s="56" t="s">
        <v>32</v>
      </c>
      <c r="D173" s="56" t="s">
        <v>32</v>
      </c>
      <c r="E173" s="56" t="s">
        <v>32</v>
      </c>
      <c r="F173" s="56" t="s">
        <v>32</v>
      </c>
      <c r="G173" s="56" t="s">
        <v>32</v>
      </c>
      <c r="H173" s="56" t="s">
        <v>32</v>
      </c>
      <c r="I173" s="56" t="s">
        <v>32</v>
      </c>
      <c r="J173" s="59"/>
      <c r="K173" s="60"/>
      <c r="L173" s="62"/>
      <c r="M173" s="62"/>
      <c r="N173" s="61"/>
    </row>
    <row r="174" spans="1:14" ht="9.75" hidden="1" customHeight="1" outlineLevel="3" x14ac:dyDescent="0.25">
      <c r="A174" s="52"/>
      <c r="B174" s="50" t="s">
        <v>54</v>
      </c>
      <c r="C174" s="56" t="s">
        <v>32</v>
      </c>
      <c r="D174" s="56" t="s">
        <v>32</v>
      </c>
      <c r="E174" s="56" t="s">
        <v>32</v>
      </c>
      <c r="F174" s="56" t="s">
        <v>32</v>
      </c>
      <c r="G174" s="56" t="s">
        <v>32</v>
      </c>
      <c r="H174" s="56" t="s">
        <v>32</v>
      </c>
      <c r="I174" s="56" t="s">
        <v>32</v>
      </c>
      <c r="J174" s="59"/>
      <c r="K174" s="60"/>
      <c r="L174" s="60"/>
      <c r="M174" s="60"/>
      <c r="N174" s="61"/>
    </row>
    <row r="175" spans="1:14" s="57" customFormat="1" ht="21" hidden="1" customHeight="1" outlineLevel="3" x14ac:dyDescent="0.25">
      <c r="A175" s="55">
        <v>2017</v>
      </c>
      <c r="B175" s="54"/>
      <c r="C175" s="237"/>
      <c r="D175" s="238"/>
      <c r="E175" s="238"/>
      <c r="F175" s="238"/>
      <c r="G175" s="238"/>
      <c r="H175" s="238"/>
      <c r="I175" s="238"/>
      <c r="J175" s="63"/>
      <c r="N175" s="64"/>
    </row>
    <row r="176" spans="1:14" hidden="1" outlineLevel="4" collapsed="1" x14ac:dyDescent="0.25">
      <c r="A176" s="49" t="s">
        <v>43</v>
      </c>
      <c r="B176" s="50" t="s">
        <v>44</v>
      </c>
      <c r="C176" s="51">
        <v>1326</v>
      </c>
      <c r="D176" s="51">
        <v>77</v>
      </c>
      <c r="E176" s="51">
        <v>510</v>
      </c>
      <c r="F176" s="56" t="s">
        <v>32</v>
      </c>
      <c r="G176" s="51">
        <v>27</v>
      </c>
      <c r="H176" s="51">
        <v>11</v>
      </c>
      <c r="I176" s="51">
        <v>1951</v>
      </c>
      <c r="J176" s="65"/>
      <c r="N176" s="61"/>
    </row>
    <row r="177" spans="1:14" ht="9.75" hidden="1" customHeight="1" outlineLevel="4" x14ac:dyDescent="0.25">
      <c r="A177" s="49"/>
      <c r="B177" s="50" t="s">
        <v>45</v>
      </c>
      <c r="C177" s="51">
        <v>1797</v>
      </c>
      <c r="D177" s="51">
        <v>418</v>
      </c>
      <c r="E177" s="51">
        <v>77</v>
      </c>
      <c r="F177" s="56" t="s">
        <v>32</v>
      </c>
      <c r="G177" s="51">
        <v>25</v>
      </c>
      <c r="H177" s="51">
        <v>7</v>
      </c>
      <c r="I177" s="51">
        <v>2324</v>
      </c>
      <c r="J177" s="66"/>
      <c r="N177" s="61"/>
    </row>
    <row r="178" spans="1:14" ht="9.75" hidden="1" customHeight="1" outlineLevel="4" x14ac:dyDescent="0.25">
      <c r="A178" s="52"/>
      <c r="B178" s="50" t="s">
        <v>54</v>
      </c>
      <c r="C178" s="51">
        <v>3123</v>
      </c>
      <c r="D178" s="51">
        <v>495</v>
      </c>
      <c r="E178" s="51">
        <v>587</v>
      </c>
      <c r="F178" s="56" t="s">
        <v>32</v>
      </c>
      <c r="G178" s="51">
        <v>52</v>
      </c>
      <c r="H178" s="51">
        <v>18</v>
      </c>
      <c r="I178" s="51">
        <v>4275</v>
      </c>
      <c r="J178" s="59"/>
      <c r="N178" s="61"/>
    </row>
    <row r="179" spans="1:14" ht="21" hidden="1" customHeight="1" outlineLevel="4" collapsed="1" x14ac:dyDescent="0.25">
      <c r="A179" s="49" t="s">
        <v>47</v>
      </c>
      <c r="B179" s="50" t="s">
        <v>44</v>
      </c>
      <c r="C179" s="51">
        <v>68</v>
      </c>
      <c r="D179" s="51">
        <v>2</v>
      </c>
      <c r="E179" s="51">
        <v>15</v>
      </c>
      <c r="F179" s="56" t="s">
        <v>32</v>
      </c>
      <c r="G179" s="51">
        <v>4</v>
      </c>
      <c r="H179" s="51">
        <v>0</v>
      </c>
      <c r="I179" s="51">
        <v>89</v>
      </c>
      <c r="J179" s="59"/>
      <c r="N179" s="61"/>
    </row>
    <row r="180" spans="1:14" ht="9.75" hidden="1" customHeight="1" outlineLevel="4" x14ac:dyDescent="0.25">
      <c r="A180" s="49"/>
      <c r="B180" s="50" t="s">
        <v>45</v>
      </c>
      <c r="C180" s="51">
        <v>59</v>
      </c>
      <c r="D180" s="51">
        <v>24</v>
      </c>
      <c r="E180" s="51">
        <v>1</v>
      </c>
      <c r="F180" s="56" t="s">
        <v>32</v>
      </c>
      <c r="G180" s="51">
        <v>3</v>
      </c>
      <c r="H180" s="51">
        <v>1</v>
      </c>
      <c r="I180" s="51">
        <v>88</v>
      </c>
      <c r="J180" s="61"/>
      <c r="N180" s="61"/>
    </row>
    <row r="181" spans="1:14" ht="9.75" hidden="1" customHeight="1" outlineLevel="4" x14ac:dyDescent="0.25">
      <c r="A181" s="52"/>
      <c r="B181" s="50" t="s">
        <v>54</v>
      </c>
      <c r="C181" s="51">
        <v>127</v>
      </c>
      <c r="D181" s="51">
        <v>26</v>
      </c>
      <c r="E181" s="51">
        <v>16</v>
      </c>
      <c r="F181" s="56" t="s">
        <v>32</v>
      </c>
      <c r="G181" s="51">
        <v>7</v>
      </c>
      <c r="H181" s="51">
        <v>1</v>
      </c>
      <c r="I181" s="51">
        <v>177</v>
      </c>
      <c r="J181" s="61"/>
      <c r="N181" s="61"/>
    </row>
    <row r="182" spans="1:14" ht="21" hidden="1" customHeight="1" outlineLevel="4" collapsed="1" x14ac:dyDescent="0.25">
      <c r="A182" s="49" t="s">
        <v>48</v>
      </c>
      <c r="B182" s="50" t="s">
        <v>44</v>
      </c>
      <c r="C182" s="51">
        <v>49</v>
      </c>
      <c r="D182" s="51">
        <v>0</v>
      </c>
      <c r="E182" s="51">
        <v>18</v>
      </c>
      <c r="F182" s="56" t="s">
        <v>32</v>
      </c>
      <c r="G182" s="51">
        <v>0</v>
      </c>
      <c r="H182" s="51">
        <v>0</v>
      </c>
      <c r="I182" s="51">
        <v>67</v>
      </c>
      <c r="J182" s="61"/>
      <c r="N182" s="61"/>
    </row>
    <row r="183" spans="1:14" ht="9.75" hidden="1" customHeight="1" outlineLevel="4" x14ac:dyDescent="0.25">
      <c r="A183" s="49"/>
      <c r="B183" s="50" t="s">
        <v>45</v>
      </c>
      <c r="C183" s="51">
        <v>83</v>
      </c>
      <c r="D183" s="51">
        <v>42</v>
      </c>
      <c r="E183" s="51">
        <v>2</v>
      </c>
      <c r="F183" s="56" t="s">
        <v>32</v>
      </c>
      <c r="G183" s="51">
        <v>0</v>
      </c>
      <c r="H183" s="51">
        <v>1</v>
      </c>
      <c r="I183" s="51">
        <v>128</v>
      </c>
      <c r="J183" s="61"/>
      <c r="N183" s="61"/>
    </row>
    <row r="184" spans="1:14" ht="9.75" hidden="1" customHeight="1" outlineLevel="4" x14ac:dyDescent="0.25">
      <c r="A184" s="52"/>
      <c r="B184" s="50" t="s">
        <v>54</v>
      </c>
      <c r="C184" s="51">
        <v>132</v>
      </c>
      <c r="D184" s="51">
        <v>42</v>
      </c>
      <c r="E184" s="51">
        <v>20</v>
      </c>
      <c r="F184" s="56" t="s">
        <v>32</v>
      </c>
      <c r="G184" s="51">
        <v>0</v>
      </c>
      <c r="H184" s="51">
        <v>1</v>
      </c>
      <c r="I184" s="51">
        <v>195</v>
      </c>
      <c r="J184" s="61"/>
      <c r="N184" s="61"/>
    </row>
    <row r="185" spans="1:14" ht="21" hidden="1" customHeight="1" outlineLevel="5" collapsed="1" x14ac:dyDescent="0.25">
      <c r="A185" s="49" t="s">
        <v>49</v>
      </c>
      <c r="B185" s="50" t="s">
        <v>44</v>
      </c>
      <c r="C185" s="51">
        <v>1443</v>
      </c>
      <c r="D185" s="51">
        <v>79</v>
      </c>
      <c r="E185" s="51">
        <v>543</v>
      </c>
      <c r="F185" s="56" t="s">
        <v>32</v>
      </c>
      <c r="G185" s="51">
        <v>31</v>
      </c>
      <c r="H185" s="51">
        <v>11</v>
      </c>
      <c r="I185" s="51">
        <v>2107</v>
      </c>
      <c r="J185" s="61"/>
      <c r="N185" s="61"/>
    </row>
    <row r="186" spans="1:14" ht="9.75" hidden="1" customHeight="1" outlineLevel="5" x14ac:dyDescent="0.25">
      <c r="A186" s="49"/>
      <c r="B186" s="50" t="s">
        <v>45</v>
      </c>
      <c r="C186" s="51">
        <v>1939</v>
      </c>
      <c r="D186" s="51">
        <v>484</v>
      </c>
      <c r="E186" s="51">
        <v>80</v>
      </c>
      <c r="F186" s="56" t="s">
        <v>32</v>
      </c>
      <c r="G186" s="51">
        <v>28</v>
      </c>
      <c r="H186" s="51">
        <v>9</v>
      </c>
      <c r="I186" s="51">
        <v>2540</v>
      </c>
      <c r="J186" s="61"/>
      <c r="N186" s="61"/>
    </row>
    <row r="187" spans="1:14" ht="9.75" hidden="1" customHeight="1" outlineLevel="5" x14ac:dyDescent="0.25">
      <c r="A187" s="52"/>
      <c r="B187" s="50" t="s">
        <v>54</v>
      </c>
      <c r="C187" s="51">
        <v>3382</v>
      </c>
      <c r="D187" s="51">
        <v>563</v>
      </c>
      <c r="E187" s="51">
        <v>623</v>
      </c>
      <c r="F187" s="56" t="s">
        <v>32</v>
      </c>
      <c r="G187" s="51">
        <v>59</v>
      </c>
      <c r="H187" s="51">
        <v>20</v>
      </c>
      <c r="I187" s="51">
        <v>4647</v>
      </c>
      <c r="J187" s="61"/>
      <c r="N187" s="61"/>
    </row>
    <row r="188" spans="1:14" ht="21" hidden="1" customHeight="1" outlineLevel="4" x14ac:dyDescent="0.25">
      <c r="A188" s="49" t="s">
        <v>57</v>
      </c>
      <c r="B188" s="50" t="s">
        <v>44</v>
      </c>
      <c r="C188" s="51">
        <v>19</v>
      </c>
      <c r="D188" s="51">
        <v>0</v>
      </c>
      <c r="E188" s="51">
        <v>10</v>
      </c>
      <c r="F188" s="56" t="s">
        <v>32</v>
      </c>
      <c r="G188" s="51">
        <v>0</v>
      </c>
      <c r="H188" s="51">
        <v>0</v>
      </c>
      <c r="I188" s="51">
        <v>29</v>
      </c>
      <c r="J188" s="61"/>
      <c r="N188" s="61"/>
    </row>
    <row r="189" spans="1:14" ht="10.5" hidden="1" customHeight="1" outlineLevel="4" x14ac:dyDescent="0.25">
      <c r="A189" s="49" t="s">
        <v>51</v>
      </c>
      <c r="B189" s="50" t="s">
        <v>45</v>
      </c>
      <c r="C189" s="51">
        <v>114</v>
      </c>
      <c r="D189" s="51">
        <v>13</v>
      </c>
      <c r="E189" s="51">
        <v>4</v>
      </c>
      <c r="F189" s="56" t="s">
        <v>32</v>
      </c>
      <c r="G189" s="51">
        <v>2</v>
      </c>
      <c r="H189" s="51">
        <v>0</v>
      </c>
      <c r="I189" s="51">
        <v>133</v>
      </c>
    </row>
    <row r="190" spans="1:14" ht="9.75" hidden="1" customHeight="1" outlineLevel="4" x14ac:dyDescent="0.25">
      <c r="A190" s="52" t="s">
        <v>52</v>
      </c>
      <c r="B190" s="50" t="s">
        <v>54</v>
      </c>
      <c r="C190" s="51">
        <v>133</v>
      </c>
      <c r="D190" s="51">
        <v>13</v>
      </c>
      <c r="E190" s="51">
        <v>14</v>
      </c>
      <c r="F190" s="56" t="s">
        <v>32</v>
      </c>
      <c r="G190" s="51">
        <v>2</v>
      </c>
      <c r="H190" s="51">
        <v>0</v>
      </c>
      <c r="I190" s="51">
        <v>162</v>
      </c>
    </row>
    <row r="191" spans="1:14" ht="21" hidden="1" customHeight="1" outlineLevel="3" x14ac:dyDescent="0.25">
      <c r="A191" s="49" t="s">
        <v>53</v>
      </c>
      <c r="B191" s="50" t="s">
        <v>44</v>
      </c>
      <c r="C191" s="51">
        <v>1326</v>
      </c>
      <c r="D191" s="51">
        <v>77</v>
      </c>
      <c r="E191" s="51">
        <v>510</v>
      </c>
      <c r="F191" s="56" t="s">
        <v>32</v>
      </c>
      <c r="G191" s="51">
        <v>27</v>
      </c>
      <c r="H191" s="51">
        <v>11</v>
      </c>
      <c r="I191" s="51">
        <f>SUM(C191:H191)</f>
        <v>1951</v>
      </c>
    </row>
    <row r="192" spans="1:14" ht="9.75" hidden="1" customHeight="1" outlineLevel="3" x14ac:dyDescent="0.25">
      <c r="A192" s="49"/>
      <c r="B192" s="50" t="s">
        <v>45</v>
      </c>
      <c r="C192" s="51">
        <v>1797</v>
      </c>
      <c r="D192" s="51">
        <v>418</v>
      </c>
      <c r="E192" s="51">
        <v>77</v>
      </c>
      <c r="F192" s="56" t="s">
        <v>32</v>
      </c>
      <c r="G192" s="51">
        <v>25</v>
      </c>
      <c r="H192" s="51">
        <v>7</v>
      </c>
      <c r="I192" s="51">
        <f>SUM(C192:H192)</f>
        <v>2324</v>
      </c>
      <c r="L192" s="58"/>
      <c r="M192" s="58"/>
    </row>
    <row r="193" spans="1:13" ht="9.75" hidden="1" customHeight="1" outlineLevel="3" x14ac:dyDescent="0.25">
      <c r="A193" s="52"/>
      <c r="B193" s="50" t="s">
        <v>54</v>
      </c>
      <c r="C193" s="51">
        <f>SUM(C191+C192)</f>
        <v>3123</v>
      </c>
      <c r="D193" s="51">
        <f>SUM(D191+D192)</f>
        <v>495</v>
      </c>
      <c r="E193" s="51">
        <f>SUM(E191+E192)</f>
        <v>587</v>
      </c>
      <c r="F193" s="56" t="s">
        <v>32</v>
      </c>
      <c r="G193" s="51">
        <f>SUM(G191+G192)</f>
        <v>52</v>
      </c>
      <c r="H193" s="51">
        <f>SUM(H191+H192)</f>
        <v>18</v>
      </c>
      <c r="I193" s="51">
        <f>SUM(C193:H193)</f>
        <v>4275</v>
      </c>
    </row>
    <row r="194" spans="1:13" ht="18.75" hidden="1" customHeight="1" outlineLevel="2" x14ac:dyDescent="0.25">
      <c r="A194" s="55">
        <v>2018</v>
      </c>
      <c r="B194" s="54"/>
      <c r="C194" s="237"/>
      <c r="D194" s="238"/>
      <c r="E194" s="238"/>
      <c r="F194" s="238"/>
      <c r="G194" s="238"/>
      <c r="H194" s="238"/>
      <c r="I194" s="238"/>
    </row>
    <row r="195" spans="1:13" ht="21" hidden="1" customHeight="1" outlineLevel="2" collapsed="1" x14ac:dyDescent="0.25">
      <c r="A195" s="49" t="s">
        <v>43</v>
      </c>
      <c r="B195" s="50" t="s">
        <v>44</v>
      </c>
      <c r="C195" s="56">
        <v>1377</v>
      </c>
      <c r="D195" s="56">
        <v>81</v>
      </c>
      <c r="E195" s="56">
        <v>511</v>
      </c>
      <c r="F195" s="56" t="s">
        <v>32</v>
      </c>
      <c r="G195" s="56">
        <v>27</v>
      </c>
      <c r="H195" s="56">
        <v>12</v>
      </c>
      <c r="I195" s="56">
        <f>SUM(C195:H195)</f>
        <v>2008</v>
      </c>
    </row>
    <row r="196" spans="1:13" ht="9.75" hidden="1" customHeight="1" outlineLevel="2" x14ac:dyDescent="0.25">
      <c r="A196" s="49"/>
      <c r="B196" s="50" t="s">
        <v>45</v>
      </c>
      <c r="C196" s="56">
        <v>1816</v>
      </c>
      <c r="D196" s="56">
        <v>394</v>
      </c>
      <c r="E196" s="56">
        <v>73</v>
      </c>
      <c r="F196" s="56" t="s">
        <v>32</v>
      </c>
      <c r="G196" s="56">
        <v>27</v>
      </c>
      <c r="H196" s="56">
        <v>7</v>
      </c>
      <c r="I196" s="56">
        <f>SUM(C196:H196)</f>
        <v>2317</v>
      </c>
      <c r="L196" s="58"/>
      <c r="M196" s="58"/>
    </row>
    <row r="197" spans="1:13" ht="9.75" hidden="1" customHeight="1" outlineLevel="2" x14ac:dyDescent="0.25">
      <c r="A197" s="52"/>
      <c r="B197" s="50" t="s">
        <v>54</v>
      </c>
      <c r="C197" s="56">
        <f>SUM(C195+C196)</f>
        <v>3193</v>
      </c>
      <c r="D197" s="56">
        <f>SUM(D195+D196)</f>
        <v>475</v>
      </c>
      <c r="E197" s="56">
        <f>E195+E196</f>
        <v>584</v>
      </c>
      <c r="F197" s="56" t="s">
        <v>32</v>
      </c>
      <c r="G197" s="56">
        <f>SUM(G195+G196)</f>
        <v>54</v>
      </c>
      <c r="H197" s="56">
        <f>SUM(H195+H196)</f>
        <v>19</v>
      </c>
      <c r="I197" s="56">
        <f>SUM(C197:H197)</f>
        <v>4325</v>
      </c>
    </row>
    <row r="198" spans="1:13" s="48" customFormat="1" ht="21" hidden="1" customHeight="1" outlineLevel="1" x14ac:dyDescent="0.25">
      <c r="A198" s="55">
        <v>2019</v>
      </c>
      <c r="B198" s="54"/>
      <c r="C198" s="237"/>
      <c r="D198" s="238"/>
      <c r="E198" s="238"/>
      <c r="F198" s="238"/>
      <c r="G198" s="238"/>
      <c r="H198" s="238"/>
      <c r="I198" s="238"/>
    </row>
    <row r="199" spans="1:13" hidden="1" outlineLevel="1" x14ac:dyDescent="0.25">
      <c r="A199" s="49" t="s">
        <v>43</v>
      </c>
      <c r="B199" s="50" t="s">
        <v>44</v>
      </c>
      <c r="C199" s="56">
        <v>1410</v>
      </c>
      <c r="D199" s="56">
        <v>81</v>
      </c>
      <c r="E199" s="56">
        <v>527</v>
      </c>
      <c r="F199" s="56" t="s">
        <v>32</v>
      </c>
      <c r="G199" s="56">
        <v>28</v>
      </c>
      <c r="H199" s="56">
        <v>11</v>
      </c>
      <c r="I199" s="56">
        <f>SUM(C199:H199)</f>
        <v>2057</v>
      </c>
    </row>
    <row r="200" spans="1:13" hidden="1" outlineLevel="1" x14ac:dyDescent="0.25">
      <c r="A200" s="49"/>
      <c r="B200" s="50" t="s">
        <v>45</v>
      </c>
      <c r="C200" s="56">
        <v>1896</v>
      </c>
      <c r="D200" s="56">
        <v>402</v>
      </c>
      <c r="E200" s="56">
        <v>77</v>
      </c>
      <c r="F200" s="56" t="s">
        <v>32</v>
      </c>
      <c r="G200" s="56">
        <v>26</v>
      </c>
      <c r="H200" s="56">
        <v>9</v>
      </c>
      <c r="I200" s="56">
        <f>SUM(C200:H200)</f>
        <v>2410</v>
      </c>
      <c r="J200" s="67"/>
      <c r="K200" s="67"/>
      <c r="L200" s="67"/>
    </row>
    <row r="201" spans="1:13" hidden="1" outlineLevel="1" x14ac:dyDescent="0.25">
      <c r="A201" s="52"/>
      <c r="B201" s="50" t="s">
        <v>54</v>
      </c>
      <c r="C201" s="56">
        <f>SUM(C199+C200)</f>
        <v>3306</v>
      </c>
      <c r="D201" s="56">
        <f>SUM(D199+D200)</f>
        <v>483</v>
      </c>
      <c r="E201" s="56">
        <f>SUM(E199+E200)</f>
        <v>604</v>
      </c>
      <c r="F201" s="56" t="s">
        <v>32</v>
      </c>
      <c r="G201" s="56">
        <f>SUM(G199+G200)</f>
        <v>54</v>
      </c>
      <c r="H201" s="56">
        <f>SUM(H199+H200)</f>
        <v>20</v>
      </c>
      <c r="I201" s="56">
        <f>SUM(C201:H201)</f>
        <v>4467</v>
      </c>
      <c r="J201" s="68"/>
      <c r="K201" s="68"/>
      <c r="L201" s="68"/>
    </row>
    <row r="202" spans="1:13" ht="12" customHeight="1" collapsed="1" x14ac:dyDescent="0.25">
      <c r="A202" s="55">
        <v>2020</v>
      </c>
      <c r="B202" s="54"/>
      <c r="C202" s="237"/>
      <c r="D202" s="238"/>
      <c r="E202" s="238"/>
      <c r="F202" s="238"/>
      <c r="G202" s="238"/>
      <c r="H202" s="238"/>
      <c r="I202" s="238"/>
    </row>
    <row r="203" spans="1:13" x14ac:dyDescent="0.25">
      <c r="A203" s="49" t="s">
        <v>43</v>
      </c>
      <c r="B203" s="50" t="s">
        <v>44</v>
      </c>
      <c r="C203" s="56">
        <v>1483</v>
      </c>
      <c r="D203" s="56">
        <v>95</v>
      </c>
      <c r="E203" s="56">
        <v>537</v>
      </c>
      <c r="F203" s="56" t="s">
        <v>32</v>
      </c>
      <c r="G203" s="56">
        <v>26</v>
      </c>
      <c r="H203" s="56">
        <v>16</v>
      </c>
      <c r="I203" s="56">
        <f>SUM(C203:H203)</f>
        <v>2157</v>
      </c>
    </row>
    <row r="204" spans="1:13" x14ac:dyDescent="0.25">
      <c r="A204" s="49"/>
      <c r="B204" s="50" t="s">
        <v>45</v>
      </c>
      <c r="C204" s="56">
        <v>2008</v>
      </c>
      <c r="D204" s="56">
        <v>423</v>
      </c>
      <c r="E204" s="56">
        <v>84</v>
      </c>
      <c r="F204" s="56" t="s">
        <v>32</v>
      </c>
      <c r="G204" s="56">
        <v>25</v>
      </c>
      <c r="H204" s="56">
        <v>12</v>
      </c>
      <c r="I204" s="56">
        <f>SUM(C204:H204)</f>
        <v>2552</v>
      </c>
      <c r="J204" s="67"/>
      <c r="K204" s="67"/>
      <c r="L204" s="67"/>
    </row>
    <row r="205" spans="1:13" x14ac:dyDescent="0.25">
      <c r="A205" s="52"/>
      <c r="B205" s="50" t="s">
        <v>54</v>
      </c>
      <c r="C205" s="56">
        <f>SUM(C203+C204)</f>
        <v>3491</v>
      </c>
      <c r="D205" s="56">
        <f>SUM(D203+D204)</f>
        <v>518</v>
      </c>
      <c r="E205" s="56">
        <f>SUM(E203+E204)</f>
        <v>621</v>
      </c>
      <c r="F205" s="56" t="s">
        <v>32</v>
      </c>
      <c r="G205" s="56">
        <f>SUM(G203+G204)</f>
        <v>51</v>
      </c>
      <c r="H205" s="56">
        <f>SUM(H203+H204)</f>
        <v>28</v>
      </c>
      <c r="I205" s="56">
        <f>SUM(C205:H205)</f>
        <v>4709</v>
      </c>
      <c r="J205" s="68"/>
      <c r="K205" s="68"/>
      <c r="L205" s="68"/>
    </row>
    <row r="206" spans="1:13" hidden="1" outlineLevel="1" x14ac:dyDescent="0.25">
      <c r="A206" s="49"/>
      <c r="B206" s="50"/>
      <c r="C206" s="56"/>
      <c r="D206" s="56"/>
      <c r="E206" s="56"/>
      <c r="F206" s="56"/>
      <c r="G206" s="56"/>
      <c r="H206" s="56"/>
      <c r="I206" s="56"/>
    </row>
    <row r="207" spans="1:13" ht="12" customHeight="1" collapsed="1" x14ac:dyDescent="0.25">
      <c r="A207" s="55">
        <v>2021</v>
      </c>
      <c r="B207" s="54"/>
      <c r="C207" s="237"/>
      <c r="D207" s="238"/>
      <c r="E207" s="238"/>
      <c r="F207" s="238"/>
      <c r="G207" s="238"/>
      <c r="H207" s="238"/>
      <c r="I207" s="238"/>
    </row>
    <row r="208" spans="1:13" x14ac:dyDescent="0.25">
      <c r="A208" s="49" t="s">
        <v>43</v>
      </c>
      <c r="B208" s="50" t="s">
        <v>44</v>
      </c>
      <c r="C208" s="56">
        <v>1536</v>
      </c>
      <c r="D208" s="56">
        <v>90</v>
      </c>
      <c r="E208" s="56">
        <v>546</v>
      </c>
      <c r="F208" s="56" t="s">
        <v>32</v>
      </c>
      <c r="G208" s="56">
        <v>28</v>
      </c>
      <c r="H208" s="56">
        <v>15</v>
      </c>
      <c r="I208" s="56">
        <f>SUM(C208:H208)</f>
        <v>2215</v>
      </c>
    </row>
    <row r="209" spans="1:12" x14ac:dyDescent="0.25">
      <c r="A209" s="49"/>
      <c r="B209" s="50" t="s">
        <v>45</v>
      </c>
      <c r="C209" s="56">
        <v>2075</v>
      </c>
      <c r="D209" s="56">
        <v>415</v>
      </c>
      <c r="E209" s="56">
        <v>82</v>
      </c>
      <c r="F209" s="56" t="s">
        <v>32</v>
      </c>
      <c r="G209" s="56">
        <v>26</v>
      </c>
      <c r="H209" s="56">
        <v>11</v>
      </c>
      <c r="I209" s="56">
        <f>SUM(C209:H209)</f>
        <v>2609</v>
      </c>
      <c r="J209" s="67"/>
      <c r="K209" s="67"/>
      <c r="L209" s="67"/>
    </row>
    <row r="210" spans="1:12" x14ac:dyDescent="0.25">
      <c r="A210" s="52"/>
      <c r="B210" s="50" t="s">
        <v>54</v>
      </c>
      <c r="C210" s="56">
        <f>SUM(C208+C209)</f>
        <v>3611</v>
      </c>
      <c r="D210" s="56">
        <f>SUM(D208+D209)</f>
        <v>505</v>
      </c>
      <c r="E210" s="56">
        <f>SUM(E208+E209)</f>
        <v>628</v>
      </c>
      <c r="F210" s="56" t="s">
        <v>32</v>
      </c>
      <c r="G210" s="56">
        <f>SUM(G208+G209)</f>
        <v>54</v>
      </c>
      <c r="H210" s="56">
        <f>SUM(H208+H209)</f>
        <v>26</v>
      </c>
      <c r="I210" s="56">
        <f>SUM(C210:H210)</f>
        <v>4824</v>
      </c>
      <c r="J210" s="68"/>
      <c r="K210" s="68"/>
      <c r="L210" s="68"/>
    </row>
    <row r="211" spans="1:12" ht="12" customHeight="1" collapsed="1" x14ac:dyDescent="0.25">
      <c r="A211" s="55">
        <v>2022</v>
      </c>
      <c r="B211" s="54"/>
      <c r="C211" s="237"/>
      <c r="D211" s="238"/>
      <c r="E211" s="238"/>
      <c r="F211" s="238"/>
      <c r="G211" s="238"/>
      <c r="H211" s="238"/>
      <c r="I211" s="238"/>
    </row>
    <row r="212" spans="1:12" x14ac:dyDescent="0.25">
      <c r="A212" s="49" t="s">
        <v>43</v>
      </c>
      <c r="B212" s="50" t="s">
        <v>44</v>
      </c>
      <c r="C212" s="56">
        <v>1566</v>
      </c>
      <c r="D212" s="56">
        <v>91</v>
      </c>
      <c r="E212" s="56">
        <v>564</v>
      </c>
      <c r="F212" s="56" t="s">
        <v>32</v>
      </c>
      <c r="G212" s="56">
        <v>22</v>
      </c>
      <c r="H212" s="56">
        <v>16</v>
      </c>
      <c r="I212" s="56">
        <v>2594</v>
      </c>
    </row>
    <row r="213" spans="1:12" x14ac:dyDescent="0.25">
      <c r="A213" s="49"/>
      <c r="B213" s="50" t="s">
        <v>45</v>
      </c>
      <c r="C213" s="56">
        <v>2077</v>
      </c>
      <c r="D213" s="56">
        <v>399</v>
      </c>
      <c r="E213" s="56">
        <v>83</v>
      </c>
      <c r="F213" s="56" t="s">
        <v>32</v>
      </c>
      <c r="G213" s="56">
        <v>23</v>
      </c>
      <c r="H213" s="56">
        <v>12</v>
      </c>
      <c r="I213" s="56">
        <v>2259</v>
      </c>
      <c r="J213" s="67"/>
      <c r="K213" s="67"/>
      <c r="L213" s="67"/>
    </row>
    <row r="214" spans="1:12" x14ac:dyDescent="0.25">
      <c r="A214" s="52"/>
      <c r="B214" s="50" t="s">
        <v>54</v>
      </c>
      <c r="C214" s="56">
        <v>3643</v>
      </c>
      <c r="D214" s="56">
        <v>490</v>
      </c>
      <c r="E214" s="56">
        <v>647</v>
      </c>
      <c r="F214" s="56" t="s">
        <v>32</v>
      </c>
      <c r="G214" s="56">
        <v>45</v>
      </c>
      <c r="H214" s="56">
        <v>28</v>
      </c>
      <c r="I214" s="56">
        <v>4853</v>
      </c>
      <c r="J214" s="68"/>
      <c r="K214" s="68"/>
      <c r="L214" s="68"/>
    </row>
    <row r="215" spans="1:12" ht="12" customHeight="1" collapsed="1" x14ac:dyDescent="0.25">
      <c r="A215" s="55">
        <v>2023</v>
      </c>
      <c r="B215" s="54"/>
      <c r="C215" s="237"/>
      <c r="D215" s="238"/>
      <c r="E215" s="238"/>
      <c r="F215" s="238"/>
      <c r="G215" s="238"/>
      <c r="H215" s="238"/>
      <c r="I215" s="238"/>
    </row>
    <row r="216" spans="1:12" x14ac:dyDescent="0.25">
      <c r="A216" s="49" t="s">
        <v>43</v>
      </c>
      <c r="B216" s="50" t="s">
        <v>44</v>
      </c>
      <c r="C216" s="56">
        <v>1637</v>
      </c>
      <c r="D216" s="56">
        <v>93</v>
      </c>
      <c r="E216" s="56">
        <v>579</v>
      </c>
      <c r="F216" s="56" t="s">
        <v>32</v>
      </c>
      <c r="G216" s="56">
        <v>22</v>
      </c>
      <c r="H216" s="56">
        <v>17</v>
      </c>
      <c r="I216" s="56">
        <v>2348</v>
      </c>
    </row>
    <row r="217" spans="1:12" x14ac:dyDescent="0.25">
      <c r="A217" s="49"/>
      <c r="B217" s="50" t="s">
        <v>45</v>
      </c>
      <c r="C217" s="56">
        <v>2153</v>
      </c>
      <c r="D217" s="56">
        <v>382</v>
      </c>
      <c r="E217" s="56">
        <v>88</v>
      </c>
      <c r="F217" s="56" t="s">
        <v>32</v>
      </c>
      <c r="G217" s="56">
        <v>23</v>
      </c>
      <c r="H217" s="56">
        <v>12</v>
      </c>
      <c r="I217" s="56">
        <v>2658</v>
      </c>
      <c r="J217" s="67"/>
      <c r="K217" s="67"/>
      <c r="L217" s="67"/>
    </row>
    <row r="218" spans="1:12" x14ac:dyDescent="0.25">
      <c r="A218" s="52"/>
      <c r="B218" s="50" t="s">
        <v>54</v>
      </c>
      <c r="C218" s="56">
        <v>3790</v>
      </c>
      <c r="D218" s="56">
        <v>475</v>
      </c>
      <c r="E218" s="56">
        <v>667</v>
      </c>
      <c r="F218" s="56" t="s">
        <v>32</v>
      </c>
      <c r="G218" s="56">
        <v>45</v>
      </c>
      <c r="H218" s="56">
        <v>29</v>
      </c>
      <c r="I218" s="56">
        <v>5006</v>
      </c>
      <c r="J218" s="68" t="s">
        <v>131</v>
      </c>
      <c r="K218" s="68"/>
      <c r="L218" s="68"/>
    </row>
    <row r="219" spans="1:12" ht="16.5" customHeight="1" collapsed="1" x14ac:dyDescent="0.25">
      <c r="A219" s="49" t="s">
        <v>58</v>
      </c>
      <c r="B219" s="55"/>
      <c r="C219" s="69"/>
      <c r="D219" s="69"/>
      <c r="E219" s="69"/>
      <c r="F219" s="70"/>
      <c r="G219" s="69"/>
      <c r="H219" s="69"/>
      <c r="I219" s="69"/>
      <c r="J219" s="44">
        <v>2006</v>
      </c>
      <c r="K219" s="165">
        <v>4647</v>
      </c>
    </row>
    <row r="220" spans="1:12" x14ac:dyDescent="0.25">
      <c r="A220" s="241" t="s">
        <v>82</v>
      </c>
      <c r="B220" s="242"/>
      <c r="C220" s="242"/>
      <c r="D220" s="242"/>
      <c r="E220" s="242"/>
      <c r="F220" s="242"/>
      <c r="G220" s="242"/>
      <c r="H220" s="242"/>
      <c r="I220" s="242"/>
      <c r="K220" s="165">
        <v>4614</v>
      </c>
    </row>
    <row r="221" spans="1:12" x14ac:dyDescent="0.25">
      <c r="A221" s="86"/>
      <c r="B221" s="86"/>
      <c r="C221" s="86"/>
      <c r="D221" s="86"/>
      <c r="E221" s="86"/>
      <c r="F221" s="86"/>
      <c r="G221" s="86"/>
      <c r="H221" s="86"/>
      <c r="I221" s="86"/>
      <c r="K221" s="166">
        <v>4345</v>
      </c>
    </row>
    <row r="222" spans="1:12" x14ac:dyDescent="0.25">
      <c r="K222" s="166">
        <v>4302</v>
      </c>
    </row>
    <row r="223" spans="1:12" x14ac:dyDescent="0.25">
      <c r="J223" s="44">
        <v>2010</v>
      </c>
      <c r="K223" s="166">
        <v>4576</v>
      </c>
    </row>
    <row r="224" spans="1:12" x14ac:dyDescent="0.25">
      <c r="K224" s="166">
        <v>4624</v>
      </c>
    </row>
    <row r="225" spans="10:11" x14ac:dyDescent="0.25">
      <c r="K225" s="166">
        <v>4700</v>
      </c>
    </row>
    <row r="226" spans="10:11" x14ac:dyDescent="0.25">
      <c r="K226" s="166">
        <v>4690</v>
      </c>
    </row>
    <row r="227" spans="10:11" x14ac:dyDescent="0.25">
      <c r="K227" s="166">
        <f>I136</f>
        <v>4676</v>
      </c>
    </row>
    <row r="228" spans="10:11" x14ac:dyDescent="0.25">
      <c r="J228" s="44">
        <v>2015</v>
      </c>
      <c r="K228" s="166">
        <v>4663</v>
      </c>
    </row>
    <row r="229" spans="10:11" x14ac:dyDescent="0.25">
      <c r="K229" s="166">
        <v>4712</v>
      </c>
    </row>
    <row r="230" spans="10:11" x14ac:dyDescent="0.25">
      <c r="K230" s="166">
        <v>4809</v>
      </c>
    </row>
    <row r="231" spans="10:11" x14ac:dyDescent="0.25">
      <c r="K231" s="166">
        <v>4876</v>
      </c>
    </row>
    <row r="232" spans="10:11" x14ac:dyDescent="0.25">
      <c r="K232" s="166">
        <v>5039</v>
      </c>
    </row>
    <row r="233" spans="10:11" x14ac:dyDescent="0.25">
      <c r="J233" s="44">
        <v>2020</v>
      </c>
      <c r="K233" s="166">
        <v>5332</v>
      </c>
    </row>
    <row r="234" spans="10:11" x14ac:dyDescent="0.25">
      <c r="K234" s="165">
        <v>5512</v>
      </c>
    </row>
    <row r="235" spans="10:11" x14ac:dyDescent="0.25">
      <c r="K235" s="166">
        <v>5544</v>
      </c>
    </row>
    <row r="236" spans="10:11" x14ac:dyDescent="0.25">
      <c r="J236" s="44">
        <v>2023</v>
      </c>
      <c r="K236" s="166">
        <v>5707</v>
      </c>
    </row>
  </sheetData>
  <mergeCells count="21">
    <mergeCell ref="A220:I220"/>
    <mergeCell ref="C156:I156"/>
    <mergeCell ref="C175:I175"/>
    <mergeCell ref="C194:I194"/>
    <mergeCell ref="C198:I198"/>
    <mergeCell ref="C202:I202"/>
    <mergeCell ref="C207:I207"/>
    <mergeCell ref="C211:I211"/>
    <mergeCell ref="C215:I215"/>
    <mergeCell ref="C137:I137"/>
    <mergeCell ref="C4:I4"/>
    <mergeCell ref="C23:I23"/>
    <mergeCell ref="C42:I42"/>
    <mergeCell ref="L57:T57"/>
    <mergeCell ref="C61:I61"/>
    <mergeCell ref="L76:T76"/>
    <mergeCell ref="C80:I80"/>
    <mergeCell ref="L95:T95"/>
    <mergeCell ref="C99:I99"/>
    <mergeCell ref="L114:T114"/>
    <mergeCell ref="C118:I118"/>
  </mergeCells>
  <conditionalFormatting sqref="C119:E121">
    <cfRule type="cellIs" dxfId="17" priority="68" stopIfTrue="1" operator="equal">
      <formula>" "</formula>
    </cfRule>
  </conditionalFormatting>
  <conditionalFormatting sqref="C172:E174">
    <cfRule type="cellIs" dxfId="16" priority="49" stopIfTrue="1" operator="equal">
      <formula>" "</formula>
    </cfRule>
  </conditionalFormatting>
  <conditionalFormatting sqref="C62:I63 C65:I66 C71:I72 C74:I75 C81:I82 C84:I85 C87:I88 C90:I91 C93:I94 C100:I101 C103:E104 G103:I104 C106:E107 G106:I107 C109:E110 G109:I110 C112:E113 G112:I113">
    <cfRule type="cellIs" dxfId="15" priority="105" stopIfTrue="1" operator="equal">
      <formula>" "</formula>
    </cfRule>
  </conditionalFormatting>
  <conditionalFormatting sqref="C68:I69">
    <cfRule type="cellIs" dxfId="14" priority="59" stopIfTrue="1" operator="equal">
      <formula>" "</formula>
    </cfRule>
  </conditionalFormatting>
  <conditionalFormatting sqref="F102:F117">
    <cfRule type="cellIs" dxfId="13" priority="102" stopIfTrue="1" operator="equal">
      <formula>" "</formula>
    </cfRule>
  </conditionalFormatting>
  <conditionalFormatting sqref="F119:F136">
    <cfRule type="cellIs" dxfId="12" priority="84" stopIfTrue="1" operator="equal">
      <formula>" "</formula>
    </cfRule>
  </conditionalFormatting>
  <conditionalFormatting sqref="F138:F155">
    <cfRule type="cellIs" dxfId="11" priority="83" stopIfTrue="1" operator="equal">
      <formula>" "</formula>
    </cfRule>
  </conditionalFormatting>
  <conditionalFormatting sqref="F157:F174">
    <cfRule type="cellIs" dxfId="10" priority="58" stopIfTrue="1" operator="equal">
      <formula>" "</formula>
    </cfRule>
  </conditionalFormatting>
  <conditionalFormatting sqref="F176:F193">
    <cfRule type="cellIs" dxfId="9" priority="22" stopIfTrue="1" operator="equal">
      <formula>" "</formula>
    </cfRule>
  </conditionalFormatting>
  <conditionalFormatting sqref="F195:F197">
    <cfRule type="cellIs" dxfId="8" priority="19" stopIfTrue="1" operator="equal">
      <formula>" "</formula>
    </cfRule>
  </conditionalFormatting>
  <conditionalFormatting sqref="F199:F201">
    <cfRule type="cellIs" dxfId="7" priority="16" stopIfTrue="1" operator="equal">
      <formula>" "</formula>
    </cfRule>
  </conditionalFormatting>
  <conditionalFormatting sqref="F203:F205">
    <cfRule type="cellIs" dxfId="6" priority="13" stopIfTrue="1" operator="equal">
      <formula>" "</formula>
    </cfRule>
  </conditionalFormatting>
  <conditionalFormatting sqref="F208:F210">
    <cfRule type="cellIs" dxfId="5" priority="10" stopIfTrue="1" operator="equal">
      <formula>" "</formula>
    </cfRule>
  </conditionalFormatting>
  <conditionalFormatting sqref="F212:F214">
    <cfRule type="cellIs" dxfId="4" priority="7" stopIfTrue="1" operator="equal">
      <formula>" "</formula>
    </cfRule>
  </conditionalFormatting>
  <conditionalFormatting sqref="F216:F219">
    <cfRule type="cellIs" dxfId="3" priority="4" stopIfTrue="1" operator="equal">
      <formula>" "</formula>
    </cfRule>
  </conditionalFormatting>
  <conditionalFormatting sqref="G119:I121">
    <cfRule type="cellIs" dxfId="2" priority="1" stopIfTrue="1" operator="equal">
      <formula>" "</formula>
    </cfRule>
  </conditionalFormatting>
  <conditionalFormatting sqref="G172:I174">
    <cfRule type="cellIs" dxfId="1" priority="40" stopIfTrue="1" operator="equal">
      <formula>" "</formula>
    </cfRule>
  </conditionalFormatting>
  <pageMargins left="0.78740157480314965" right="0.78740157480314965" top="0.74803149606299213" bottom="0.51181102362204722" header="0" footer="0"/>
  <pageSetup paperSize="9"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W400"/>
  <sheetViews>
    <sheetView showGridLines="0" view="pageLayout" zoomScaleNormal="100" zoomScaleSheetLayoutView="100" workbookViewId="0">
      <selection activeCell="C39" sqref="C39"/>
    </sheetView>
  </sheetViews>
  <sheetFormatPr baseColWidth="10" defaultColWidth="11.42578125" defaultRowHeight="9" customHeight="1" outlineLevelCol="1" x14ac:dyDescent="0.25"/>
  <cols>
    <col min="1" max="1" width="24" style="77" customWidth="1"/>
    <col min="2" max="2" width="13.28515625" style="23" customWidth="1"/>
    <col min="3" max="3" width="6.7109375" style="23" customWidth="1"/>
    <col min="4" max="7" width="9.140625" style="23" hidden="1" customWidth="1" outlineLevel="1"/>
    <col min="8" max="8" width="6.7109375" style="23" customWidth="1" collapsed="1"/>
    <col min="9" max="12" width="9.140625" style="23" hidden="1" customWidth="1" outlineLevel="1"/>
    <col min="13" max="13" width="6.7109375" style="23" customWidth="1" collapsed="1"/>
    <col min="14" max="14" width="9.140625" style="23" hidden="1" customWidth="1" outlineLevel="1"/>
    <col min="15" max="15" width="9.140625" style="23" hidden="1" customWidth="1" outlineLevel="1" collapsed="1"/>
    <col min="16" max="16" width="9.140625" style="23" hidden="1" customWidth="1" outlineLevel="1"/>
    <col min="17" max="17" width="8" style="23" hidden="1" customWidth="1" outlineLevel="1" collapsed="1"/>
    <col min="18" max="21" width="6.7109375" style="23" customWidth="1" collapsed="1"/>
    <col min="22" max="22" width="11.42578125" style="23" hidden="1" customWidth="1" outlineLevel="1"/>
    <col min="23" max="23" width="11.42578125" style="23" collapsed="1"/>
    <col min="24" max="195" width="11.42578125" style="23"/>
    <col min="196" max="196" width="7.42578125" style="23" customWidth="1"/>
    <col min="197" max="197" width="8.85546875" style="23" customWidth="1"/>
    <col min="198" max="208" width="6.42578125" style="23" customWidth="1"/>
    <col min="209" max="451" width="11.42578125" style="23"/>
    <col min="452" max="452" width="7.42578125" style="23" customWidth="1"/>
    <col min="453" max="453" width="8.85546875" style="23" customWidth="1"/>
    <col min="454" max="464" width="6.42578125" style="23" customWidth="1"/>
    <col min="465" max="707" width="11.42578125" style="23"/>
    <col min="708" max="708" width="7.42578125" style="23" customWidth="1"/>
    <col min="709" max="709" width="8.85546875" style="23" customWidth="1"/>
    <col min="710" max="720" width="6.42578125" style="23" customWidth="1"/>
    <col min="721" max="963" width="11.42578125" style="23"/>
    <col min="964" max="964" width="7.42578125" style="23" customWidth="1"/>
    <col min="965" max="965" width="8.85546875" style="23" customWidth="1"/>
    <col min="966" max="976" width="6.42578125" style="23" customWidth="1"/>
    <col min="977" max="1219" width="11.42578125" style="23"/>
    <col min="1220" max="1220" width="7.42578125" style="23" customWidth="1"/>
    <col min="1221" max="1221" width="8.85546875" style="23" customWidth="1"/>
    <col min="1222" max="1232" width="6.42578125" style="23" customWidth="1"/>
    <col min="1233" max="1475" width="11.42578125" style="23"/>
    <col min="1476" max="1476" width="7.42578125" style="23" customWidth="1"/>
    <col min="1477" max="1477" width="8.85546875" style="23" customWidth="1"/>
    <col min="1478" max="1488" width="6.42578125" style="23" customWidth="1"/>
    <col min="1489" max="1731" width="11.42578125" style="23"/>
    <col min="1732" max="1732" width="7.42578125" style="23" customWidth="1"/>
    <col min="1733" max="1733" width="8.85546875" style="23" customWidth="1"/>
    <col min="1734" max="1744" width="6.42578125" style="23" customWidth="1"/>
    <col min="1745" max="1987" width="11.42578125" style="23"/>
    <col min="1988" max="1988" width="7.42578125" style="23" customWidth="1"/>
    <col min="1989" max="1989" width="8.85546875" style="23" customWidth="1"/>
    <col min="1990" max="2000" width="6.42578125" style="23" customWidth="1"/>
    <col min="2001" max="2243" width="11.42578125" style="23"/>
    <col min="2244" max="2244" width="7.42578125" style="23" customWidth="1"/>
    <col min="2245" max="2245" width="8.85546875" style="23" customWidth="1"/>
    <col min="2246" max="2256" width="6.42578125" style="23" customWidth="1"/>
    <col min="2257" max="2499" width="11.42578125" style="23"/>
    <col min="2500" max="2500" width="7.42578125" style="23" customWidth="1"/>
    <col min="2501" max="2501" width="8.85546875" style="23" customWidth="1"/>
    <col min="2502" max="2512" width="6.42578125" style="23" customWidth="1"/>
    <col min="2513" max="2755" width="11.42578125" style="23"/>
    <col min="2756" max="2756" width="7.42578125" style="23" customWidth="1"/>
    <col min="2757" max="2757" width="8.85546875" style="23" customWidth="1"/>
    <col min="2758" max="2768" width="6.42578125" style="23" customWidth="1"/>
    <col min="2769" max="3011" width="11.42578125" style="23"/>
    <col min="3012" max="3012" width="7.42578125" style="23" customWidth="1"/>
    <col min="3013" max="3013" width="8.85546875" style="23" customWidth="1"/>
    <col min="3014" max="3024" width="6.42578125" style="23" customWidth="1"/>
    <col min="3025" max="3267" width="11.42578125" style="23"/>
    <col min="3268" max="3268" width="7.42578125" style="23" customWidth="1"/>
    <col min="3269" max="3269" width="8.85546875" style="23" customWidth="1"/>
    <col min="3270" max="3280" width="6.42578125" style="23" customWidth="1"/>
    <col min="3281" max="3523" width="11.42578125" style="23"/>
    <col min="3524" max="3524" width="7.42578125" style="23" customWidth="1"/>
    <col min="3525" max="3525" width="8.85546875" style="23" customWidth="1"/>
    <col min="3526" max="3536" width="6.42578125" style="23" customWidth="1"/>
    <col min="3537" max="3779" width="11.42578125" style="23"/>
    <col min="3780" max="3780" width="7.42578125" style="23" customWidth="1"/>
    <col min="3781" max="3781" width="8.85546875" style="23" customWidth="1"/>
    <col min="3782" max="3792" width="6.42578125" style="23" customWidth="1"/>
    <col min="3793" max="4035" width="11.42578125" style="23"/>
    <col min="4036" max="4036" width="7.42578125" style="23" customWidth="1"/>
    <col min="4037" max="4037" width="8.85546875" style="23" customWidth="1"/>
    <col min="4038" max="4048" width="6.42578125" style="23" customWidth="1"/>
    <col min="4049" max="4291" width="11.42578125" style="23"/>
    <col min="4292" max="4292" width="7.42578125" style="23" customWidth="1"/>
    <col min="4293" max="4293" width="8.85546875" style="23" customWidth="1"/>
    <col min="4294" max="4304" width="6.42578125" style="23" customWidth="1"/>
    <col min="4305" max="4547" width="11.42578125" style="23"/>
    <col min="4548" max="4548" width="7.42578125" style="23" customWidth="1"/>
    <col min="4549" max="4549" width="8.85546875" style="23" customWidth="1"/>
    <col min="4550" max="4560" width="6.42578125" style="23" customWidth="1"/>
    <col min="4561" max="4803" width="11.42578125" style="23"/>
    <col min="4804" max="4804" width="7.42578125" style="23" customWidth="1"/>
    <col min="4805" max="4805" width="8.85546875" style="23" customWidth="1"/>
    <col min="4806" max="4816" width="6.42578125" style="23" customWidth="1"/>
    <col min="4817" max="5059" width="11.42578125" style="23"/>
    <col min="5060" max="5060" width="7.42578125" style="23" customWidth="1"/>
    <col min="5061" max="5061" width="8.85546875" style="23" customWidth="1"/>
    <col min="5062" max="5072" width="6.42578125" style="23" customWidth="1"/>
    <col min="5073" max="5315" width="11.42578125" style="23"/>
    <col min="5316" max="5316" width="7.42578125" style="23" customWidth="1"/>
    <col min="5317" max="5317" width="8.85546875" style="23" customWidth="1"/>
    <col min="5318" max="5328" width="6.42578125" style="23" customWidth="1"/>
    <col min="5329" max="5571" width="11.42578125" style="23"/>
    <col min="5572" max="5572" width="7.42578125" style="23" customWidth="1"/>
    <col min="5573" max="5573" width="8.85546875" style="23" customWidth="1"/>
    <col min="5574" max="5584" width="6.42578125" style="23" customWidth="1"/>
    <col min="5585" max="5827" width="11.42578125" style="23"/>
    <col min="5828" max="5828" width="7.42578125" style="23" customWidth="1"/>
    <col min="5829" max="5829" width="8.85546875" style="23" customWidth="1"/>
    <col min="5830" max="5840" width="6.42578125" style="23" customWidth="1"/>
    <col min="5841" max="6083" width="11.42578125" style="23"/>
    <col min="6084" max="6084" width="7.42578125" style="23" customWidth="1"/>
    <col min="6085" max="6085" width="8.85546875" style="23" customWidth="1"/>
    <col min="6086" max="6096" width="6.42578125" style="23" customWidth="1"/>
    <col min="6097" max="6339" width="11.42578125" style="23"/>
    <col min="6340" max="6340" width="7.42578125" style="23" customWidth="1"/>
    <col min="6341" max="6341" width="8.85546875" style="23" customWidth="1"/>
    <col min="6342" max="6352" width="6.42578125" style="23" customWidth="1"/>
    <col min="6353" max="6595" width="11.42578125" style="23"/>
    <col min="6596" max="6596" width="7.42578125" style="23" customWidth="1"/>
    <col min="6597" max="6597" width="8.85546875" style="23" customWidth="1"/>
    <col min="6598" max="6608" width="6.42578125" style="23" customWidth="1"/>
    <col min="6609" max="6851" width="11.42578125" style="23"/>
    <col min="6852" max="6852" width="7.42578125" style="23" customWidth="1"/>
    <col min="6853" max="6853" width="8.85546875" style="23" customWidth="1"/>
    <col min="6854" max="6864" width="6.42578125" style="23" customWidth="1"/>
    <col min="6865" max="7107" width="11.42578125" style="23"/>
    <col min="7108" max="7108" width="7.42578125" style="23" customWidth="1"/>
    <col min="7109" max="7109" width="8.85546875" style="23" customWidth="1"/>
    <col min="7110" max="7120" width="6.42578125" style="23" customWidth="1"/>
    <col min="7121" max="7363" width="11.42578125" style="23"/>
    <col min="7364" max="7364" width="7.42578125" style="23" customWidth="1"/>
    <col min="7365" max="7365" width="8.85546875" style="23" customWidth="1"/>
    <col min="7366" max="7376" width="6.42578125" style="23" customWidth="1"/>
    <col min="7377" max="7619" width="11.42578125" style="23"/>
    <col min="7620" max="7620" width="7.42578125" style="23" customWidth="1"/>
    <col min="7621" max="7621" width="8.85546875" style="23" customWidth="1"/>
    <col min="7622" max="7632" width="6.42578125" style="23" customWidth="1"/>
    <col min="7633" max="7875" width="11.42578125" style="23"/>
    <col min="7876" max="7876" width="7.42578125" style="23" customWidth="1"/>
    <col min="7877" max="7877" width="8.85546875" style="23" customWidth="1"/>
    <col min="7878" max="7888" width="6.42578125" style="23" customWidth="1"/>
    <col min="7889" max="8131" width="11.42578125" style="23"/>
    <col min="8132" max="8132" width="7.42578125" style="23" customWidth="1"/>
    <col min="8133" max="8133" width="8.85546875" style="23" customWidth="1"/>
    <col min="8134" max="8144" width="6.42578125" style="23" customWidth="1"/>
    <col min="8145" max="8387" width="11.42578125" style="23"/>
    <col min="8388" max="8388" width="7.42578125" style="23" customWidth="1"/>
    <col min="8389" max="8389" width="8.85546875" style="23" customWidth="1"/>
    <col min="8390" max="8400" width="6.42578125" style="23" customWidth="1"/>
    <col min="8401" max="8643" width="11.42578125" style="23"/>
    <col min="8644" max="8644" width="7.42578125" style="23" customWidth="1"/>
    <col min="8645" max="8645" width="8.85546875" style="23" customWidth="1"/>
    <col min="8646" max="8656" width="6.42578125" style="23" customWidth="1"/>
    <col min="8657" max="8899" width="11.42578125" style="23"/>
    <col min="8900" max="8900" width="7.42578125" style="23" customWidth="1"/>
    <col min="8901" max="8901" width="8.85546875" style="23" customWidth="1"/>
    <col min="8902" max="8912" width="6.42578125" style="23" customWidth="1"/>
    <col min="8913" max="9155" width="11.42578125" style="23"/>
    <col min="9156" max="9156" width="7.42578125" style="23" customWidth="1"/>
    <col min="9157" max="9157" width="8.85546875" style="23" customWidth="1"/>
    <col min="9158" max="9168" width="6.42578125" style="23" customWidth="1"/>
    <col min="9169" max="9411" width="11.42578125" style="23"/>
    <col min="9412" max="9412" width="7.42578125" style="23" customWidth="1"/>
    <col min="9413" max="9413" width="8.85546875" style="23" customWidth="1"/>
    <col min="9414" max="9424" width="6.42578125" style="23" customWidth="1"/>
    <col min="9425" max="9667" width="11.42578125" style="23"/>
    <col min="9668" max="9668" width="7.42578125" style="23" customWidth="1"/>
    <col min="9669" max="9669" width="8.85546875" style="23" customWidth="1"/>
    <col min="9670" max="9680" width="6.42578125" style="23" customWidth="1"/>
    <col min="9681" max="9923" width="11.42578125" style="23"/>
    <col min="9924" max="9924" width="7.42578125" style="23" customWidth="1"/>
    <col min="9925" max="9925" width="8.85546875" style="23" customWidth="1"/>
    <col min="9926" max="9936" width="6.42578125" style="23" customWidth="1"/>
    <col min="9937" max="10179" width="11.42578125" style="23"/>
    <col min="10180" max="10180" width="7.42578125" style="23" customWidth="1"/>
    <col min="10181" max="10181" width="8.85546875" style="23" customWidth="1"/>
    <col min="10182" max="10192" width="6.42578125" style="23" customWidth="1"/>
    <col min="10193" max="10435" width="11.42578125" style="23"/>
    <col min="10436" max="10436" width="7.42578125" style="23" customWidth="1"/>
    <col min="10437" max="10437" width="8.85546875" style="23" customWidth="1"/>
    <col min="10438" max="10448" width="6.42578125" style="23" customWidth="1"/>
    <col min="10449" max="10691" width="11.42578125" style="23"/>
    <col min="10692" max="10692" width="7.42578125" style="23" customWidth="1"/>
    <col min="10693" max="10693" width="8.85546875" style="23" customWidth="1"/>
    <col min="10694" max="10704" width="6.42578125" style="23" customWidth="1"/>
    <col min="10705" max="10947" width="11.42578125" style="23"/>
    <col min="10948" max="10948" width="7.42578125" style="23" customWidth="1"/>
    <col min="10949" max="10949" width="8.85546875" style="23" customWidth="1"/>
    <col min="10950" max="10960" width="6.42578125" style="23" customWidth="1"/>
    <col min="10961" max="11203" width="11.42578125" style="23"/>
    <col min="11204" max="11204" width="7.42578125" style="23" customWidth="1"/>
    <col min="11205" max="11205" width="8.85546875" style="23" customWidth="1"/>
    <col min="11206" max="11216" width="6.42578125" style="23" customWidth="1"/>
    <col min="11217" max="11459" width="11.42578125" style="23"/>
    <col min="11460" max="11460" width="7.42578125" style="23" customWidth="1"/>
    <col min="11461" max="11461" width="8.85546875" style="23" customWidth="1"/>
    <col min="11462" max="11472" width="6.42578125" style="23" customWidth="1"/>
    <col min="11473" max="11715" width="11.42578125" style="23"/>
    <col min="11716" max="11716" width="7.42578125" style="23" customWidth="1"/>
    <col min="11717" max="11717" width="8.85546875" style="23" customWidth="1"/>
    <col min="11718" max="11728" width="6.42578125" style="23" customWidth="1"/>
    <col min="11729" max="11971" width="11.42578125" style="23"/>
    <col min="11972" max="11972" width="7.42578125" style="23" customWidth="1"/>
    <col min="11973" max="11973" width="8.85546875" style="23" customWidth="1"/>
    <col min="11974" max="11984" width="6.42578125" style="23" customWidth="1"/>
    <col min="11985" max="12227" width="11.42578125" style="23"/>
    <col min="12228" max="12228" width="7.42578125" style="23" customWidth="1"/>
    <col min="12229" max="12229" width="8.85546875" style="23" customWidth="1"/>
    <col min="12230" max="12240" width="6.42578125" style="23" customWidth="1"/>
    <col min="12241" max="12483" width="11.42578125" style="23"/>
    <col min="12484" max="12484" width="7.42578125" style="23" customWidth="1"/>
    <col min="12485" max="12485" width="8.85546875" style="23" customWidth="1"/>
    <col min="12486" max="12496" width="6.42578125" style="23" customWidth="1"/>
    <col min="12497" max="12739" width="11.42578125" style="23"/>
    <col min="12740" max="12740" width="7.42578125" style="23" customWidth="1"/>
    <col min="12741" max="12741" width="8.85546875" style="23" customWidth="1"/>
    <col min="12742" max="12752" width="6.42578125" style="23" customWidth="1"/>
    <col min="12753" max="12995" width="11.42578125" style="23"/>
    <col min="12996" max="12996" width="7.42578125" style="23" customWidth="1"/>
    <col min="12997" max="12997" width="8.85546875" style="23" customWidth="1"/>
    <col min="12998" max="13008" width="6.42578125" style="23" customWidth="1"/>
    <col min="13009" max="13251" width="11.42578125" style="23"/>
    <col min="13252" max="13252" width="7.42578125" style="23" customWidth="1"/>
    <col min="13253" max="13253" width="8.85546875" style="23" customWidth="1"/>
    <col min="13254" max="13264" width="6.42578125" style="23" customWidth="1"/>
    <col min="13265" max="13507" width="11.42578125" style="23"/>
    <col min="13508" max="13508" width="7.42578125" style="23" customWidth="1"/>
    <col min="13509" max="13509" width="8.85546875" style="23" customWidth="1"/>
    <col min="13510" max="13520" width="6.42578125" style="23" customWidth="1"/>
    <col min="13521" max="13763" width="11.42578125" style="23"/>
    <col min="13764" max="13764" width="7.42578125" style="23" customWidth="1"/>
    <col min="13765" max="13765" width="8.85546875" style="23" customWidth="1"/>
    <col min="13766" max="13776" width="6.42578125" style="23" customWidth="1"/>
    <col min="13777" max="14019" width="11.42578125" style="23"/>
    <col min="14020" max="14020" width="7.42578125" style="23" customWidth="1"/>
    <col min="14021" max="14021" width="8.85546875" style="23" customWidth="1"/>
    <col min="14022" max="14032" width="6.42578125" style="23" customWidth="1"/>
    <col min="14033" max="14275" width="11.42578125" style="23"/>
    <col min="14276" max="14276" width="7.42578125" style="23" customWidth="1"/>
    <col min="14277" max="14277" width="8.85546875" style="23" customWidth="1"/>
    <col min="14278" max="14288" width="6.42578125" style="23" customWidth="1"/>
    <col min="14289" max="14531" width="11.42578125" style="23"/>
    <col min="14532" max="14532" width="7.42578125" style="23" customWidth="1"/>
    <col min="14533" max="14533" width="8.85546875" style="23" customWidth="1"/>
    <col min="14534" max="14544" width="6.42578125" style="23" customWidth="1"/>
    <col min="14545" max="14787" width="11.42578125" style="23"/>
    <col min="14788" max="14788" width="7.42578125" style="23" customWidth="1"/>
    <col min="14789" max="14789" width="8.85546875" style="23" customWidth="1"/>
    <col min="14790" max="14800" width="6.42578125" style="23" customWidth="1"/>
    <col min="14801" max="15043" width="11.42578125" style="23"/>
    <col min="15044" max="15044" width="7.42578125" style="23" customWidth="1"/>
    <col min="15045" max="15045" width="8.85546875" style="23" customWidth="1"/>
    <col min="15046" max="15056" width="6.42578125" style="23" customWidth="1"/>
    <col min="15057" max="15299" width="11.42578125" style="23"/>
    <col min="15300" max="15300" width="7.42578125" style="23" customWidth="1"/>
    <col min="15301" max="15301" width="8.85546875" style="23" customWidth="1"/>
    <col min="15302" max="15312" width="6.42578125" style="23" customWidth="1"/>
    <col min="15313" max="15555" width="11.42578125" style="23"/>
    <col min="15556" max="15556" width="7.42578125" style="23" customWidth="1"/>
    <col min="15557" max="15557" width="8.85546875" style="23" customWidth="1"/>
    <col min="15558" max="15568" width="6.42578125" style="23" customWidth="1"/>
    <col min="15569" max="15811" width="11.42578125" style="23"/>
    <col min="15812" max="15812" width="7.42578125" style="23" customWidth="1"/>
    <col min="15813" max="15813" width="8.85546875" style="23" customWidth="1"/>
    <col min="15814" max="15824" width="6.42578125" style="23" customWidth="1"/>
    <col min="15825" max="16067" width="11.42578125" style="23"/>
    <col min="16068" max="16068" width="7.42578125" style="23" customWidth="1"/>
    <col min="16069" max="16069" width="8.85546875" style="23" customWidth="1"/>
    <col min="16070" max="16080" width="6.42578125" style="23" customWidth="1"/>
    <col min="16081" max="16384" width="11.42578125" style="23"/>
  </cols>
  <sheetData>
    <row r="1" spans="1:21" s="4" customFormat="1" ht="22.15" customHeight="1" x14ac:dyDescent="0.3">
      <c r="A1" s="82" t="str">
        <f>CONCATENATE(Inhalt_K11!B34,"   ",Inhalt_K11!C34)</f>
        <v>1111   Entw. des Personalstandes der Kernverwaltung 2004 - 2023 n. ausgewählten Merkmalen</v>
      </c>
      <c r="B1" s="3"/>
      <c r="C1" s="3"/>
      <c r="D1" s="3"/>
      <c r="E1" s="3"/>
      <c r="F1" s="3"/>
      <c r="G1" s="3"/>
      <c r="H1" s="3"/>
      <c r="I1" s="3"/>
      <c r="J1" s="3"/>
      <c r="K1" s="3"/>
    </row>
    <row r="2" spans="1:21" ht="6.75" customHeight="1" collapsed="1" x14ac:dyDescent="0.25">
      <c r="A2" s="87"/>
    </row>
    <row r="3" spans="1:21" ht="36" customHeight="1" x14ac:dyDescent="0.25">
      <c r="A3" s="100" t="s">
        <v>59</v>
      </c>
      <c r="B3" s="101" t="s">
        <v>36</v>
      </c>
      <c r="C3" s="101">
        <v>2004</v>
      </c>
      <c r="D3" s="102">
        <v>2006</v>
      </c>
      <c r="E3" s="102">
        <v>2007</v>
      </c>
      <c r="F3" s="102">
        <v>2008</v>
      </c>
      <c r="G3" s="102">
        <v>2009</v>
      </c>
      <c r="H3" s="102">
        <v>2010</v>
      </c>
      <c r="I3" s="102">
        <v>2011</v>
      </c>
      <c r="J3" s="102">
        <v>2012</v>
      </c>
      <c r="K3" s="102">
        <v>2013</v>
      </c>
      <c r="L3" s="102">
        <v>2014</v>
      </c>
      <c r="M3" s="102">
        <v>2015</v>
      </c>
      <c r="N3" s="102">
        <v>2016</v>
      </c>
      <c r="O3" s="102">
        <v>2017</v>
      </c>
      <c r="P3" s="102">
        <v>2018</v>
      </c>
      <c r="Q3" s="102">
        <v>2019</v>
      </c>
      <c r="R3" s="102">
        <v>2020</v>
      </c>
      <c r="S3" s="148">
        <v>2021</v>
      </c>
      <c r="T3" s="148">
        <v>2022</v>
      </c>
      <c r="U3" s="102">
        <v>2023</v>
      </c>
    </row>
    <row r="4" spans="1:21" ht="18" customHeight="1" x14ac:dyDescent="0.25">
      <c r="A4" s="71" t="s">
        <v>43</v>
      </c>
      <c r="B4" s="72" t="s">
        <v>60</v>
      </c>
      <c r="C4" s="73">
        <f t="shared" ref="C4:D6" si="0">C8+C11</f>
        <v>1494</v>
      </c>
      <c r="D4" s="73">
        <f t="shared" si="0"/>
        <v>1451</v>
      </c>
      <c r="E4" s="73">
        <v>1442</v>
      </c>
      <c r="F4" s="73">
        <f>F8+F11</f>
        <v>1428</v>
      </c>
      <c r="G4" s="73">
        <v>1435</v>
      </c>
      <c r="H4" s="73">
        <v>1466</v>
      </c>
      <c r="I4" s="73">
        <v>1454</v>
      </c>
      <c r="J4" s="73">
        <v>1468</v>
      </c>
      <c r="K4" s="73">
        <v>1716</v>
      </c>
      <c r="L4" s="73">
        <v>1691</v>
      </c>
      <c r="M4" s="73">
        <v>1710</v>
      </c>
      <c r="N4" s="73">
        <v>1748</v>
      </c>
      <c r="O4" s="73">
        <v>1797</v>
      </c>
      <c r="P4" s="74">
        <v>1816</v>
      </c>
      <c r="Q4" s="74">
        <v>1896</v>
      </c>
      <c r="R4" s="74">
        <v>2008</v>
      </c>
      <c r="S4" s="74">
        <v>2075</v>
      </c>
      <c r="T4" s="74">
        <v>2077</v>
      </c>
      <c r="U4" s="74">
        <v>2153</v>
      </c>
    </row>
    <row r="5" spans="1:21" ht="12.75" customHeight="1" x14ac:dyDescent="0.25">
      <c r="A5" s="71"/>
      <c r="B5" s="75" t="s">
        <v>61</v>
      </c>
      <c r="C5" s="73">
        <f t="shared" si="0"/>
        <v>1438</v>
      </c>
      <c r="D5" s="73">
        <f t="shared" si="0"/>
        <v>1407</v>
      </c>
      <c r="E5" s="73">
        <v>1372</v>
      </c>
      <c r="F5" s="73">
        <f>F9+F12</f>
        <v>1385</v>
      </c>
      <c r="G5" s="73">
        <v>1390</v>
      </c>
      <c r="H5" s="73">
        <v>1342</v>
      </c>
      <c r="I5" s="73">
        <v>1342</v>
      </c>
      <c r="J5" s="73">
        <v>1360</v>
      </c>
      <c r="K5" s="73">
        <v>1352</v>
      </c>
      <c r="L5" s="73">
        <v>1336</v>
      </c>
      <c r="M5" s="73">
        <v>1311</v>
      </c>
      <c r="N5" s="73">
        <v>1316</v>
      </c>
      <c r="O5" s="73">
        <v>1326</v>
      </c>
      <c r="P5" s="74">
        <v>1377</v>
      </c>
      <c r="Q5" s="74">
        <v>1410</v>
      </c>
      <c r="R5" s="74">
        <v>1483</v>
      </c>
      <c r="S5" s="74">
        <v>1536</v>
      </c>
      <c r="T5" s="74">
        <v>1566</v>
      </c>
      <c r="U5" s="74">
        <v>1637</v>
      </c>
    </row>
    <row r="6" spans="1:21" ht="12.75" customHeight="1" x14ac:dyDescent="0.25">
      <c r="A6" s="71"/>
      <c r="B6" s="75" t="s">
        <v>6</v>
      </c>
      <c r="C6" s="73">
        <f t="shared" si="0"/>
        <v>2932</v>
      </c>
      <c r="D6" s="73">
        <f t="shared" si="0"/>
        <v>2858</v>
      </c>
      <c r="E6" s="73">
        <v>2814</v>
      </c>
      <c r="F6" s="73">
        <f>F10+F13</f>
        <v>2813</v>
      </c>
      <c r="G6" s="73">
        <f>SUM(G4:G5)</f>
        <v>2825</v>
      </c>
      <c r="H6" s="73">
        <v>2808</v>
      </c>
      <c r="I6" s="73">
        <f>I4+I5</f>
        <v>2796</v>
      </c>
      <c r="J6" s="73">
        <f>J10+J13</f>
        <v>2828</v>
      </c>
      <c r="K6" s="73">
        <f>K10+K13</f>
        <v>3068</v>
      </c>
      <c r="L6" s="73">
        <v>3027</v>
      </c>
      <c r="M6" s="73">
        <v>3021</v>
      </c>
      <c r="N6" s="73">
        <v>3064</v>
      </c>
      <c r="O6" s="73">
        <v>3123</v>
      </c>
      <c r="P6" s="74">
        <v>3193</v>
      </c>
      <c r="Q6" s="74">
        <v>3306</v>
      </c>
      <c r="R6" s="74">
        <v>3491</v>
      </c>
      <c r="S6" s="74">
        <v>3611</v>
      </c>
      <c r="T6" s="74">
        <v>3643</v>
      </c>
      <c r="U6" s="74">
        <v>3790</v>
      </c>
    </row>
    <row r="7" spans="1:21" ht="12.75" customHeight="1" x14ac:dyDescent="0.25">
      <c r="A7" s="71" t="s">
        <v>62</v>
      </c>
      <c r="B7" s="75"/>
      <c r="C7" s="73"/>
      <c r="D7" s="73"/>
      <c r="E7" s="73"/>
      <c r="F7" s="73"/>
      <c r="G7" s="73"/>
      <c r="H7" s="73"/>
      <c r="I7" s="73"/>
      <c r="J7" s="73"/>
      <c r="K7" s="73"/>
      <c r="L7" s="73"/>
      <c r="M7" s="73"/>
      <c r="N7" s="73"/>
      <c r="O7" s="73"/>
      <c r="P7" s="73"/>
      <c r="Q7" s="73"/>
      <c r="R7" s="73"/>
      <c r="S7" s="73"/>
      <c r="T7" s="73"/>
      <c r="U7" s="73"/>
    </row>
    <row r="8" spans="1:21" ht="12.75" customHeight="1" x14ac:dyDescent="0.25">
      <c r="A8" s="71" t="s">
        <v>63</v>
      </c>
      <c r="B8" s="75" t="s">
        <v>60</v>
      </c>
      <c r="C8" s="73">
        <v>273</v>
      </c>
      <c r="D8" s="73">
        <v>301</v>
      </c>
      <c r="E8" s="73">
        <v>304</v>
      </c>
      <c r="F8" s="73">
        <v>305</v>
      </c>
      <c r="G8" s="73">
        <v>302</v>
      </c>
      <c r="H8" s="73">
        <v>307</v>
      </c>
      <c r="I8" s="73">
        <v>300</v>
      </c>
      <c r="J8" s="73">
        <v>299</v>
      </c>
      <c r="K8" s="73">
        <v>304</v>
      </c>
      <c r="L8" s="73">
        <v>282</v>
      </c>
      <c r="M8" s="73">
        <v>283</v>
      </c>
      <c r="N8" s="73">
        <v>293</v>
      </c>
      <c r="O8" s="73">
        <v>291</v>
      </c>
      <c r="P8" s="74">
        <v>275</v>
      </c>
      <c r="Q8" s="74">
        <v>283</v>
      </c>
      <c r="R8" s="74">
        <v>280</v>
      </c>
      <c r="S8" s="74">
        <v>271</v>
      </c>
      <c r="T8" s="74">
        <v>425</v>
      </c>
      <c r="U8" s="74">
        <v>416</v>
      </c>
    </row>
    <row r="9" spans="1:21" ht="12.75" customHeight="1" x14ac:dyDescent="0.25">
      <c r="A9" s="71"/>
      <c r="B9" s="75" t="s">
        <v>61</v>
      </c>
      <c r="C9" s="73">
        <v>542</v>
      </c>
      <c r="D9" s="73">
        <v>524</v>
      </c>
      <c r="E9" s="73">
        <v>525</v>
      </c>
      <c r="F9" s="73">
        <v>520</v>
      </c>
      <c r="G9" s="73">
        <v>529</v>
      </c>
      <c r="H9" s="73">
        <v>523</v>
      </c>
      <c r="I9" s="73">
        <v>532</v>
      </c>
      <c r="J9" s="73">
        <v>532</v>
      </c>
      <c r="K9" s="73">
        <v>521</v>
      </c>
      <c r="L9" s="73">
        <v>505</v>
      </c>
      <c r="M9" s="73">
        <v>490</v>
      </c>
      <c r="N9" s="73">
        <v>496</v>
      </c>
      <c r="O9" s="73">
        <v>487</v>
      </c>
      <c r="P9" s="74">
        <v>494</v>
      </c>
      <c r="Q9" s="74">
        <v>489</v>
      </c>
      <c r="R9" s="74">
        <v>489</v>
      </c>
      <c r="S9" s="74">
        <v>484</v>
      </c>
      <c r="T9" s="74">
        <v>321</v>
      </c>
      <c r="U9" s="74">
        <v>317</v>
      </c>
    </row>
    <row r="10" spans="1:21" ht="12.75" customHeight="1" x14ac:dyDescent="0.25">
      <c r="A10" s="71"/>
      <c r="B10" s="75" t="s">
        <v>6</v>
      </c>
      <c r="C10" s="73">
        <f>SUM(C8:C9)</f>
        <v>815</v>
      </c>
      <c r="D10" s="73">
        <f>SUM(D8:D9)</f>
        <v>825</v>
      </c>
      <c r="E10" s="73">
        <f>E8+E9</f>
        <v>829</v>
      </c>
      <c r="F10" s="73">
        <f>SUM(F8:F9)</f>
        <v>825</v>
      </c>
      <c r="G10" s="73">
        <f>SUM(G8:G9)</f>
        <v>831</v>
      </c>
      <c r="H10" s="73">
        <v>830</v>
      </c>
      <c r="I10" s="73">
        <f>I8+I9</f>
        <v>832</v>
      </c>
      <c r="J10" s="73">
        <f>J8+J9</f>
        <v>831</v>
      </c>
      <c r="K10" s="73">
        <f>K8+K9</f>
        <v>825</v>
      </c>
      <c r="L10" s="73">
        <f>L8+L9</f>
        <v>787</v>
      </c>
      <c r="M10" s="73">
        <f>M8+M9</f>
        <v>773</v>
      </c>
      <c r="N10" s="73">
        <v>789</v>
      </c>
      <c r="O10" s="73">
        <v>778</v>
      </c>
      <c r="P10" s="74">
        <v>769</v>
      </c>
      <c r="Q10" s="74">
        <v>772</v>
      </c>
      <c r="R10" s="74">
        <v>769</v>
      </c>
      <c r="S10" s="74">
        <v>755</v>
      </c>
      <c r="T10" s="74">
        <v>746</v>
      </c>
      <c r="U10" s="74">
        <v>733</v>
      </c>
    </row>
    <row r="11" spans="1:21" ht="18" customHeight="1" x14ac:dyDescent="0.25">
      <c r="A11" s="71" t="s">
        <v>64</v>
      </c>
      <c r="B11" s="75" t="s">
        <v>60</v>
      </c>
      <c r="C11" s="73">
        <v>1221</v>
      </c>
      <c r="D11" s="73">
        <v>1150</v>
      </c>
      <c r="E11" s="73">
        <v>1138</v>
      </c>
      <c r="F11" s="73">
        <v>1123</v>
      </c>
      <c r="G11" s="73">
        <v>1133</v>
      </c>
      <c r="H11" s="73">
        <v>1159</v>
      </c>
      <c r="I11" s="73">
        <v>1154</v>
      </c>
      <c r="J11" s="73">
        <v>1169</v>
      </c>
      <c r="K11" s="73">
        <v>1412</v>
      </c>
      <c r="L11" s="73">
        <v>1409</v>
      </c>
      <c r="M11" s="73">
        <v>1427</v>
      </c>
      <c r="N11" s="73">
        <v>1455</v>
      </c>
      <c r="O11" s="73">
        <v>1506</v>
      </c>
      <c r="P11" s="74">
        <v>1541</v>
      </c>
      <c r="Q11" s="74">
        <v>1613</v>
      </c>
      <c r="R11" s="74">
        <v>1728</v>
      </c>
      <c r="S11" s="74">
        <v>1804</v>
      </c>
      <c r="T11" s="74">
        <v>1651</v>
      </c>
      <c r="U11" s="74">
        <v>1736</v>
      </c>
    </row>
    <row r="12" spans="1:21" ht="12.75" customHeight="1" x14ac:dyDescent="0.25">
      <c r="A12" s="71"/>
      <c r="B12" s="75" t="s">
        <v>61</v>
      </c>
      <c r="C12" s="73">
        <v>896</v>
      </c>
      <c r="D12" s="73">
        <v>883</v>
      </c>
      <c r="E12" s="73">
        <v>847</v>
      </c>
      <c r="F12" s="73">
        <v>865</v>
      </c>
      <c r="G12" s="73">
        <v>861</v>
      </c>
      <c r="H12" s="73">
        <v>819</v>
      </c>
      <c r="I12" s="73">
        <v>810</v>
      </c>
      <c r="J12" s="73">
        <v>828</v>
      </c>
      <c r="K12" s="73">
        <v>831</v>
      </c>
      <c r="L12" s="73">
        <v>831</v>
      </c>
      <c r="M12" s="73">
        <v>821</v>
      </c>
      <c r="N12" s="73">
        <v>820</v>
      </c>
      <c r="O12" s="73">
        <v>839</v>
      </c>
      <c r="P12" s="74">
        <v>883</v>
      </c>
      <c r="Q12" s="74">
        <v>921</v>
      </c>
      <c r="R12" s="74">
        <v>994</v>
      </c>
      <c r="S12" s="74">
        <v>1052</v>
      </c>
      <c r="T12" s="74">
        <v>1246</v>
      </c>
      <c r="U12" s="74">
        <v>1321</v>
      </c>
    </row>
    <row r="13" spans="1:21" ht="12.75" customHeight="1" x14ac:dyDescent="0.25">
      <c r="A13" s="71"/>
      <c r="B13" s="75" t="s">
        <v>6</v>
      </c>
      <c r="C13" s="73">
        <f>SUM(C11:C12)</f>
        <v>2117</v>
      </c>
      <c r="D13" s="73">
        <f>SUM(D11:D12)</f>
        <v>2033</v>
      </c>
      <c r="E13" s="73">
        <f>E12+E11</f>
        <v>1985</v>
      </c>
      <c r="F13" s="73">
        <f>SUM(F11:F12)</f>
        <v>1988</v>
      </c>
      <c r="G13" s="73">
        <f>SUM(G11:G12)</f>
        <v>1994</v>
      </c>
      <c r="H13" s="73">
        <v>1978</v>
      </c>
      <c r="I13" s="73">
        <f>I11+I12</f>
        <v>1964</v>
      </c>
      <c r="J13" s="73">
        <f>J11+J12</f>
        <v>1997</v>
      </c>
      <c r="K13" s="73">
        <f>K11+K12</f>
        <v>2243</v>
      </c>
      <c r="L13" s="73">
        <f>L11+L12</f>
        <v>2240</v>
      </c>
      <c r="M13" s="73">
        <f>M11+M12</f>
        <v>2248</v>
      </c>
      <c r="N13" s="73">
        <v>2275</v>
      </c>
      <c r="O13" s="73">
        <v>2345</v>
      </c>
      <c r="P13" s="74">
        <v>2424</v>
      </c>
      <c r="Q13" s="74">
        <v>2534</v>
      </c>
      <c r="R13" s="74">
        <v>2722</v>
      </c>
      <c r="S13" s="74">
        <v>2856</v>
      </c>
      <c r="T13" s="74">
        <v>2897</v>
      </c>
      <c r="U13" s="74">
        <v>3057</v>
      </c>
    </row>
    <row r="14" spans="1:21" ht="12.75" customHeight="1" x14ac:dyDescent="0.25">
      <c r="A14" s="71" t="s">
        <v>65</v>
      </c>
      <c r="B14" s="75"/>
      <c r="C14" s="73"/>
      <c r="D14" s="73"/>
      <c r="E14" s="73"/>
      <c r="F14" s="73"/>
      <c r="G14" s="73"/>
      <c r="H14" s="73"/>
      <c r="I14" s="73"/>
      <c r="J14" s="73"/>
      <c r="K14" s="73"/>
      <c r="L14" s="73"/>
      <c r="M14" s="73"/>
      <c r="N14" s="73"/>
      <c r="O14" s="73"/>
      <c r="P14" s="73"/>
      <c r="Q14" s="73"/>
      <c r="R14" s="73"/>
      <c r="S14" s="73"/>
      <c r="T14" s="73"/>
      <c r="U14" s="73"/>
    </row>
    <row r="15" spans="1:21" ht="12.75" customHeight="1" x14ac:dyDescent="0.25">
      <c r="A15" s="71" t="s">
        <v>66</v>
      </c>
      <c r="B15" s="75" t="s">
        <v>67</v>
      </c>
      <c r="C15" s="73">
        <v>187</v>
      </c>
      <c r="D15" s="73">
        <v>174</v>
      </c>
      <c r="E15" s="73">
        <v>179</v>
      </c>
      <c r="F15" s="73">
        <v>180</v>
      </c>
      <c r="G15" s="73">
        <v>184</v>
      </c>
      <c r="H15" s="73">
        <v>202</v>
      </c>
      <c r="I15" s="73">
        <v>210</v>
      </c>
      <c r="J15" s="73">
        <v>220</v>
      </c>
      <c r="K15" s="73">
        <v>226</v>
      </c>
      <c r="L15" s="73">
        <v>228</v>
      </c>
      <c r="M15" s="73">
        <v>227</v>
      </c>
      <c r="N15" s="73">
        <v>266</v>
      </c>
      <c r="O15" s="73">
        <v>261</v>
      </c>
      <c r="P15" s="74">
        <v>275</v>
      </c>
      <c r="Q15" s="74">
        <v>291</v>
      </c>
      <c r="R15" s="74">
        <v>352</v>
      </c>
      <c r="S15" s="74">
        <v>355</v>
      </c>
      <c r="T15" s="74">
        <v>353</v>
      </c>
      <c r="U15" s="74">
        <v>390</v>
      </c>
    </row>
    <row r="16" spans="1:21" ht="12.75" customHeight="1" x14ac:dyDescent="0.25">
      <c r="A16" s="246" t="s">
        <v>120</v>
      </c>
      <c r="B16" s="75" t="s">
        <v>68</v>
      </c>
      <c r="C16" s="73">
        <v>700</v>
      </c>
      <c r="D16" s="73">
        <v>572</v>
      </c>
      <c r="E16" s="73">
        <v>522</v>
      </c>
      <c r="F16" s="73">
        <v>477</v>
      </c>
      <c r="G16" s="73">
        <v>433</v>
      </c>
      <c r="H16" s="73">
        <v>396</v>
      </c>
      <c r="I16" s="73">
        <v>370</v>
      </c>
      <c r="J16" s="73">
        <v>370</v>
      </c>
      <c r="K16" s="73">
        <v>371</v>
      </c>
      <c r="L16" s="73">
        <v>383</v>
      </c>
      <c r="M16" s="73">
        <v>371</v>
      </c>
      <c r="N16" s="73">
        <v>390</v>
      </c>
      <c r="O16" s="73">
        <v>454</v>
      </c>
      <c r="P16" s="74">
        <v>514</v>
      </c>
      <c r="Q16" s="74">
        <v>577</v>
      </c>
      <c r="R16" s="74">
        <v>658</v>
      </c>
      <c r="S16" s="74">
        <v>746</v>
      </c>
      <c r="T16" s="74">
        <v>769</v>
      </c>
      <c r="U16" s="74">
        <v>850</v>
      </c>
    </row>
    <row r="17" spans="1:21" ht="12.75" customHeight="1" x14ac:dyDescent="0.25">
      <c r="A17" s="246"/>
      <c r="B17" s="75" t="s">
        <v>69</v>
      </c>
      <c r="C17" s="73">
        <v>1074</v>
      </c>
      <c r="D17" s="73">
        <v>1054</v>
      </c>
      <c r="E17" s="73">
        <v>1024</v>
      </c>
      <c r="F17" s="73">
        <v>1006</v>
      </c>
      <c r="G17" s="73">
        <v>1021</v>
      </c>
      <c r="H17" s="73">
        <v>1003</v>
      </c>
      <c r="I17" s="73">
        <v>962</v>
      </c>
      <c r="J17" s="73">
        <v>929</v>
      </c>
      <c r="K17" s="73">
        <v>969</v>
      </c>
      <c r="L17" s="73">
        <v>891</v>
      </c>
      <c r="M17" s="73">
        <v>858</v>
      </c>
      <c r="N17" s="73">
        <v>783</v>
      </c>
      <c r="O17" s="73">
        <v>753</v>
      </c>
      <c r="P17" s="74">
        <v>732</v>
      </c>
      <c r="Q17" s="74">
        <v>704</v>
      </c>
      <c r="R17" s="74">
        <v>712</v>
      </c>
      <c r="S17" s="74">
        <v>729</v>
      </c>
      <c r="T17" s="74">
        <v>770</v>
      </c>
      <c r="U17" s="74">
        <v>792</v>
      </c>
    </row>
    <row r="18" spans="1:21" ht="12.75" customHeight="1" x14ac:dyDescent="0.25">
      <c r="A18" s="246"/>
      <c r="B18" s="75" t="s">
        <v>70</v>
      </c>
      <c r="C18" s="73">
        <v>786</v>
      </c>
      <c r="D18" s="73">
        <v>870</v>
      </c>
      <c r="E18" s="73">
        <v>892</v>
      </c>
      <c r="F18" s="73">
        <v>932</v>
      </c>
      <c r="G18" s="73">
        <v>938</v>
      </c>
      <c r="H18" s="73">
        <v>940</v>
      </c>
      <c r="I18" s="73">
        <v>979</v>
      </c>
      <c r="J18" s="73">
        <v>1023</v>
      </c>
      <c r="K18" s="73">
        <v>1188</v>
      </c>
      <c r="L18" s="73">
        <v>1210</v>
      </c>
      <c r="M18" s="73">
        <v>1209</v>
      </c>
      <c r="N18" s="73">
        <v>1245</v>
      </c>
      <c r="O18" s="73">
        <v>1223</v>
      </c>
      <c r="P18" s="74">
        <v>1234</v>
      </c>
      <c r="Q18" s="74">
        <v>1275</v>
      </c>
      <c r="R18" s="74">
        <v>1287</v>
      </c>
      <c r="S18" s="74">
        <v>1259</v>
      </c>
      <c r="T18" s="74">
        <v>1226</v>
      </c>
      <c r="U18" s="74">
        <v>1209</v>
      </c>
    </row>
    <row r="19" spans="1:21" ht="12.75" customHeight="1" x14ac:dyDescent="0.25">
      <c r="A19" s="246"/>
      <c r="B19" s="75" t="s">
        <v>71</v>
      </c>
      <c r="C19" s="73">
        <v>185</v>
      </c>
      <c r="D19" s="73">
        <v>188</v>
      </c>
      <c r="E19" s="73">
        <v>197</v>
      </c>
      <c r="F19" s="73">
        <v>218</v>
      </c>
      <c r="G19" s="73">
        <v>249</v>
      </c>
      <c r="H19" s="73">
        <v>267</v>
      </c>
      <c r="I19" s="73">
        <v>275</v>
      </c>
      <c r="J19" s="73">
        <v>286</v>
      </c>
      <c r="K19" s="73">
        <v>314</v>
      </c>
      <c r="L19" s="73">
        <v>326</v>
      </c>
      <c r="M19" s="73">
        <v>356</v>
      </c>
      <c r="N19" s="73">
        <v>380</v>
      </c>
      <c r="O19" s="73">
        <v>432</v>
      </c>
      <c r="P19" s="74">
        <v>438</v>
      </c>
      <c r="Q19" s="74">
        <v>459</v>
      </c>
      <c r="R19" s="74">
        <v>482</v>
      </c>
      <c r="S19" s="74">
        <v>522</v>
      </c>
      <c r="T19" s="74">
        <v>525</v>
      </c>
      <c r="U19" s="74">
        <v>549</v>
      </c>
    </row>
    <row r="20" spans="1:21" ht="18" customHeight="1" x14ac:dyDescent="0.25">
      <c r="A20" s="71" t="s">
        <v>72</v>
      </c>
      <c r="B20" s="75" t="s">
        <v>60</v>
      </c>
      <c r="C20" s="73">
        <v>171</v>
      </c>
      <c r="D20" s="73">
        <v>150</v>
      </c>
      <c r="E20" s="73">
        <f>73+97</f>
        <v>170</v>
      </c>
      <c r="F20" s="73">
        <f>74+104</f>
        <v>178</v>
      </c>
      <c r="G20" s="73">
        <v>181</v>
      </c>
      <c r="H20" s="73">
        <f>73+96</f>
        <v>169</v>
      </c>
      <c r="I20" s="73">
        <f>72+99</f>
        <v>171</v>
      </c>
      <c r="J20" s="73">
        <v>183</v>
      </c>
      <c r="K20" s="73">
        <v>178</v>
      </c>
      <c r="L20" s="73">
        <v>181</v>
      </c>
      <c r="M20" s="73">
        <v>184</v>
      </c>
      <c r="N20" s="73">
        <v>186</v>
      </c>
      <c r="O20" s="73">
        <v>180</v>
      </c>
      <c r="P20" s="74">
        <v>180</v>
      </c>
      <c r="Q20" s="74">
        <v>200</v>
      </c>
      <c r="R20" s="74">
        <v>205</v>
      </c>
      <c r="S20" s="74">
        <v>216</v>
      </c>
      <c r="T20" s="74">
        <v>226</v>
      </c>
      <c r="U20" s="74">
        <v>242</v>
      </c>
    </row>
    <row r="21" spans="1:21" ht="12.75" customHeight="1" x14ac:dyDescent="0.25">
      <c r="A21" s="71" t="s">
        <v>73</v>
      </c>
      <c r="B21" s="75" t="s">
        <v>61</v>
      </c>
      <c r="C21" s="73">
        <v>163</v>
      </c>
      <c r="D21" s="73">
        <v>145</v>
      </c>
      <c r="E21" s="73">
        <f>81+140</f>
        <v>221</v>
      </c>
      <c r="F21" s="73">
        <f>84+144</f>
        <v>228</v>
      </c>
      <c r="G21" s="73">
        <v>238</v>
      </c>
      <c r="H21" s="73">
        <f>77+86</f>
        <v>163</v>
      </c>
      <c r="I21" s="73">
        <f>77+81</f>
        <v>158</v>
      </c>
      <c r="J21" s="73">
        <v>157</v>
      </c>
      <c r="K21" s="73">
        <v>163</v>
      </c>
      <c r="L21" s="73">
        <v>166</v>
      </c>
      <c r="M21" s="73">
        <v>158</v>
      </c>
      <c r="N21" s="73">
        <v>150</v>
      </c>
      <c r="O21" s="73">
        <v>154</v>
      </c>
      <c r="P21" s="74">
        <v>158</v>
      </c>
      <c r="Q21" s="74">
        <v>160</v>
      </c>
      <c r="R21" s="74">
        <v>166</v>
      </c>
      <c r="S21" s="74">
        <v>165</v>
      </c>
      <c r="T21" s="74">
        <v>170</v>
      </c>
      <c r="U21" s="74">
        <v>184</v>
      </c>
    </row>
    <row r="22" spans="1:21" ht="12.75" customHeight="1" x14ac:dyDescent="0.25">
      <c r="A22" s="71"/>
      <c r="B22" s="75" t="s">
        <v>6</v>
      </c>
      <c r="C22" s="73">
        <f t="shared" ref="C22:N22" si="1">SUM(C20:C21)</f>
        <v>334</v>
      </c>
      <c r="D22" s="73">
        <f t="shared" si="1"/>
        <v>295</v>
      </c>
      <c r="E22" s="73">
        <f t="shared" si="1"/>
        <v>391</v>
      </c>
      <c r="F22" s="73">
        <f t="shared" si="1"/>
        <v>406</v>
      </c>
      <c r="G22" s="73">
        <f t="shared" si="1"/>
        <v>419</v>
      </c>
      <c r="H22" s="73">
        <f t="shared" si="1"/>
        <v>332</v>
      </c>
      <c r="I22" s="73">
        <f t="shared" si="1"/>
        <v>329</v>
      </c>
      <c r="J22" s="73">
        <f t="shared" si="1"/>
        <v>340</v>
      </c>
      <c r="K22" s="73">
        <f t="shared" si="1"/>
        <v>341</v>
      </c>
      <c r="L22" s="73">
        <f t="shared" si="1"/>
        <v>347</v>
      </c>
      <c r="M22" s="73">
        <f t="shared" si="1"/>
        <v>342</v>
      </c>
      <c r="N22" s="73">
        <f t="shared" si="1"/>
        <v>336</v>
      </c>
      <c r="O22" s="73">
        <v>334</v>
      </c>
      <c r="P22" s="74">
        <v>338</v>
      </c>
      <c r="Q22" s="74">
        <v>360</v>
      </c>
      <c r="R22" s="74">
        <v>371</v>
      </c>
      <c r="S22" s="74">
        <v>381</v>
      </c>
      <c r="T22" s="74">
        <v>396</v>
      </c>
      <c r="U22" s="74">
        <v>426</v>
      </c>
    </row>
    <row r="23" spans="1:21" ht="18" customHeight="1" x14ac:dyDescent="0.25">
      <c r="A23" s="71" t="s">
        <v>74</v>
      </c>
      <c r="B23" s="75" t="s">
        <v>60</v>
      </c>
      <c r="C23" s="73">
        <v>265</v>
      </c>
      <c r="D23" s="73">
        <v>321</v>
      </c>
      <c r="E23" s="73">
        <f>118+203</f>
        <v>321</v>
      </c>
      <c r="F23" s="73">
        <f>117+208</f>
        <v>325</v>
      </c>
      <c r="G23" s="73">
        <v>325</v>
      </c>
      <c r="H23" s="73">
        <f>113+212</f>
        <v>325</v>
      </c>
      <c r="I23" s="73">
        <f>110+197</f>
        <v>307</v>
      </c>
      <c r="J23" s="73">
        <v>299</v>
      </c>
      <c r="K23" s="73">
        <v>300</v>
      </c>
      <c r="L23" s="73">
        <v>279</v>
      </c>
      <c r="M23" s="73">
        <v>279</v>
      </c>
      <c r="N23" s="73">
        <v>295</v>
      </c>
      <c r="O23" s="73">
        <v>297</v>
      </c>
      <c r="P23" s="74">
        <v>292</v>
      </c>
      <c r="Q23" s="74">
        <v>300</v>
      </c>
      <c r="R23" s="74">
        <v>368</v>
      </c>
      <c r="S23" s="74">
        <v>373</v>
      </c>
      <c r="T23" s="74">
        <v>277</v>
      </c>
      <c r="U23" s="74">
        <v>277</v>
      </c>
    </row>
    <row r="24" spans="1:21" ht="12.75" customHeight="1" x14ac:dyDescent="0.25">
      <c r="A24" s="71" t="s">
        <v>75</v>
      </c>
      <c r="B24" s="75" t="s">
        <v>61</v>
      </c>
      <c r="C24" s="73">
        <v>134</v>
      </c>
      <c r="D24" s="73">
        <v>148</v>
      </c>
      <c r="E24" s="73">
        <f>69+68</f>
        <v>137</v>
      </c>
      <c r="F24" s="73">
        <f>69+71</f>
        <v>140</v>
      </c>
      <c r="G24" s="73">
        <v>137</v>
      </c>
      <c r="H24" s="73">
        <f>64+67</f>
        <v>131</v>
      </c>
      <c r="I24" s="73">
        <f>61+69</f>
        <v>130</v>
      </c>
      <c r="J24" s="73">
        <v>130</v>
      </c>
      <c r="K24" s="73">
        <v>126</v>
      </c>
      <c r="L24" s="73">
        <v>106</v>
      </c>
      <c r="M24" s="73">
        <v>110</v>
      </c>
      <c r="N24" s="73">
        <v>104</v>
      </c>
      <c r="O24" s="73">
        <v>100</v>
      </c>
      <c r="P24" s="74">
        <v>99</v>
      </c>
      <c r="Q24" s="74">
        <v>102</v>
      </c>
      <c r="R24" s="74">
        <v>128</v>
      </c>
      <c r="S24" s="74">
        <v>130</v>
      </c>
      <c r="T24" s="74">
        <v>209</v>
      </c>
      <c r="U24" s="74">
        <v>211</v>
      </c>
    </row>
    <row r="25" spans="1:21" ht="12.75" customHeight="1" x14ac:dyDescent="0.25">
      <c r="A25" s="71"/>
      <c r="B25" s="75" t="s">
        <v>6</v>
      </c>
      <c r="C25" s="73">
        <f t="shared" ref="C25:N25" si="2">SUM(C23:C24)</f>
        <v>399</v>
      </c>
      <c r="D25" s="73">
        <f t="shared" si="2"/>
        <v>469</v>
      </c>
      <c r="E25" s="73">
        <f t="shared" si="2"/>
        <v>458</v>
      </c>
      <c r="F25" s="73">
        <f t="shared" si="2"/>
        <v>465</v>
      </c>
      <c r="G25" s="73">
        <f t="shared" si="2"/>
        <v>462</v>
      </c>
      <c r="H25" s="73">
        <f t="shared" si="2"/>
        <v>456</v>
      </c>
      <c r="I25" s="73">
        <f t="shared" si="2"/>
        <v>437</v>
      </c>
      <c r="J25" s="73">
        <f t="shared" si="2"/>
        <v>429</v>
      </c>
      <c r="K25" s="73">
        <f t="shared" si="2"/>
        <v>426</v>
      </c>
      <c r="L25" s="73">
        <f t="shared" si="2"/>
        <v>385</v>
      </c>
      <c r="M25" s="73">
        <f t="shared" si="2"/>
        <v>389</v>
      </c>
      <c r="N25" s="73">
        <f t="shared" si="2"/>
        <v>399</v>
      </c>
      <c r="O25" s="73">
        <v>397</v>
      </c>
      <c r="P25" s="74">
        <v>391</v>
      </c>
      <c r="Q25" s="74">
        <v>402</v>
      </c>
      <c r="R25" s="74">
        <v>496</v>
      </c>
      <c r="S25" s="74">
        <v>503</v>
      </c>
      <c r="T25" s="74">
        <v>486</v>
      </c>
      <c r="U25" s="74">
        <v>488</v>
      </c>
    </row>
    <row r="26" spans="1:21" ht="18" customHeight="1" x14ac:dyDescent="0.25">
      <c r="A26" s="71" t="s">
        <v>76</v>
      </c>
      <c r="B26" s="75" t="s">
        <v>60</v>
      </c>
      <c r="C26" s="73">
        <v>198</v>
      </c>
      <c r="D26" s="73">
        <v>213</v>
      </c>
      <c r="E26" s="73">
        <f>52+156</f>
        <v>208</v>
      </c>
      <c r="F26" s="73">
        <f>51+157</f>
        <v>208</v>
      </c>
      <c r="G26" s="73">
        <v>192</v>
      </c>
      <c r="H26" s="73">
        <f>50+146</f>
        <v>196</v>
      </c>
      <c r="I26" s="73">
        <f>47+142</f>
        <v>189</v>
      </c>
      <c r="J26" s="73">
        <v>186</v>
      </c>
      <c r="K26" s="73">
        <v>180</v>
      </c>
      <c r="L26" s="73">
        <v>176</v>
      </c>
      <c r="M26" s="73">
        <v>193</v>
      </c>
      <c r="N26" s="73">
        <v>194</v>
      </c>
      <c r="O26" s="73">
        <v>204</v>
      </c>
      <c r="P26" s="74">
        <v>219</v>
      </c>
      <c r="Q26" s="74">
        <v>229</v>
      </c>
      <c r="R26" s="74">
        <v>248</v>
      </c>
      <c r="S26" s="74">
        <v>251</v>
      </c>
      <c r="T26" s="74">
        <v>439</v>
      </c>
      <c r="U26" s="74">
        <v>469</v>
      </c>
    </row>
    <row r="27" spans="1:21" ht="12.75" customHeight="1" x14ac:dyDescent="0.25">
      <c r="A27" s="71" t="s">
        <v>77</v>
      </c>
      <c r="B27" s="75" t="s">
        <v>61</v>
      </c>
      <c r="C27" s="73">
        <v>388</v>
      </c>
      <c r="D27" s="73">
        <v>400</v>
      </c>
      <c r="E27" s="73">
        <f>316+94</f>
        <v>410</v>
      </c>
      <c r="F27" s="73">
        <f>308+89</f>
        <v>397</v>
      </c>
      <c r="G27" s="73">
        <v>397</v>
      </c>
      <c r="H27" s="73">
        <f>321+78</f>
        <v>399</v>
      </c>
      <c r="I27" s="73">
        <f>331+79</f>
        <v>410</v>
      </c>
      <c r="J27" s="73">
        <v>417</v>
      </c>
      <c r="K27" s="73">
        <v>410</v>
      </c>
      <c r="L27" s="73">
        <v>416</v>
      </c>
      <c r="M27" s="73">
        <v>404</v>
      </c>
      <c r="N27" s="73">
        <v>421</v>
      </c>
      <c r="O27" s="73">
        <v>423</v>
      </c>
      <c r="P27" s="74">
        <v>449</v>
      </c>
      <c r="Q27" s="74">
        <v>461</v>
      </c>
      <c r="R27" s="74">
        <v>476</v>
      </c>
      <c r="S27" s="74">
        <v>499</v>
      </c>
      <c r="T27" s="74">
        <v>331</v>
      </c>
      <c r="U27" s="74">
        <v>356</v>
      </c>
    </row>
    <row r="28" spans="1:21" ht="12.75" customHeight="1" x14ac:dyDescent="0.25">
      <c r="A28" s="71"/>
      <c r="B28" s="75" t="s">
        <v>6</v>
      </c>
      <c r="C28" s="73">
        <f t="shared" ref="C28:N28" si="3">SUM(C26:C27)</f>
        <v>586</v>
      </c>
      <c r="D28" s="73">
        <f t="shared" si="3"/>
        <v>613</v>
      </c>
      <c r="E28" s="73">
        <f t="shared" si="3"/>
        <v>618</v>
      </c>
      <c r="F28" s="73">
        <f t="shared" si="3"/>
        <v>605</v>
      </c>
      <c r="G28" s="73">
        <f t="shared" si="3"/>
        <v>589</v>
      </c>
      <c r="H28" s="73">
        <f t="shared" si="3"/>
        <v>595</v>
      </c>
      <c r="I28" s="73">
        <f t="shared" si="3"/>
        <v>599</v>
      </c>
      <c r="J28" s="73">
        <f t="shared" si="3"/>
        <v>603</v>
      </c>
      <c r="K28" s="73">
        <f t="shared" si="3"/>
        <v>590</v>
      </c>
      <c r="L28" s="73">
        <f t="shared" si="3"/>
        <v>592</v>
      </c>
      <c r="M28" s="73">
        <f t="shared" si="3"/>
        <v>597</v>
      </c>
      <c r="N28" s="73">
        <f t="shared" si="3"/>
        <v>615</v>
      </c>
      <c r="O28" s="73">
        <v>627</v>
      </c>
      <c r="P28" s="74">
        <v>668</v>
      </c>
      <c r="Q28" s="74">
        <v>690</v>
      </c>
      <c r="R28" s="74">
        <v>724</v>
      </c>
      <c r="S28" s="74">
        <v>750</v>
      </c>
      <c r="T28" s="74">
        <v>770</v>
      </c>
      <c r="U28" s="74">
        <v>825</v>
      </c>
    </row>
    <row r="29" spans="1:21" ht="18" customHeight="1" x14ac:dyDescent="0.25">
      <c r="A29" s="71" t="s">
        <v>78</v>
      </c>
      <c r="B29" s="75" t="s">
        <v>60</v>
      </c>
      <c r="C29" s="73">
        <v>703</v>
      </c>
      <c r="D29" s="73">
        <v>607</v>
      </c>
      <c r="E29" s="73">
        <f>37+566</f>
        <v>603</v>
      </c>
      <c r="F29" s="73">
        <f>37+536</f>
        <v>573</v>
      </c>
      <c r="G29" s="73">
        <v>591</v>
      </c>
      <c r="H29" s="73">
        <f>38+579</f>
        <v>617</v>
      </c>
      <c r="I29" s="73">
        <f>39+594</f>
        <v>633</v>
      </c>
      <c r="J29" s="73">
        <v>648</v>
      </c>
      <c r="K29" s="73">
        <v>671</v>
      </c>
      <c r="L29" s="73">
        <v>669</v>
      </c>
      <c r="M29" s="73">
        <v>667</v>
      </c>
      <c r="N29" s="73">
        <v>691</v>
      </c>
      <c r="O29" s="73">
        <v>722</v>
      </c>
      <c r="P29" s="74">
        <v>755</v>
      </c>
      <c r="Q29" s="74">
        <v>787</v>
      </c>
      <c r="R29" s="74">
        <v>831</v>
      </c>
      <c r="S29" s="74">
        <v>860</v>
      </c>
      <c r="T29" s="74">
        <v>596</v>
      </c>
      <c r="U29" s="74">
        <v>599</v>
      </c>
    </row>
    <row r="30" spans="1:21" ht="12.75" customHeight="1" x14ac:dyDescent="0.25">
      <c r="A30" s="71" t="s">
        <v>121</v>
      </c>
      <c r="B30" s="75" t="s">
        <v>61</v>
      </c>
      <c r="C30" s="73">
        <v>278</v>
      </c>
      <c r="D30" s="73">
        <v>235</v>
      </c>
      <c r="E30" s="73">
        <f>25+204</f>
        <v>229</v>
      </c>
      <c r="F30" s="73">
        <f>23+191</f>
        <v>214</v>
      </c>
      <c r="G30" s="73">
        <v>216</v>
      </c>
      <c r="H30" s="73">
        <f>21+198</f>
        <v>219</v>
      </c>
      <c r="I30" s="73">
        <f>22+195</f>
        <v>217</v>
      </c>
      <c r="J30" s="73">
        <v>224</v>
      </c>
      <c r="K30" s="73">
        <v>209</v>
      </c>
      <c r="L30" s="73">
        <v>211</v>
      </c>
      <c r="M30" s="73">
        <v>207</v>
      </c>
      <c r="N30" s="73">
        <v>140</v>
      </c>
      <c r="O30" s="73">
        <v>145</v>
      </c>
      <c r="P30" s="74">
        <v>155</v>
      </c>
      <c r="Q30" s="74">
        <v>159</v>
      </c>
      <c r="R30" s="74">
        <v>167</v>
      </c>
      <c r="S30" s="74">
        <v>183</v>
      </c>
      <c r="T30" s="74">
        <v>450</v>
      </c>
      <c r="U30" s="74">
        <v>456</v>
      </c>
    </row>
    <row r="31" spans="1:21" ht="12.75" customHeight="1" x14ac:dyDescent="0.25">
      <c r="A31" s="71"/>
      <c r="B31" s="75" t="s">
        <v>6</v>
      </c>
      <c r="C31" s="73">
        <f t="shared" ref="C31:N31" si="4">SUM(C29:C30)</f>
        <v>981</v>
      </c>
      <c r="D31" s="73">
        <f t="shared" si="4"/>
        <v>842</v>
      </c>
      <c r="E31" s="73">
        <f t="shared" si="4"/>
        <v>832</v>
      </c>
      <c r="F31" s="73">
        <f t="shared" si="4"/>
        <v>787</v>
      </c>
      <c r="G31" s="73">
        <f t="shared" si="4"/>
        <v>807</v>
      </c>
      <c r="H31" s="73">
        <f t="shared" si="4"/>
        <v>836</v>
      </c>
      <c r="I31" s="73">
        <f t="shared" si="4"/>
        <v>850</v>
      </c>
      <c r="J31" s="73">
        <f t="shared" si="4"/>
        <v>872</v>
      </c>
      <c r="K31" s="73">
        <f t="shared" si="4"/>
        <v>880</v>
      </c>
      <c r="L31" s="73">
        <f t="shared" si="4"/>
        <v>880</v>
      </c>
      <c r="M31" s="73">
        <f t="shared" si="4"/>
        <v>874</v>
      </c>
      <c r="N31" s="73">
        <f t="shared" si="4"/>
        <v>831</v>
      </c>
      <c r="O31" s="73">
        <v>867</v>
      </c>
      <c r="P31" s="74">
        <v>910</v>
      </c>
      <c r="Q31" s="74">
        <v>946</v>
      </c>
      <c r="R31" s="74">
        <v>998</v>
      </c>
      <c r="S31" s="74">
        <v>1043</v>
      </c>
      <c r="T31" s="74">
        <v>1046</v>
      </c>
      <c r="U31" s="74">
        <v>1055</v>
      </c>
    </row>
    <row r="32" spans="1:21" ht="18" customHeight="1" x14ac:dyDescent="0.25">
      <c r="A32" s="71" t="s">
        <v>79</v>
      </c>
      <c r="B32" s="75" t="s">
        <v>60</v>
      </c>
      <c r="C32" s="73">
        <v>157</v>
      </c>
      <c r="D32" s="73">
        <v>160</v>
      </c>
      <c r="E32" s="73">
        <f>24+116</f>
        <v>140</v>
      </c>
      <c r="F32" s="73">
        <f>26+118</f>
        <v>144</v>
      </c>
      <c r="G32" s="73">
        <v>146</v>
      </c>
      <c r="H32" s="73">
        <f>33+126</f>
        <v>159</v>
      </c>
      <c r="I32" s="73">
        <f>32+122</f>
        <v>154</v>
      </c>
      <c r="J32" s="73">
        <v>152</v>
      </c>
      <c r="K32" s="73">
        <v>387</v>
      </c>
      <c r="L32" s="73">
        <v>386</v>
      </c>
      <c r="M32" s="73">
        <v>387</v>
      </c>
      <c r="N32" s="73">
        <v>382</v>
      </c>
      <c r="O32" s="73">
        <v>390</v>
      </c>
      <c r="P32" s="74">
        <v>370</v>
      </c>
      <c r="Q32" s="74">
        <v>380</v>
      </c>
      <c r="R32" s="74">
        <v>356</v>
      </c>
      <c r="S32" s="74">
        <v>375</v>
      </c>
      <c r="T32" s="74">
        <v>539</v>
      </c>
      <c r="U32" s="74">
        <v>566</v>
      </c>
    </row>
    <row r="33" spans="1:22" ht="12.75" customHeight="1" x14ac:dyDescent="0.25">
      <c r="A33" s="71" t="s">
        <v>80</v>
      </c>
      <c r="B33" s="75" t="s">
        <v>61</v>
      </c>
      <c r="C33" s="73">
        <v>475</v>
      </c>
      <c r="D33" s="73">
        <v>479</v>
      </c>
      <c r="E33" s="73">
        <f>34+341</f>
        <v>375</v>
      </c>
      <c r="F33" s="73">
        <f>36+370</f>
        <v>406</v>
      </c>
      <c r="G33" s="73">
        <v>402</v>
      </c>
      <c r="H33" s="73">
        <f>40+390</f>
        <v>430</v>
      </c>
      <c r="I33" s="73">
        <f>41+386</f>
        <v>427</v>
      </c>
      <c r="J33" s="73">
        <v>432</v>
      </c>
      <c r="K33" s="73">
        <v>444</v>
      </c>
      <c r="L33" s="73">
        <v>437</v>
      </c>
      <c r="M33" s="73">
        <v>432</v>
      </c>
      <c r="N33" s="73">
        <v>501</v>
      </c>
      <c r="O33" s="73">
        <v>500</v>
      </c>
      <c r="P33" s="74">
        <v>516</v>
      </c>
      <c r="Q33" s="74">
        <v>528</v>
      </c>
      <c r="R33" s="74">
        <v>546</v>
      </c>
      <c r="S33" s="74">
        <v>559</v>
      </c>
      <c r="T33" s="74">
        <v>406</v>
      </c>
      <c r="U33" s="74">
        <v>430</v>
      </c>
    </row>
    <row r="34" spans="1:22" ht="12.75" customHeight="1" x14ac:dyDescent="0.25">
      <c r="A34" s="71"/>
      <c r="B34" s="75" t="s">
        <v>6</v>
      </c>
      <c r="C34" s="73">
        <f t="shared" ref="C34:N34" si="5">SUM(C32:C33)</f>
        <v>632</v>
      </c>
      <c r="D34" s="73">
        <f t="shared" si="5"/>
        <v>639</v>
      </c>
      <c r="E34" s="73">
        <f t="shared" si="5"/>
        <v>515</v>
      </c>
      <c r="F34" s="73">
        <f t="shared" si="5"/>
        <v>550</v>
      </c>
      <c r="G34" s="73">
        <f t="shared" si="5"/>
        <v>548</v>
      </c>
      <c r="H34" s="73">
        <f t="shared" si="5"/>
        <v>589</v>
      </c>
      <c r="I34" s="73">
        <f t="shared" si="5"/>
        <v>581</v>
      </c>
      <c r="J34" s="73">
        <f t="shared" si="5"/>
        <v>584</v>
      </c>
      <c r="K34" s="73">
        <f t="shared" si="5"/>
        <v>831</v>
      </c>
      <c r="L34" s="73">
        <f t="shared" si="5"/>
        <v>823</v>
      </c>
      <c r="M34" s="73">
        <f t="shared" si="5"/>
        <v>819</v>
      </c>
      <c r="N34" s="73">
        <f t="shared" si="5"/>
        <v>883</v>
      </c>
      <c r="O34" s="73">
        <v>890</v>
      </c>
      <c r="P34" s="74">
        <v>886</v>
      </c>
      <c r="Q34" s="74">
        <v>908</v>
      </c>
      <c r="R34" s="74">
        <v>902</v>
      </c>
      <c r="S34" s="74">
        <v>934</v>
      </c>
      <c r="T34" s="74">
        <v>945</v>
      </c>
      <c r="U34" s="74">
        <v>996</v>
      </c>
    </row>
    <row r="35" spans="1:22" ht="18.75" customHeight="1" x14ac:dyDescent="0.25">
      <c r="A35" s="243" t="s">
        <v>82</v>
      </c>
      <c r="B35" s="244"/>
      <c r="C35" s="244"/>
      <c r="D35" s="244"/>
      <c r="E35" s="244"/>
      <c r="F35" s="244"/>
      <c r="G35" s="244"/>
      <c r="H35" s="244"/>
      <c r="I35" s="244"/>
      <c r="J35" s="244"/>
      <c r="K35" s="76"/>
      <c r="L35" s="45"/>
      <c r="M35" s="45"/>
      <c r="N35" s="45"/>
      <c r="O35" s="45"/>
      <c r="P35" s="45"/>
      <c r="Q35" s="45"/>
      <c r="R35" s="45"/>
      <c r="S35" s="45"/>
      <c r="T35" s="45"/>
      <c r="U35" s="45"/>
    </row>
    <row r="36" spans="1:22" ht="9" customHeight="1" x14ac:dyDescent="0.25">
      <c r="A36" s="45"/>
      <c r="B36" s="45"/>
      <c r="C36" s="45"/>
      <c r="D36" s="45"/>
      <c r="E36" s="45"/>
      <c r="F36" s="45"/>
      <c r="G36" s="45"/>
      <c r="H36" s="45"/>
      <c r="I36" s="45"/>
      <c r="J36" s="45"/>
      <c r="K36" s="45"/>
      <c r="L36" s="45"/>
      <c r="M36" s="45"/>
      <c r="N36" s="45"/>
      <c r="O36" s="45"/>
      <c r="P36" s="45"/>
      <c r="Q36" s="45"/>
      <c r="R36" s="45"/>
      <c r="S36" s="45"/>
      <c r="T36" s="45"/>
      <c r="U36" s="45"/>
      <c r="V36" s="23" t="s">
        <v>131</v>
      </c>
    </row>
    <row r="37" spans="1:22" ht="9" customHeight="1" x14ac:dyDescent="0.25">
      <c r="A37" s="45"/>
      <c r="B37" s="45"/>
      <c r="C37" s="45"/>
      <c r="D37" s="45"/>
      <c r="E37" s="45"/>
      <c r="F37" s="45"/>
      <c r="G37" s="45"/>
      <c r="H37" s="45"/>
      <c r="I37" s="45"/>
      <c r="J37" s="45"/>
      <c r="K37" s="45"/>
      <c r="L37" s="45"/>
      <c r="M37" s="45"/>
      <c r="N37" s="45"/>
      <c r="O37" s="45"/>
      <c r="P37" s="45"/>
      <c r="Q37" s="45"/>
      <c r="R37" s="45"/>
      <c r="S37" s="45"/>
      <c r="T37" s="45"/>
      <c r="U37" s="45"/>
    </row>
    <row r="38" spans="1:22" ht="9" customHeight="1" x14ac:dyDescent="0.25">
      <c r="A38" s="45"/>
      <c r="B38" s="45"/>
      <c r="C38" s="45"/>
      <c r="D38" s="45"/>
      <c r="E38" s="45"/>
      <c r="F38" s="45"/>
      <c r="G38" s="45"/>
      <c r="H38" s="45"/>
      <c r="I38" s="45"/>
      <c r="J38" s="45"/>
      <c r="K38" s="45"/>
      <c r="L38" s="45"/>
      <c r="M38" s="45"/>
      <c r="N38" s="45"/>
      <c r="O38" s="45"/>
      <c r="P38" s="45"/>
      <c r="Q38" s="45"/>
      <c r="R38" s="45"/>
      <c r="S38" s="45"/>
      <c r="T38" s="45"/>
      <c r="U38" s="45"/>
      <c r="V38" s="150"/>
    </row>
    <row r="39" spans="1:22" ht="9" customHeight="1" x14ac:dyDescent="0.25">
      <c r="A39" s="45"/>
      <c r="B39" s="45"/>
      <c r="C39" s="45"/>
      <c r="D39" s="45"/>
      <c r="E39" s="45"/>
      <c r="F39" s="45"/>
      <c r="G39" s="45"/>
      <c r="H39" s="45"/>
      <c r="I39" s="45"/>
      <c r="J39" s="45"/>
      <c r="K39" s="45"/>
      <c r="L39" s="45"/>
      <c r="M39" s="45"/>
      <c r="N39" s="45"/>
      <c r="O39" s="45"/>
      <c r="P39" s="45"/>
      <c r="Q39" s="45"/>
      <c r="R39" s="45"/>
      <c r="S39" s="45"/>
      <c r="T39" s="45"/>
      <c r="U39" s="45"/>
      <c r="V39" s="150">
        <v>2006</v>
      </c>
    </row>
    <row r="40" spans="1:22" ht="9" customHeight="1" x14ac:dyDescent="0.25">
      <c r="A40" s="45"/>
      <c r="B40" s="45"/>
      <c r="C40" s="45"/>
      <c r="D40" s="45"/>
      <c r="E40" s="45"/>
      <c r="F40" s="45"/>
      <c r="G40" s="45"/>
      <c r="H40" s="45"/>
      <c r="I40" s="45"/>
      <c r="J40" s="45"/>
      <c r="K40" s="45"/>
      <c r="L40" s="45"/>
      <c r="M40" s="45"/>
      <c r="N40" s="45"/>
      <c r="O40" s="45"/>
      <c r="P40" s="45"/>
      <c r="Q40" s="45"/>
      <c r="R40" s="45"/>
      <c r="S40" s="45"/>
      <c r="T40" s="45"/>
      <c r="U40" s="45"/>
      <c r="V40" s="150"/>
    </row>
    <row r="41" spans="1:22" ht="9" customHeight="1" x14ac:dyDescent="0.25">
      <c r="A41" s="45"/>
      <c r="B41" s="45"/>
      <c r="C41" s="45"/>
      <c r="D41" s="45"/>
      <c r="E41" s="45"/>
      <c r="F41" s="45"/>
      <c r="G41" s="45"/>
      <c r="H41" s="45"/>
      <c r="I41" s="45"/>
      <c r="J41" s="45"/>
      <c r="K41" s="45"/>
      <c r="L41" s="45"/>
      <c r="M41" s="45"/>
      <c r="N41" s="45"/>
      <c r="O41" s="45"/>
      <c r="P41" s="45"/>
      <c r="Q41" s="45"/>
      <c r="R41" s="45"/>
      <c r="S41" s="45"/>
      <c r="T41" s="45"/>
      <c r="U41" s="45"/>
      <c r="V41" s="150"/>
    </row>
    <row r="42" spans="1:22" ht="9" customHeight="1" x14ac:dyDescent="0.25">
      <c r="A42" s="45"/>
      <c r="B42" s="45"/>
      <c r="C42" s="45"/>
      <c r="D42" s="45"/>
      <c r="E42" s="45"/>
      <c r="F42" s="45"/>
      <c r="G42" s="45"/>
      <c r="H42" s="45"/>
      <c r="I42" s="45"/>
      <c r="J42" s="45"/>
      <c r="K42" s="45"/>
      <c r="L42" s="45"/>
      <c r="M42" s="45"/>
      <c r="N42" s="45"/>
      <c r="O42" s="45"/>
      <c r="P42" s="45"/>
      <c r="Q42" s="45"/>
      <c r="R42" s="45"/>
      <c r="S42" s="45"/>
      <c r="T42" s="45"/>
      <c r="U42" s="45"/>
      <c r="V42" s="150"/>
    </row>
    <row r="43" spans="1:22" ht="9" customHeight="1" x14ac:dyDescent="0.25">
      <c r="A43" s="45"/>
      <c r="B43" s="45"/>
      <c r="C43" s="45"/>
      <c r="D43" s="45"/>
      <c r="E43" s="45"/>
      <c r="F43" s="45"/>
      <c r="G43" s="45"/>
      <c r="H43" s="45"/>
      <c r="I43" s="45"/>
      <c r="J43" s="45"/>
      <c r="K43" s="45"/>
      <c r="L43" s="45"/>
      <c r="M43" s="45"/>
      <c r="N43" s="45"/>
      <c r="O43" s="45"/>
      <c r="P43" s="45"/>
      <c r="Q43" s="45"/>
      <c r="R43" s="45"/>
      <c r="S43" s="45"/>
      <c r="T43" s="45"/>
      <c r="U43" s="45"/>
      <c r="V43" s="150">
        <v>2010</v>
      </c>
    </row>
    <row r="44" spans="1:22" ht="9" customHeight="1" x14ac:dyDescent="0.25">
      <c r="A44" s="45"/>
      <c r="B44" s="45"/>
      <c r="C44" s="45"/>
      <c r="D44" s="45"/>
      <c r="E44" s="45"/>
      <c r="F44" s="45"/>
      <c r="G44" s="45"/>
      <c r="H44" s="45"/>
      <c r="I44" s="45"/>
      <c r="J44" s="45"/>
      <c r="K44" s="45"/>
      <c r="L44" s="45"/>
      <c r="M44" s="45"/>
      <c r="N44" s="45"/>
      <c r="O44" s="45"/>
      <c r="P44" s="45"/>
      <c r="Q44" s="45"/>
      <c r="R44" s="45"/>
      <c r="S44" s="45"/>
      <c r="T44" s="45"/>
      <c r="U44" s="45"/>
      <c r="V44" s="150"/>
    </row>
    <row r="45" spans="1:22" ht="9" customHeight="1" x14ac:dyDescent="0.25">
      <c r="A45" s="45"/>
      <c r="B45" s="45"/>
      <c r="C45" s="45"/>
      <c r="D45" s="45"/>
      <c r="E45" s="45"/>
      <c r="F45" s="45"/>
      <c r="G45" s="45"/>
      <c r="H45" s="45"/>
      <c r="I45" s="45"/>
      <c r="J45" s="45"/>
      <c r="K45" s="45"/>
      <c r="L45" s="45"/>
      <c r="M45" s="45"/>
      <c r="N45" s="45"/>
      <c r="O45" s="45"/>
      <c r="P45" s="45"/>
      <c r="Q45" s="45"/>
      <c r="R45" s="45"/>
      <c r="S45" s="45"/>
      <c r="T45" s="45"/>
      <c r="U45" s="45"/>
      <c r="V45" s="150"/>
    </row>
    <row r="46" spans="1:22" ht="9" customHeight="1" x14ac:dyDescent="0.25">
      <c r="A46" s="45"/>
      <c r="B46" s="45"/>
      <c r="C46" s="45"/>
      <c r="D46" s="45"/>
      <c r="E46" s="45"/>
      <c r="F46" s="45"/>
      <c r="G46" s="45"/>
      <c r="H46" s="45"/>
      <c r="I46" s="45"/>
      <c r="J46" s="45"/>
      <c r="K46" s="45"/>
      <c r="L46" s="45"/>
      <c r="M46" s="45"/>
      <c r="N46" s="45"/>
      <c r="O46" s="45"/>
      <c r="P46" s="45"/>
      <c r="Q46" s="45"/>
      <c r="R46" s="45"/>
      <c r="S46" s="45"/>
      <c r="T46" s="45"/>
      <c r="U46" s="45"/>
      <c r="V46" s="150"/>
    </row>
    <row r="47" spans="1:22" ht="9" customHeight="1" x14ac:dyDescent="0.25">
      <c r="A47" s="45"/>
      <c r="B47" s="45"/>
      <c r="C47" s="45"/>
      <c r="D47" s="45"/>
      <c r="E47" s="45"/>
      <c r="F47" s="45"/>
      <c r="G47" s="45"/>
      <c r="H47" s="45"/>
      <c r="I47" s="45"/>
      <c r="J47" s="45"/>
      <c r="K47" s="45"/>
      <c r="L47" s="45"/>
      <c r="M47" s="45"/>
      <c r="N47" s="45"/>
      <c r="O47" s="45"/>
      <c r="P47" s="45"/>
      <c r="Q47" s="45"/>
      <c r="R47" s="45"/>
      <c r="S47" s="45"/>
      <c r="T47" s="45"/>
      <c r="U47" s="45"/>
      <c r="V47" s="150"/>
    </row>
    <row r="48" spans="1:22" ht="9" customHeight="1" x14ac:dyDescent="0.25">
      <c r="A48" s="243"/>
      <c r="B48" s="244"/>
      <c r="C48" s="244"/>
      <c r="D48" s="244"/>
      <c r="E48" s="244"/>
      <c r="F48" s="244"/>
      <c r="G48" s="244"/>
      <c r="H48" s="244"/>
      <c r="I48" s="244"/>
      <c r="J48" s="244"/>
      <c r="K48" s="244"/>
      <c r="L48" s="244"/>
      <c r="M48" s="244"/>
      <c r="N48" s="244"/>
      <c r="O48" s="45"/>
      <c r="P48" s="45"/>
      <c r="Q48" s="45"/>
      <c r="R48" s="45"/>
      <c r="S48" s="45"/>
      <c r="T48" s="45"/>
      <c r="U48" s="45"/>
      <c r="V48" s="150">
        <v>2015</v>
      </c>
    </row>
    <row r="49" spans="1:22" ht="9" customHeight="1" x14ac:dyDescent="0.25">
      <c r="A49" s="45"/>
      <c r="B49" s="45"/>
      <c r="C49" s="45"/>
      <c r="D49" s="45"/>
      <c r="E49" s="45"/>
      <c r="F49" s="45"/>
      <c r="G49" s="45"/>
      <c r="H49" s="45"/>
      <c r="I49" s="45"/>
      <c r="J49" s="45"/>
      <c r="K49" s="45"/>
      <c r="L49" s="45"/>
      <c r="M49" s="45"/>
      <c r="N49" s="45"/>
      <c r="O49" s="45"/>
      <c r="P49" s="45"/>
      <c r="Q49" s="45"/>
      <c r="R49" s="45"/>
      <c r="S49" s="45"/>
      <c r="T49" s="45"/>
      <c r="U49" s="45"/>
      <c r="V49" s="150"/>
    </row>
    <row r="50" spans="1:22" ht="9" customHeight="1" x14ac:dyDescent="0.25">
      <c r="A50" s="45"/>
      <c r="B50" s="45"/>
      <c r="C50" s="45"/>
      <c r="D50" s="45"/>
      <c r="E50" s="45"/>
      <c r="F50" s="45"/>
      <c r="G50" s="45"/>
      <c r="H50" s="45"/>
      <c r="I50" s="45"/>
      <c r="J50" s="45"/>
      <c r="K50" s="45"/>
      <c r="L50" s="45"/>
      <c r="M50" s="45"/>
      <c r="N50" s="45"/>
      <c r="O50" s="45"/>
      <c r="P50" s="45"/>
      <c r="Q50" s="45"/>
      <c r="R50" s="45"/>
      <c r="S50" s="45"/>
      <c r="T50" s="45"/>
      <c r="U50" s="45"/>
      <c r="V50" s="150"/>
    </row>
    <row r="51" spans="1:22" ht="9" customHeight="1" x14ac:dyDescent="0.25">
      <c r="A51" s="45"/>
      <c r="B51" s="45"/>
      <c r="C51" s="45"/>
      <c r="D51" s="45"/>
      <c r="E51" s="45"/>
      <c r="F51" s="45"/>
      <c r="G51" s="45"/>
      <c r="H51" s="45"/>
      <c r="I51" s="45"/>
      <c r="J51" s="45"/>
      <c r="K51" s="45"/>
      <c r="L51" s="45"/>
      <c r="M51" s="45"/>
      <c r="N51" s="45"/>
      <c r="O51" s="45"/>
      <c r="P51" s="45"/>
      <c r="Q51" s="45"/>
      <c r="R51" s="45"/>
      <c r="S51" s="45"/>
      <c r="T51" s="45"/>
      <c r="U51" s="45"/>
      <c r="V51" s="150"/>
    </row>
    <row r="52" spans="1:22" ht="9" customHeight="1" x14ac:dyDescent="0.25">
      <c r="A52" s="45"/>
      <c r="B52" s="45"/>
      <c r="C52" s="45"/>
      <c r="D52" s="45"/>
      <c r="E52" s="45"/>
      <c r="F52" s="45"/>
      <c r="G52" s="45"/>
      <c r="H52" s="45"/>
      <c r="I52" s="45"/>
      <c r="J52" s="45"/>
      <c r="K52" s="45"/>
      <c r="L52" s="45"/>
      <c r="M52" s="45"/>
      <c r="N52" s="45"/>
      <c r="O52" s="45"/>
      <c r="P52" s="45"/>
      <c r="Q52" s="45"/>
      <c r="R52" s="45"/>
      <c r="S52" s="45"/>
      <c r="T52" s="45"/>
      <c r="U52" s="45"/>
      <c r="V52" s="150"/>
    </row>
    <row r="53" spans="1:22" ht="9" customHeight="1" x14ac:dyDescent="0.25">
      <c r="A53" s="45"/>
      <c r="B53" s="45"/>
      <c r="C53" s="45"/>
      <c r="D53" s="45"/>
      <c r="E53" s="45"/>
      <c r="F53" s="45"/>
      <c r="G53" s="45"/>
      <c r="H53" s="45"/>
      <c r="I53" s="45"/>
      <c r="J53" s="45"/>
      <c r="K53" s="45"/>
      <c r="L53" s="45"/>
      <c r="M53" s="45"/>
      <c r="N53" s="45"/>
      <c r="O53" s="45"/>
      <c r="P53" s="45"/>
      <c r="Q53" s="45"/>
      <c r="R53" s="45"/>
      <c r="S53" s="45"/>
      <c r="T53" s="45"/>
      <c r="U53" s="45"/>
      <c r="V53" s="150">
        <v>2020</v>
      </c>
    </row>
    <row r="54" spans="1:22" ht="9" customHeight="1" x14ac:dyDescent="0.25">
      <c r="A54" s="45"/>
      <c r="B54" s="45"/>
      <c r="C54" s="45"/>
      <c r="D54" s="45"/>
      <c r="E54" s="45"/>
      <c r="F54" s="45"/>
      <c r="G54" s="45"/>
      <c r="H54" s="45"/>
      <c r="I54" s="45"/>
      <c r="J54" s="45"/>
      <c r="K54" s="45"/>
      <c r="L54" s="45"/>
      <c r="M54" s="45"/>
      <c r="N54" s="45"/>
      <c r="O54" s="45"/>
      <c r="P54" s="45"/>
      <c r="Q54" s="45"/>
      <c r="R54" s="45"/>
      <c r="S54" s="45"/>
      <c r="T54" s="45"/>
      <c r="U54" s="45"/>
      <c r="V54" s="150"/>
    </row>
    <row r="55" spans="1:22" ht="9" customHeight="1" x14ac:dyDescent="0.25">
      <c r="A55" s="45"/>
      <c r="B55" s="45"/>
      <c r="C55" s="45"/>
      <c r="D55" s="45"/>
      <c r="E55" s="45"/>
      <c r="F55" s="45"/>
      <c r="G55" s="45"/>
      <c r="H55" s="45"/>
      <c r="I55" s="45"/>
      <c r="J55" s="45"/>
      <c r="K55" s="45"/>
      <c r="L55" s="45"/>
      <c r="M55" s="45"/>
      <c r="N55" s="45"/>
      <c r="O55" s="45"/>
      <c r="P55" s="45"/>
      <c r="Q55" s="45"/>
      <c r="R55" s="45"/>
      <c r="S55" s="45"/>
      <c r="T55" s="45"/>
      <c r="U55" s="45"/>
      <c r="V55" s="150"/>
    </row>
    <row r="56" spans="1:22" ht="9" customHeight="1" x14ac:dyDescent="0.25">
      <c r="A56" s="45"/>
      <c r="B56" s="45"/>
      <c r="C56" s="45"/>
      <c r="D56" s="45"/>
      <c r="E56" s="45"/>
      <c r="F56" s="45"/>
      <c r="G56" s="45"/>
      <c r="H56" s="45"/>
      <c r="I56" s="45"/>
      <c r="J56" s="45"/>
      <c r="K56" s="45"/>
      <c r="L56" s="45"/>
      <c r="M56" s="45"/>
      <c r="N56" s="45"/>
      <c r="O56" s="45"/>
      <c r="P56" s="45"/>
      <c r="Q56" s="45"/>
      <c r="R56" s="45"/>
      <c r="S56" s="45"/>
      <c r="T56" s="45"/>
      <c r="U56" s="45"/>
      <c r="V56" s="150">
        <v>2023</v>
      </c>
    </row>
    <row r="57" spans="1:22" ht="9" customHeight="1" x14ac:dyDescent="0.25">
      <c r="A57" s="45"/>
      <c r="B57" s="45"/>
      <c r="C57" s="45"/>
      <c r="D57" s="45"/>
      <c r="E57" s="45"/>
      <c r="F57" s="45"/>
      <c r="G57" s="45"/>
      <c r="H57" s="45"/>
      <c r="I57" s="45"/>
      <c r="J57" s="45"/>
      <c r="K57" s="45"/>
      <c r="L57" s="45"/>
      <c r="M57" s="45"/>
      <c r="N57" s="45"/>
      <c r="O57" s="45"/>
      <c r="P57" s="45"/>
      <c r="Q57" s="45"/>
      <c r="R57" s="45"/>
      <c r="S57" s="45"/>
      <c r="T57" s="45"/>
      <c r="U57" s="45"/>
    </row>
    <row r="58" spans="1:22" ht="9" customHeight="1" x14ac:dyDescent="0.25">
      <c r="A58" s="45"/>
      <c r="B58" s="45"/>
      <c r="C58" s="45"/>
      <c r="D58" s="45"/>
      <c r="E58" s="45"/>
      <c r="F58" s="45"/>
      <c r="G58" s="45"/>
      <c r="H58" s="45"/>
      <c r="I58" s="45"/>
      <c r="J58" s="45"/>
      <c r="K58" s="45"/>
      <c r="L58" s="45"/>
      <c r="M58" s="45"/>
      <c r="N58" s="45"/>
      <c r="O58" s="45"/>
      <c r="P58" s="45"/>
      <c r="Q58" s="45"/>
      <c r="R58" s="45"/>
      <c r="S58" s="45"/>
      <c r="T58" s="45"/>
      <c r="U58" s="45"/>
    </row>
    <row r="59" spans="1:22" ht="20.25" customHeight="1" x14ac:dyDescent="0.25"/>
    <row r="60" spans="1:22" ht="18.75" customHeight="1" x14ac:dyDescent="0.25">
      <c r="A60" s="245" t="s">
        <v>150</v>
      </c>
      <c r="B60" s="243"/>
      <c r="C60" s="243"/>
      <c r="D60" s="243"/>
      <c r="E60" s="243"/>
      <c r="F60" s="243"/>
      <c r="G60" s="243"/>
      <c r="H60" s="243"/>
      <c r="I60" s="243"/>
      <c r="J60" s="243"/>
      <c r="K60" s="243"/>
      <c r="L60" s="243"/>
      <c r="M60" s="243"/>
      <c r="N60" s="243"/>
      <c r="O60" s="243"/>
      <c r="P60" s="243"/>
      <c r="Q60" s="243"/>
      <c r="R60" s="243"/>
      <c r="S60" s="243"/>
      <c r="T60" s="243"/>
      <c r="U60" s="243"/>
    </row>
    <row r="61" spans="1:22" ht="9" customHeight="1" x14ac:dyDescent="0.25">
      <c r="A61" s="45"/>
      <c r="B61" s="45"/>
      <c r="C61" s="45"/>
      <c r="D61" s="45"/>
      <c r="E61" s="45"/>
      <c r="F61" s="45"/>
      <c r="G61" s="45"/>
      <c r="H61" s="45"/>
      <c r="I61" s="45"/>
      <c r="J61" s="45"/>
      <c r="K61" s="45"/>
      <c r="L61" s="45"/>
      <c r="M61" s="45"/>
      <c r="N61" s="45"/>
      <c r="O61" s="45"/>
      <c r="P61" s="45"/>
      <c r="Q61" s="45"/>
      <c r="R61" s="45"/>
      <c r="S61" s="45"/>
      <c r="T61" s="45"/>
      <c r="U61" s="45"/>
    </row>
    <row r="62" spans="1:22" ht="9" customHeight="1" x14ac:dyDescent="0.25">
      <c r="A62" s="45"/>
      <c r="B62" s="45"/>
      <c r="C62" s="45"/>
      <c r="D62" s="45"/>
      <c r="E62" s="45"/>
      <c r="F62" s="45"/>
      <c r="G62" s="45"/>
      <c r="H62" s="45"/>
      <c r="I62" s="45"/>
      <c r="J62" s="45"/>
      <c r="K62" s="45"/>
      <c r="L62" s="45"/>
      <c r="M62" s="45"/>
      <c r="N62" s="45"/>
      <c r="O62" s="45"/>
      <c r="P62" s="45"/>
      <c r="Q62" s="45"/>
      <c r="R62" s="45"/>
      <c r="S62" s="45"/>
      <c r="T62" s="45"/>
      <c r="U62" s="45"/>
    </row>
    <row r="63" spans="1:22" ht="9" customHeight="1" x14ac:dyDescent="0.25">
      <c r="A63" s="45"/>
      <c r="B63" s="45"/>
      <c r="C63" s="45"/>
      <c r="D63" s="45"/>
      <c r="E63" s="45"/>
      <c r="F63" s="45"/>
      <c r="G63" s="45"/>
      <c r="H63" s="45"/>
      <c r="I63" s="45"/>
      <c r="J63" s="45"/>
      <c r="K63" s="45"/>
      <c r="L63" s="45"/>
      <c r="M63" s="45"/>
      <c r="N63" s="45"/>
      <c r="O63" s="45"/>
      <c r="P63" s="45"/>
      <c r="Q63" s="45"/>
      <c r="R63" s="45"/>
      <c r="S63" s="45"/>
      <c r="T63" s="45"/>
      <c r="U63" s="45"/>
    </row>
    <row r="64" spans="1:22" ht="9" customHeight="1" x14ac:dyDescent="0.25">
      <c r="A64" s="45"/>
      <c r="B64" s="45"/>
      <c r="C64" s="45"/>
      <c r="D64" s="45"/>
      <c r="E64" s="45"/>
      <c r="F64" s="45"/>
      <c r="G64" s="45"/>
      <c r="H64" s="45"/>
      <c r="I64" s="45"/>
      <c r="J64" s="45"/>
      <c r="K64" s="45"/>
      <c r="L64" s="45"/>
      <c r="M64" s="45"/>
      <c r="N64" s="45"/>
      <c r="O64" s="45"/>
      <c r="P64" s="45"/>
      <c r="Q64" s="45"/>
      <c r="R64" s="45"/>
      <c r="S64" s="45"/>
      <c r="T64" s="45"/>
      <c r="U64" s="45"/>
    </row>
    <row r="65" spans="1:21" ht="9" customHeight="1" x14ac:dyDescent="0.25">
      <c r="A65" s="45"/>
      <c r="B65" s="45"/>
      <c r="C65" s="45"/>
      <c r="D65" s="45"/>
      <c r="E65" s="45"/>
      <c r="F65" s="45"/>
      <c r="G65" s="45"/>
      <c r="H65" s="45"/>
      <c r="I65" s="45"/>
      <c r="J65" s="45"/>
      <c r="K65" s="45"/>
      <c r="L65" s="45"/>
      <c r="M65" s="45"/>
      <c r="N65" s="45"/>
      <c r="O65" s="45"/>
      <c r="P65" s="45"/>
      <c r="Q65" s="45"/>
      <c r="R65" s="45"/>
      <c r="S65" s="45"/>
      <c r="T65" s="45"/>
      <c r="U65" s="45"/>
    </row>
    <row r="66" spans="1:21" ht="9" customHeight="1" x14ac:dyDescent="0.25">
      <c r="A66" s="45"/>
      <c r="B66" s="45"/>
      <c r="C66" s="45"/>
      <c r="D66" s="45"/>
      <c r="E66" s="45"/>
      <c r="F66" s="45"/>
      <c r="G66" s="45"/>
      <c r="H66" s="45"/>
      <c r="I66" s="45"/>
      <c r="J66" s="45"/>
      <c r="K66" s="45"/>
      <c r="L66" s="45"/>
      <c r="M66" s="45"/>
      <c r="N66" s="45"/>
      <c r="O66" s="45"/>
      <c r="P66" s="45"/>
      <c r="Q66" s="45"/>
      <c r="R66" s="45"/>
      <c r="S66" s="45"/>
      <c r="T66" s="45"/>
      <c r="U66" s="45"/>
    </row>
    <row r="67" spans="1:21" ht="9" customHeight="1" x14ac:dyDescent="0.25">
      <c r="A67" s="45"/>
      <c r="B67" s="45"/>
      <c r="C67" s="45"/>
      <c r="D67" s="45"/>
      <c r="E67" s="45"/>
      <c r="F67" s="45"/>
      <c r="G67" s="45"/>
      <c r="H67" s="45"/>
      <c r="I67" s="45"/>
      <c r="J67" s="45"/>
      <c r="K67" s="45"/>
      <c r="L67" s="45"/>
      <c r="M67" s="45"/>
      <c r="N67" s="45"/>
      <c r="O67" s="45"/>
      <c r="P67" s="45"/>
      <c r="Q67" s="45"/>
      <c r="R67" s="45"/>
      <c r="S67" s="45"/>
      <c r="T67" s="45"/>
      <c r="U67" s="45"/>
    </row>
    <row r="68" spans="1:21" ht="9" customHeight="1" x14ac:dyDescent="0.25">
      <c r="A68" s="45"/>
      <c r="B68" s="45"/>
      <c r="C68" s="45"/>
      <c r="D68" s="45"/>
      <c r="E68" s="45"/>
      <c r="F68" s="45"/>
      <c r="G68" s="45"/>
      <c r="H68" s="45"/>
      <c r="I68" s="45"/>
      <c r="J68" s="45"/>
      <c r="K68" s="45"/>
      <c r="L68" s="45"/>
      <c r="M68" s="45"/>
      <c r="N68" s="45"/>
      <c r="O68" s="45"/>
      <c r="P68" s="45"/>
      <c r="Q68" s="45"/>
      <c r="R68" s="45"/>
      <c r="S68" s="45"/>
      <c r="T68" s="45"/>
      <c r="U68" s="45"/>
    </row>
    <row r="69" spans="1:21" ht="9" customHeight="1" x14ac:dyDescent="0.25">
      <c r="A69" s="45"/>
      <c r="B69" s="45"/>
      <c r="C69" s="45"/>
      <c r="D69" s="45"/>
      <c r="E69" s="45"/>
      <c r="F69" s="45"/>
      <c r="G69" s="45"/>
      <c r="H69" s="45"/>
      <c r="I69" s="45"/>
      <c r="J69" s="45"/>
      <c r="K69" s="45"/>
      <c r="L69" s="45"/>
      <c r="M69" s="45"/>
      <c r="N69" s="45"/>
      <c r="O69" s="45"/>
      <c r="P69" s="45"/>
      <c r="Q69" s="45"/>
      <c r="R69" s="45"/>
      <c r="S69" s="45"/>
      <c r="T69" s="45"/>
      <c r="U69" s="45"/>
    </row>
    <row r="70" spans="1:21" ht="9" customHeight="1" x14ac:dyDescent="0.25">
      <c r="A70" s="45"/>
      <c r="B70" s="45"/>
      <c r="C70" s="45"/>
      <c r="D70" s="45"/>
      <c r="E70" s="45"/>
      <c r="F70" s="45"/>
      <c r="G70" s="45"/>
      <c r="H70" s="45"/>
      <c r="I70" s="45"/>
      <c r="J70" s="45"/>
      <c r="K70" s="45"/>
      <c r="L70" s="45"/>
      <c r="M70" s="45"/>
      <c r="N70" s="45"/>
      <c r="O70" s="45"/>
      <c r="P70" s="45"/>
      <c r="Q70" s="45"/>
      <c r="R70" s="45"/>
      <c r="S70" s="45"/>
      <c r="T70" s="45"/>
      <c r="U70" s="45"/>
    </row>
    <row r="71" spans="1:21" ht="9" customHeight="1" x14ac:dyDescent="0.25">
      <c r="A71" s="45"/>
      <c r="B71" s="45"/>
      <c r="C71" s="45"/>
      <c r="D71" s="45"/>
      <c r="E71" s="45"/>
      <c r="F71" s="45"/>
      <c r="G71" s="45"/>
      <c r="H71" s="45"/>
      <c r="I71" s="45"/>
      <c r="J71" s="45"/>
      <c r="K71" s="45"/>
      <c r="L71" s="45"/>
      <c r="M71" s="45"/>
      <c r="N71" s="45"/>
      <c r="O71" s="45"/>
      <c r="P71" s="45"/>
      <c r="Q71" s="45"/>
      <c r="R71" s="45"/>
      <c r="S71" s="45"/>
      <c r="T71" s="45"/>
      <c r="U71" s="45"/>
    </row>
    <row r="72" spans="1:21" ht="9" customHeight="1" x14ac:dyDescent="0.25">
      <c r="A72" s="45"/>
      <c r="B72" s="45"/>
      <c r="C72" s="45"/>
      <c r="D72" s="45"/>
      <c r="E72" s="45"/>
      <c r="F72" s="45"/>
      <c r="G72" s="45"/>
      <c r="H72" s="45"/>
      <c r="I72" s="45"/>
      <c r="J72" s="45"/>
      <c r="K72" s="45"/>
      <c r="L72" s="45"/>
      <c r="M72" s="45"/>
      <c r="N72" s="45"/>
      <c r="O72" s="45"/>
      <c r="P72" s="45"/>
      <c r="Q72" s="45"/>
      <c r="R72" s="45"/>
      <c r="S72" s="45"/>
      <c r="T72" s="45"/>
      <c r="U72" s="45"/>
    </row>
    <row r="73" spans="1:21" ht="9" customHeight="1" x14ac:dyDescent="0.25">
      <c r="A73" s="45"/>
      <c r="B73" s="45"/>
      <c r="C73" s="45"/>
      <c r="D73" s="45"/>
      <c r="E73" s="45"/>
      <c r="F73" s="45"/>
      <c r="G73" s="45"/>
      <c r="H73" s="45"/>
      <c r="I73" s="45"/>
      <c r="J73" s="45"/>
      <c r="K73" s="45"/>
      <c r="L73" s="45"/>
      <c r="M73" s="45"/>
      <c r="N73" s="45"/>
      <c r="O73" s="45"/>
      <c r="P73" s="45"/>
      <c r="Q73" s="45"/>
      <c r="R73" s="45"/>
      <c r="S73" s="45"/>
      <c r="T73" s="45"/>
      <c r="U73" s="45"/>
    </row>
    <row r="74" spans="1:21" ht="9" customHeight="1" x14ac:dyDescent="0.25">
      <c r="A74" s="45"/>
      <c r="B74" s="45"/>
      <c r="C74" s="45"/>
      <c r="D74" s="45"/>
      <c r="E74" s="45"/>
      <c r="F74" s="45"/>
      <c r="G74" s="45"/>
      <c r="H74" s="45"/>
      <c r="I74" s="45"/>
      <c r="J74" s="45"/>
      <c r="K74" s="45"/>
      <c r="L74" s="45"/>
      <c r="M74" s="45"/>
      <c r="N74" s="45"/>
      <c r="O74" s="45"/>
      <c r="P74" s="45"/>
      <c r="Q74" s="45"/>
      <c r="R74" s="45"/>
      <c r="S74" s="45"/>
      <c r="T74" s="45"/>
      <c r="U74" s="45"/>
    </row>
    <row r="75" spans="1:21" ht="9" customHeight="1" x14ac:dyDescent="0.25">
      <c r="A75" s="45"/>
      <c r="B75" s="45"/>
      <c r="C75" s="45"/>
      <c r="D75" s="45"/>
      <c r="E75" s="45"/>
      <c r="F75" s="45"/>
      <c r="G75" s="45"/>
      <c r="H75" s="45"/>
      <c r="I75" s="45"/>
      <c r="J75" s="45"/>
      <c r="K75" s="45"/>
      <c r="L75" s="45"/>
      <c r="M75" s="45"/>
      <c r="N75" s="45"/>
      <c r="O75" s="45"/>
      <c r="P75" s="45"/>
      <c r="Q75" s="45"/>
      <c r="R75" s="45"/>
      <c r="S75" s="45"/>
      <c r="T75" s="45"/>
      <c r="U75" s="45"/>
    </row>
    <row r="76" spans="1:21" ht="9" customHeight="1" x14ac:dyDescent="0.25">
      <c r="A76" s="45"/>
      <c r="B76" s="45"/>
      <c r="C76" s="45"/>
      <c r="D76" s="45"/>
      <c r="E76" s="45"/>
      <c r="F76" s="45"/>
      <c r="G76" s="45"/>
      <c r="H76" s="45"/>
      <c r="I76" s="45"/>
      <c r="J76" s="45"/>
      <c r="K76" s="45"/>
      <c r="L76" s="45"/>
      <c r="M76" s="45"/>
      <c r="N76" s="45"/>
      <c r="O76" s="45"/>
      <c r="P76" s="45"/>
      <c r="Q76" s="45"/>
      <c r="R76" s="45"/>
      <c r="S76" s="45"/>
      <c r="T76" s="45"/>
      <c r="U76" s="45"/>
    </row>
    <row r="77" spans="1:21" ht="9" customHeight="1" x14ac:dyDescent="0.25">
      <c r="A77" s="45"/>
      <c r="B77" s="45"/>
      <c r="C77" s="45"/>
      <c r="D77" s="45"/>
      <c r="E77" s="45"/>
      <c r="F77" s="45"/>
      <c r="G77" s="45"/>
      <c r="H77" s="45"/>
      <c r="I77" s="45"/>
      <c r="J77" s="45"/>
      <c r="K77" s="45"/>
      <c r="L77" s="45"/>
      <c r="M77" s="45"/>
      <c r="N77" s="45"/>
      <c r="O77" s="45"/>
      <c r="P77" s="45"/>
      <c r="Q77" s="45"/>
      <c r="R77" s="45"/>
      <c r="S77" s="45"/>
      <c r="T77" s="45"/>
      <c r="U77" s="45"/>
    </row>
    <row r="78" spans="1:21" ht="9" customHeight="1" x14ac:dyDescent="0.25">
      <c r="A78" s="45"/>
      <c r="B78" s="45"/>
      <c r="C78" s="45"/>
      <c r="D78" s="45"/>
      <c r="E78" s="45"/>
      <c r="F78" s="45"/>
      <c r="G78" s="45"/>
      <c r="H78" s="45"/>
      <c r="I78" s="45"/>
      <c r="J78" s="45"/>
      <c r="K78" s="45"/>
      <c r="L78" s="45"/>
      <c r="M78" s="45"/>
      <c r="N78" s="45"/>
      <c r="O78" s="45"/>
      <c r="P78" s="45"/>
      <c r="Q78" s="45"/>
      <c r="R78" s="45"/>
      <c r="S78" s="45"/>
      <c r="T78" s="45"/>
      <c r="U78" s="45"/>
    </row>
    <row r="79" spans="1:21" ht="9" customHeight="1" x14ac:dyDescent="0.25">
      <c r="A79" s="45"/>
      <c r="B79" s="45"/>
      <c r="C79" s="45"/>
      <c r="D79" s="45"/>
      <c r="E79" s="45"/>
      <c r="F79" s="45"/>
      <c r="G79" s="45"/>
      <c r="H79" s="45"/>
      <c r="I79" s="45"/>
      <c r="J79" s="45"/>
      <c r="K79" s="45"/>
      <c r="L79" s="45"/>
      <c r="M79" s="45"/>
      <c r="N79" s="45"/>
      <c r="O79" s="45"/>
      <c r="P79" s="45"/>
      <c r="Q79" s="45"/>
      <c r="R79" s="45"/>
      <c r="S79" s="45"/>
      <c r="T79" s="45"/>
      <c r="U79" s="45"/>
    </row>
    <row r="80" spans="1:21" ht="9" customHeight="1" x14ac:dyDescent="0.25">
      <c r="A80" s="45"/>
      <c r="B80" s="45"/>
      <c r="C80" s="45"/>
      <c r="D80" s="45"/>
      <c r="E80" s="45"/>
      <c r="F80" s="45"/>
      <c r="G80" s="45"/>
      <c r="H80" s="45"/>
      <c r="I80" s="45"/>
      <c r="J80" s="45"/>
      <c r="K80" s="45"/>
      <c r="L80" s="45"/>
      <c r="M80" s="45"/>
      <c r="N80" s="45"/>
      <c r="O80" s="45"/>
      <c r="P80" s="45"/>
      <c r="Q80" s="45"/>
      <c r="R80" s="45"/>
      <c r="S80" s="45"/>
      <c r="T80" s="45"/>
      <c r="U80" s="45"/>
    </row>
    <row r="81" spans="1:21" ht="9" customHeight="1" x14ac:dyDescent="0.25">
      <c r="A81" s="45"/>
      <c r="B81" s="45"/>
      <c r="C81" s="45"/>
      <c r="D81" s="45"/>
      <c r="E81" s="45"/>
      <c r="F81" s="45"/>
      <c r="G81" s="45"/>
      <c r="H81" s="45"/>
      <c r="I81" s="45"/>
      <c r="J81" s="45"/>
      <c r="K81" s="45"/>
      <c r="L81" s="45"/>
      <c r="M81" s="45"/>
      <c r="N81" s="45"/>
      <c r="O81" s="45"/>
      <c r="P81" s="45"/>
      <c r="Q81" s="45"/>
      <c r="R81" s="45"/>
      <c r="S81" s="45"/>
      <c r="T81" s="45"/>
      <c r="U81" s="45"/>
    </row>
    <row r="82" spans="1:21" ht="9" customHeight="1" x14ac:dyDescent="0.25">
      <c r="A82" s="45"/>
      <c r="B82" s="45"/>
      <c r="C82" s="45"/>
      <c r="D82" s="45"/>
      <c r="E82" s="45"/>
      <c r="F82" s="45"/>
      <c r="G82" s="45"/>
      <c r="H82" s="45"/>
      <c r="I82" s="45"/>
      <c r="J82" s="45"/>
      <c r="K82" s="45"/>
      <c r="L82" s="45"/>
      <c r="M82" s="45"/>
      <c r="N82" s="45"/>
      <c r="O82" s="45"/>
      <c r="P82" s="45"/>
      <c r="Q82" s="45"/>
      <c r="R82" s="45"/>
      <c r="S82" s="45"/>
      <c r="T82" s="45"/>
      <c r="U82" s="45"/>
    </row>
    <row r="83" spans="1:21" ht="9" customHeight="1" x14ac:dyDescent="0.25">
      <c r="A83" s="45"/>
      <c r="B83" s="45"/>
      <c r="C83" s="45"/>
      <c r="D83" s="45"/>
      <c r="E83" s="45"/>
      <c r="F83" s="45"/>
      <c r="G83" s="45"/>
      <c r="H83" s="45"/>
      <c r="I83" s="45"/>
      <c r="J83" s="45"/>
      <c r="K83" s="45"/>
      <c r="L83" s="45"/>
      <c r="M83" s="45"/>
      <c r="N83" s="45"/>
      <c r="O83" s="45"/>
      <c r="P83" s="45"/>
      <c r="Q83" s="45"/>
      <c r="R83" s="45"/>
      <c r="S83" s="45"/>
      <c r="T83" s="45"/>
      <c r="U83" s="45"/>
    </row>
    <row r="84" spans="1:21" ht="9" customHeight="1" x14ac:dyDescent="0.25">
      <c r="A84" s="45"/>
      <c r="B84" s="45"/>
      <c r="C84" s="45"/>
      <c r="D84" s="45"/>
      <c r="E84" s="45"/>
      <c r="F84" s="45"/>
      <c r="G84" s="45"/>
      <c r="H84" s="45"/>
      <c r="I84" s="45"/>
      <c r="J84" s="45"/>
      <c r="K84" s="45"/>
      <c r="L84" s="45"/>
      <c r="M84" s="45"/>
      <c r="N84" s="45"/>
      <c r="O84" s="45"/>
      <c r="P84" s="45"/>
      <c r="Q84" s="45"/>
      <c r="R84" s="45"/>
      <c r="S84" s="45"/>
      <c r="T84" s="45"/>
      <c r="U84" s="45"/>
    </row>
    <row r="85" spans="1:21" ht="9" customHeight="1" x14ac:dyDescent="0.25">
      <c r="A85" s="45"/>
      <c r="B85" s="45"/>
      <c r="C85" s="45"/>
      <c r="D85" s="45"/>
      <c r="E85" s="45"/>
      <c r="F85" s="45"/>
      <c r="G85" s="45"/>
      <c r="H85" s="45"/>
      <c r="I85" s="45"/>
      <c r="J85" s="45"/>
      <c r="K85" s="45"/>
      <c r="L85" s="45"/>
      <c r="M85" s="45"/>
      <c r="N85" s="45"/>
      <c r="O85" s="45"/>
      <c r="P85" s="45"/>
      <c r="Q85" s="45"/>
      <c r="R85" s="45"/>
      <c r="S85" s="45"/>
      <c r="T85" s="45"/>
      <c r="U85" s="45"/>
    </row>
    <row r="86" spans="1:21" ht="9" customHeight="1" x14ac:dyDescent="0.25">
      <c r="A86" s="45"/>
      <c r="B86" s="45"/>
      <c r="C86" s="45"/>
      <c r="D86" s="45"/>
      <c r="E86" s="45"/>
      <c r="F86" s="45"/>
      <c r="G86" s="45"/>
      <c r="H86" s="45"/>
      <c r="I86" s="45"/>
      <c r="J86" s="45"/>
      <c r="K86" s="45"/>
      <c r="L86" s="45"/>
      <c r="M86" s="45"/>
      <c r="N86" s="45"/>
      <c r="O86" s="45"/>
      <c r="P86" s="45"/>
      <c r="Q86" s="45"/>
      <c r="R86" s="45"/>
      <c r="S86" s="45"/>
      <c r="T86" s="45"/>
      <c r="U86" s="45"/>
    </row>
    <row r="87" spans="1:21" ht="9" customHeight="1" x14ac:dyDescent="0.25">
      <c r="A87" s="45"/>
      <c r="B87" s="45"/>
      <c r="C87" s="45"/>
      <c r="D87" s="45"/>
      <c r="E87" s="45"/>
      <c r="F87" s="45"/>
      <c r="G87" s="45"/>
      <c r="H87" s="45"/>
      <c r="I87" s="45"/>
      <c r="J87" s="45"/>
      <c r="K87" s="45"/>
      <c r="L87" s="45"/>
      <c r="M87" s="45"/>
      <c r="N87" s="45"/>
      <c r="O87" s="45"/>
      <c r="P87" s="45"/>
      <c r="Q87" s="45"/>
      <c r="R87" s="45"/>
      <c r="S87" s="45"/>
      <c r="T87" s="45"/>
      <c r="U87" s="45"/>
    </row>
    <row r="88" spans="1:21" ht="9" customHeight="1" x14ac:dyDescent="0.25">
      <c r="A88" s="45"/>
      <c r="B88" s="45"/>
      <c r="C88" s="45"/>
      <c r="D88" s="45"/>
      <c r="E88" s="45"/>
      <c r="F88" s="45"/>
      <c r="G88" s="45"/>
      <c r="H88" s="45"/>
      <c r="I88" s="45"/>
      <c r="J88" s="45"/>
      <c r="K88" s="45"/>
      <c r="L88" s="45"/>
      <c r="M88" s="45"/>
      <c r="N88" s="45"/>
      <c r="O88" s="45"/>
      <c r="P88" s="45"/>
      <c r="Q88" s="45"/>
      <c r="R88" s="45"/>
      <c r="S88" s="45"/>
      <c r="T88" s="45"/>
      <c r="U88" s="45"/>
    </row>
    <row r="89" spans="1:21" ht="9" customHeight="1" x14ac:dyDescent="0.25">
      <c r="A89" s="45"/>
      <c r="B89" s="45"/>
      <c r="C89" s="45"/>
      <c r="D89" s="45"/>
      <c r="E89" s="45"/>
      <c r="F89" s="45"/>
      <c r="G89" s="45"/>
      <c r="H89" s="45"/>
      <c r="I89" s="45"/>
      <c r="J89" s="45"/>
      <c r="K89" s="45"/>
      <c r="L89" s="45"/>
      <c r="M89" s="45"/>
      <c r="N89" s="45"/>
      <c r="O89" s="45"/>
      <c r="P89" s="45"/>
      <c r="Q89" s="45"/>
      <c r="R89" s="45"/>
      <c r="S89" s="45"/>
      <c r="T89" s="45"/>
      <c r="U89" s="45"/>
    </row>
    <row r="90" spans="1:21" ht="9" customHeight="1" x14ac:dyDescent="0.25">
      <c r="A90" s="45"/>
      <c r="B90" s="45"/>
      <c r="C90" s="45"/>
      <c r="D90" s="45"/>
      <c r="E90" s="45"/>
      <c r="F90" s="45"/>
      <c r="G90" s="45"/>
      <c r="H90" s="45"/>
      <c r="I90" s="45"/>
      <c r="J90" s="45"/>
      <c r="K90" s="45"/>
      <c r="L90" s="45"/>
      <c r="M90" s="45"/>
      <c r="N90" s="45"/>
      <c r="O90" s="45"/>
      <c r="P90" s="45"/>
      <c r="Q90" s="45"/>
      <c r="R90" s="45"/>
      <c r="S90" s="45"/>
      <c r="T90" s="45"/>
      <c r="U90" s="45"/>
    </row>
    <row r="91" spans="1:21" ht="9" customHeight="1" x14ac:dyDescent="0.25">
      <c r="A91" s="45"/>
      <c r="B91" s="45"/>
      <c r="C91" s="45"/>
      <c r="D91" s="45"/>
      <c r="E91" s="45"/>
      <c r="F91" s="45"/>
      <c r="G91" s="45"/>
      <c r="H91" s="45"/>
      <c r="I91" s="45"/>
      <c r="J91" s="45"/>
      <c r="K91" s="45"/>
      <c r="L91" s="45"/>
      <c r="M91" s="45"/>
      <c r="N91" s="45"/>
      <c r="O91" s="45"/>
      <c r="P91" s="45"/>
      <c r="Q91" s="45"/>
      <c r="R91" s="45"/>
      <c r="S91" s="45"/>
      <c r="T91" s="45"/>
      <c r="U91" s="45"/>
    </row>
    <row r="92" spans="1:21" ht="9" customHeight="1" x14ac:dyDescent="0.25">
      <c r="A92" s="45"/>
      <c r="B92" s="45"/>
      <c r="C92" s="45"/>
      <c r="D92" s="45"/>
      <c r="E92" s="45"/>
      <c r="F92" s="45"/>
      <c r="G92" s="45"/>
      <c r="H92" s="45"/>
      <c r="I92" s="45"/>
      <c r="J92" s="45"/>
      <c r="K92" s="45"/>
      <c r="L92" s="45"/>
      <c r="M92" s="45"/>
      <c r="N92" s="45"/>
      <c r="O92" s="45"/>
      <c r="P92" s="45"/>
      <c r="Q92" s="45"/>
      <c r="R92" s="45"/>
      <c r="S92" s="45"/>
      <c r="T92" s="45"/>
      <c r="U92" s="45"/>
    </row>
    <row r="93" spans="1:21" ht="9" customHeight="1" x14ac:dyDescent="0.25">
      <c r="A93" s="45"/>
      <c r="B93" s="45"/>
      <c r="C93" s="45"/>
      <c r="D93" s="45"/>
      <c r="E93" s="45"/>
      <c r="F93" s="45"/>
      <c r="G93" s="45"/>
      <c r="H93" s="45"/>
      <c r="I93" s="45"/>
      <c r="J93" s="45"/>
      <c r="K93" s="45"/>
      <c r="L93" s="45"/>
      <c r="M93" s="45"/>
      <c r="N93" s="45"/>
      <c r="O93" s="45"/>
      <c r="P93" s="45"/>
      <c r="Q93" s="45"/>
      <c r="R93" s="45"/>
      <c r="S93" s="45"/>
      <c r="T93" s="45"/>
      <c r="U93" s="45"/>
    </row>
    <row r="94" spans="1:21" ht="9" customHeight="1" x14ac:dyDescent="0.25">
      <c r="A94" s="45"/>
      <c r="B94" s="45"/>
      <c r="C94" s="45"/>
      <c r="D94" s="45"/>
      <c r="E94" s="45"/>
      <c r="F94" s="45"/>
      <c r="G94" s="45"/>
      <c r="H94" s="45"/>
      <c r="I94" s="45"/>
      <c r="J94" s="45"/>
      <c r="K94" s="45"/>
      <c r="L94" s="45"/>
      <c r="M94" s="45"/>
      <c r="N94" s="45"/>
      <c r="O94" s="45"/>
      <c r="P94" s="45"/>
      <c r="Q94" s="45"/>
      <c r="R94" s="45"/>
      <c r="S94" s="45"/>
      <c r="T94" s="45"/>
      <c r="U94" s="45"/>
    </row>
    <row r="95" spans="1:21" ht="9" customHeight="1" x14ac:dyDescent="0.25">
      <c r="A95" s="45"/>
      <c r="B95" s="45"/>
      <c r="C95" s="45"/>
      <c r="D95" s="45"/>
      <c r="E95" s="45"/>
      <c r="F95" s="45"/>
      <c r="G95" s="45"/>
      <c r="H95" s="45"/>
      <c r="I95" s="45"/>
      <c r="J95" s="45"/>
      <c r="K95" s="45"/>
      <c r="L95" s="45"/>
      <c r="M95" s="45"/>
      <c r="N95" s="45"/>
      <c r="O95" s="45"/>
      <c r="P95" s="45"/>
      <c r="Q95" s="45"/>
      <c r="R95" s="45"/>
      <c r="S95" s="45"/>
      <c r="T95" s="45"/>
      <c r="U95" s="45"/>
    </row>
    <row r="96" spans="1:21" ht="9" customHeight="1" x14ac:dyDescent="0.25">
      <c r="A96" s="45"/>
      <c r="B96" s="45"/>
      <c r="C96" s="45"/>
      <c r="D96" s="45"/>
      <c r="E96" s="45"/>
      <c r="F96" s="45"/>
      <c r="G96" s="45"/>
      <c r="H96" s="45"/>
      <c r="I96" s="45"/>
      <c r="J96" s="45"/>
      <c r="K96" s="45"/>
      <c r="L96" s="45"/>
      <c r="M96" s="45"/>
      <c r="N96" s="45"/>
      <c r="O96" s="45"/>
      <c r="P96" s="45"/>
      <c r="Q96" s="45"/>
      <c r="R96" s="45"/>
      <c r="S96" s="45"/>
      <c r="T96" s="45"/>
      <c r="U96" s="45"/>
    </row>
    <row r="97" spans="1:21" ht="9" customHeight="1" x14ac:dyDescent="0.25">
      <c r="A97" s="45"/>
      <c r="B97" s="45"/>
      <c r="C97" s="45"/>
      <c r="D97" s="45"/>
      <c r="E97" s="45"/>
      <c r="F97" s="45"/>
      <c r="G97" s="45"/>
      <c r="H97" s="45"/>
      <c r="I97" s="45"/>
      <c r="J97" s="45"/>
      <c r="K97" s="45"/>
      <c r="L97" s="45"/>
      <c r="M97" s="45"/>
      <c r="N97" s="45"/>
      <c r="O97" s="45"/>
      <c r="P97" s="45"/>
      <c r="Q97" s="45"/>
      <c r="R97" s="45"/>
      <c r="S97" s="45"/>
      <c r="T97" s="45"/>
      <c r="U97" s="45"/>
    </row>
    <row r="98" spans="1:21" ht="9" customHeight="1" x14ac:dyDescent="0.25">
      <c r="A98" s="45"/>
      <c r="B98" s="45"/>
      <c r="C98" s="45"/>
      <c r="D98" s="45"/>
      <c r="E98" s="45"/>
      <c r="F98" s="45"/>
      <c r="G98" s="45"/>
      <c r="H98" s="45"/>
      <c r="I98" s="45"/>
      <c r="J98" s="45"/>
      <c r="K98" s="45"/>
      <c r="L98" s="45"/>
      <c r="M98" s="45"/>
      <c r="N98" s="45"/>
      <c r="O98" s="45"/>
      <c r="P98" s="45"/>
      <c r="Q98" s="45"/>
      <c r="R98" s="45"/>
      <c r="S98" s="45"/>
      <c r="T98" s="45"/>
      <c r="U98" s="45"/>
    </row>
    <row r="99" spans="1:21" ht="9" customHeight="1" x14ac:dyDescent="0.25">
      <c r="A99" s="45"/>
      <c r="B99" s="45"/>
      <c r="C99" s="45"/>
      <c r="D99" s="45"/>
      <c r="E99" s="45"/>
      <c r="F99" s="45"/>
      <c r="G99" s="45"/>
      <c r="H99" s="45"/>
      <c r="I99" s="45"/>
      <c r="J99" s="45"/>
      <c r="K99" s="45"/>
      <c r="L99" s="45"/>
      <c r="M99" s="45"/>
      <c r="N99" s="45"/>
      <c r="O99" s="45"/>
      <c r="P99" s="45"/>
      <c r="Q99" s="45"/>
      <c r="R99" s="45"/>
      <c r="S99" s="45"/>
      <c r="T99" s="45"/>
      <c r="U99" s="45"/>
    </row>
    <row r="100" spans="1:21" ht="9" customHeight="1" x14ac:dyDescent="0.25">
      <c r="A100" s="45"/>
      <c r="B100" s="45"/>
      <c r="C100" s="45"/>
      <c r="D100" s="45"/>
      <c r="E100" s="45"/>
      <c r="F100" s="45"/>
      <c r="G100" s="45"/>
      <c r="H100" s="45"/>
      <c r="I100" s="45"/>
      <c r="J100" s="45"/>
      <c r="K100" s="45"/>
      <c r="L100" s="45"/>
      <c r="M100" s="45"/>
      <c r="N100" s="45"/>
      <c r="O100" s="45"/>
      <c r="P100" s="45"/>
      <c r="Q100" s="45"/>
      <c r="R100" s="45"/>
      <c r="S100" s="45"/>
      <c r="T100" s="45"/>
      <c r="U100" s="45"/>
    </row>
    <row r="101" spans="1:21" ht="9" customHeight="1" x14ac:dyDescent="0.25">
      <c r="A101" s="45"/>
      <c r="B101" s="45"/>
      <c r="C101" s="45"/>
      <c r="D101" s="45"/>
      <c r="E101" s="45"/>
      <c r="F101" s="45"/>
      <c r="G101" s="45"/>
      <c r="H101" s="45"/>
      <c r="I101" s="45"/>
      <c r="J101" s="45"/>
      <c r="K101" s="45"/>
      <c r="L101" s="45"/>
      <c r="M101" s="45"/>
      <c r="N101" s="45"/>
      <c r="O101" s="45"/>
      <c r="P101" s="45"/>
      <c r="Q101" s="45"/>
      <c r="R101" s="45"/>
      <c r="S101" s="45"/>
      <c r="T101" s="45"/>
      <c r="U101" s="45"/>
    </row>
    <row r="102" spans="1:21" ht="9" customHeight="1" x14ac:dyDescent="0.25">
      <c r="A102" s="45"/>
      <c r="B102" s="45"/>
      <c r="C102" s="45"/>
      <c r="D102" s="45"/>
      <c r="E102" s="45"/>
      <c r="F102" s="45"/>
      <c r="G102" s="45"/>
      <c r="H102" s="45"/>
      <c r="I102" s="45"/>
      <c r="J102" s="45"/>
      <c r="K102" s="45"/>
      <c r="L102" s="45"/>
      <c r="M102" s="45"/>
      <c r="N102" s="45"/>
      <c r="O102" s="45"/>
      <c r="P102" s="45"/>
      <c r="Q102" s="45"/>
      <c r="R102" s="45"/>
      <c r="S102" s="45"/>
      <c r="T102" s="45"/>
      <c r="U102" s="45"/>
    </row>
    <row r="103" spans="1:21" ht="9" customHeight="1" x14ac:dyDescent="0.25">
      <c r="A103" s="45"/>
      <c r="B103" s="45"/>
      <c r="C103" s="45"/>
      <c r="D103" s="45"/>
      <c r="E103" s="45"/>
      <c r="F103" s="45"/>
      <c r="G103" s="45"/>
      <c r="H103" s="45"/>
      <c r="I103" s="45"/>
      <c r="J103" s="45"/>
      <c r="K103" s="45"/>
      <c r="L103" s="45"/>
      <c r="M103" s="45"/>
      <c r="N103" s="45"/>
      <c r="O103" s="45"/>
      <c r="P103" s="45"/>
      <c r="Q103" s="45"/>
      <c r="R103" s="45"/>
      <c r="S103" s="45"/>
      <c r="T103" s="45"/>
      <c r="U103" s="45"/>
    </row>
    <row r="104" spans="1:21" ht="9" customHeight="1" x14ac:dyDescent="0.25">
      <c r="A104" s="45"/>
      <c r="B104" s="45"/>
      <c r="C104" s="45"/>
      <c r="D104" s="45"/>
      <c r="E104" s="45"/>
      <c r="F104" s="45"/>
      <c r="G104" s="45"/>
      <c r="H104" s="45"/>
      <c r="I104" s="45"/>
      <c r="J104" s="45"/>
      <c r="K104" s="45"/>
      <c r="L104" s="45"/>
      <c r="M104" s="45"/>
      <c r="N104" s="45"/>
      <c r="O104" s="45"/>
      <c r="P104" s="45"/>
      <c r="Q104" s="45"/>
      <c r="R104" s="45"/>
      <c r="S104" s="45"/>
      <c r="T104" s="45"/>
      <c r="U104" s="45"/>
    </row>
    <row r="105" spans="1:21" ht="9" customHeight="1" x14ac:dyDescent="0.25">
      <c r="A105" s="45"/>
      <c r="B105" s="45"/>
      <c r="C105" s="45"/>
      <c r="D105" s="45"/>
      <c r="E105" s="45"/>
      <c r="F105" s="45"/>
      <c r="G105" s="45"/>
      <c r="H105" s="45"/>
      <c r="I105" s="45"/>
      <c r="J105" s="45"/>
      <c r="K105" s="45"/>
      <c r="L105" s="45"/>
      <c r="M105" s="45"/>
      <c r="N105" s="45"/>
      <c r="O105" s="45"/>
      <c r="P105" s="45"/>
      <c r="Q105" s="45"/>
      <c r="R105" s="45"/>
      <c r="S105" s="45"/>
      <c r="T105" s="45"/>
      <c r="U105" s="45"/>
    </row>
    <row r="106" spans="1:21" ht="9" customHeight="1" x14ac:dyDescent="0.25">
      <c r="A106" s="45"/>
      <c r="B106" s="45"/>
      <c r="C106" s="45"/>
      <c r="D106" s="45"/>
      <c r="E106" s="45"/>
      <c r="F106" s="45"/>
      <c r="G106" s="45"/>
      <c r="H106" s="45"/>
      <c r="I106" s="45"/>
      <c r="J106" s="45"/>
      <c r="K106" s="45"/>
      <c r="L106" s="45"/>
      <c r="M106" s="45"/>
      <c r="N106" s="45"/>
      <c r="O106" s="45"/>
      <c r="P106" s="45"/>
      <c r="Q106" s="45"/>
      <c r="R106" s="45"/>
      <c r="S106" s="45"/>
      <c r="T106" s="45"/>
      <c r="U106" s="45"/>
    </row>
    <row r="107" spans="1:21" ht="9" customHeight="1" x14ac:dyDescent="0.25">
      <c r="A107" s="45"/>
      <c r="B107" s="45"/>
      <c r="C107" s="45"/>
      <c r="D107" s="45"/>
      <c r="E107" s="45"/>
      <c r="F107" s="45"/>
      <c r="G107" s="45"/>
      <c r="H107" s="45"/>
      <c r="I107" s="45"/>
      <c r="J107" s="45"/>
      <c r="K107" s="45"/>
      <c r="L107" s="45"/>
      <c r="M107" s="45"/>
      <c r="N107" s="45"/>
      <c r="O107" s="45"/>
      <c r="P107" s="45"/>
      <c r="Q107" s="45"/>
      <c r="R107" s="45"/>
      <c r="S107" s="45"/>
      <c r="T107" s="45"/>
      <c r="U107" s="45"/>
    </row>
    <row r="108" spans="1:21" ht="9" customHeight="1" x14ac:dyDescent="0.25">
      <c r="A108" s="45"/>
      <c r="B108" s="45"/>
      <c r="C108" s="45"/>
      <c r="D108" s="45"/>
      <c r="E108" s="45"/>
      <c r="F108" s="45"/>
      <c r="G108" s="45"/>
      <c r="H108" s="45"/>
      <c r="I108" s="45"/>
      <c r="J108" s="45"/>
      <c r="K108" s="45"/>
      <c r="L108" s="45"/>
      <c r="M108" s="45"/>
      <c r="N108" s="45"/>
      <c r="O108" s="45"/>
      <c r="P108" s="45"/>
      <c r="Q108" s="45"/>
      <c r="R108" s="45"/>
      <c r="S108" s="45"/>
      <c r="T108" s="45"/>
      <c r="U108" s="45"/>
    </row>
    <row r="109" spans="1:21" ht="9" customHeight="1" x14ac:dyDescent="0.25">
      <c r="A109" s="45"/>
      <c r="B109" s="45"/>
      <c r="C109" s="45"/>
      <c r="D109" s="45"/>
      <c r="E109" s="45"/>
      <c r="F109" s="45"/>
      <c r="G109" s="45"/>
      <c r="H109" s="45"/>
      <c r="I109" s="45"/>
      <c r="J109" s="45"/>
      <c r="K109" s="45"/>
      <c r="L109" s="45"/>
      <c r="M109" s="45"/>
      <c r="N109" s="45"/>
      <c r="O109" s="45"/>
      <c r="P109" s="45"/>
      <c r="Q109" s="45"/>
      <c r="R109" s="45"/>
      <c r="S109" s="45"/>
      <c r="T109" s="45"/>
      <c r="U109" s="45"/>
    </row>
    <row r="110" spans="1:21" ht="9" customHeight="1" x14ac:dyDescent="0.25">
      <c r="A110" s="45"/>
      <c r="B110" s="45"/>
      <c r="C110" s="45"/>
      <c r="D110" s="45"/>
      <c r="E110" s="45"/>
      <c r="F110" s="45"/>
      <c r="G110" s="45"/>
      <c r="H110" s="45"/>
      <c r="I110" s="45"/>
      <c r="J110" s="45"/>
      <c r="K110" s="45"/>
      <c r="L110" s="45"/>
      <c r="M110" s="45"/>
      <c r="N110" s="45"/>
      <c r="O110" s="45"/>
      <c r="P110" s="45"/>
      <c r="Q110" s="45"/>
      <c r="R110" s="45"/>
      <c r="S110" s="45"/>
      <c r="T110" s="45"/>
      <c r="U110" s="45"/>
    </row>
    <row r="111" spans="1:21" ht="9" customHeight="1" x14ac:dyDescent="0.25">
      <c r="A111" s="45"/>
      <c r="B111" s="45"/>
      <c r="C111" s="45"/>
      <c r="D111" s="45"/>
      <c r="E111" s="45"/>
      <c r="F111" s="45"/>
      <c r="G111" s="45"/>
      <c r="H111" s="45"/>
      <c r="I111" s="45"/>
      <c r="J111" s="45"/>
      <c r="K111" s="45"/>
      <c r="L111" s="45"/>
      <c r="M111" s="45"/>
      <c r="N111" s="45"/>
      <c r="O111" s="45"/>
      <c r="P111" s="45"/>
      <c r="Q111" s="45"/>
      <c r="R111" s="45"/>
      <c r="S111" s="45"/>
      <c r="T111" s="45"/>
      <c r="U111" s="45"/>
    </row>
    <row r="112" spans="1:21" ht="9" customHeight="1" x14ac:dyDescent="0.25">
      <c r="A112" s="45"/>
      <c r="B112" s="45"/>
      <c r="C112" s="45"/>
      <c r="D112" s="45"/>
      <c r="E112" s="45"/>
      <c r="F112" s="45"/>
      <c r="G112" s="45"/>
      <c r="H112" s="45"/>
      <c r="I112" s="45"/>
      <c r="J112" s="45"/>
      <c r="K112" s="45"/>
      <c r="L112" s="45"/>
      <c r="M112" s="45"/>
      <c r="N112" s="45"/>
      <c r="O112" s="45"/>
      <c r="P112" s="45"/>
      <c r="Q112" s="45"/>
      <c r="R112" s="45"/>
      <c r="S112" s="45"/>
      <c r="T112" s="45"/>
      <c r="U112" s="45"/>
    </row>
    <row r="113" spans="1:21" ht="9" customHeight="1" x14ac:dyDescent="0.25">
      <c r="A113" s="45"/>
      <c r="B113" s="45"/>
      <c r="C113" s="45"/>
      <c r="D113" s="45"/>
      <c r="E113" s="45"/>
      <c r="F113" s="45"/>
      <c r="G113" s="45"/>
      <c r="H113" s="45"/>
      <c r="I113" s="45"/>
      <c r="J113" s="45"/>
      <c r="K113" s="45"/>
      <c r="L113" s="45"/>
      <c r="M113" s="45"/>
      <c r="N113" s="45"/>
      <c r="O113" s="45"/>
      <c r="P113" s="45"/>
      <c r="Q113" s="45"/>
      <c r="R113" s="45"/>
      <c r="S113" s="45"/>
      <c r="T113" s="45"/>
      <c r="U113" s="45"/>
    </row>
    <row r="114" spans="1:21" ht="9" customHeight="1" x14ac:dyDescent="0.25">
      <c r="A114" s="45"/>
      <c r="B114" s="45"/>
      <c r="C114" s="45"/>
      <c r="D114" s="45"/>
      <c r="E114" s="45"/>
      <c r="F114" s="45"/>
      <c r="G114" s="45"/>
      <c r="H114" s="45"/>
      <c r="I114" s="45"/>
      <c r="J114" s="45"/>
      <c r="K114" s="45"/>
      <c r="L114" s="45"/>
      <c r="M114" s="45"/>
      <c r="N114" s="45"/>
      <c r="O114" s="45"/>
      <c r="P114" s="45"/>
      <c r="Q114" s="45"/>
      <c r="R114" s="45"/>
      <c r="S114" s="45"/>
      <c r="T114" s="45"/>
      <c r="U114" s="45"/>
    </row>
    <row r="115" spans="1:21" ht="9" customHeight="1" x14ac:dyDescent="0.25">
      <c r="A115" s="45"/>
      <c r="B115" s="45"/>
      <c r="C115" s="45"/>
      <c r="D115" s="45"/>
      <c r="E115" s="45"/>
      <c r="F115" s="45"/>
      <c r="G115" s="45"/>
      <c r="H115" s="45"/>
      <c r="I115" s="45"/>
      <c r="J115" s="45"/>
      <c r="K115" s="45"/>
      <c r="L115" s="45"/>
      <c r="M115" s="45"/>
      <c r="N115" s="45"/>
      <c r="O115" s="45"/>
      <c r="P115" s="45"/>
      <c r="Q115" s="45"/>
      <c r="R115" s="45"/>
      <c r="S115" s="45"/>
      <c r="T115" s="45"/>
      <c r="U115" s="45"/>
    </row>
    <row r="116" spans="1:21" ht="9" customHeight="1" x14ac:dyDescent="0.25">
      <c r="A116" s="45"/>
      <c r="B116" s="45"/>
      <c r="C116" s="45"/>
      <c r="D116" s="45"/>
      <c r="E116" s="45"/>
      <c r="F116" s="45"/>
      <c r="G116" s="45"/>
      <c r="H116" s="45"/>
      <c r="I116" s="45"/>
      <c r="J116" s="45"/>
      <c r="K116" s="45"/>
      <c r="L116" s="45"/>
      <c r="M116" s="45"/>
      <c r="N116" s="45"/>
      <c r="O116" s="45"/>
      <c r="P116" s="45"/>
      <c r="Q116" s="45"/>
      <c r="R116" s="45"/>
      <c r="S116" s="45"/>
      <c r="T116" s="45"/>
      <c r="U116" s="45"/>
    </row>
    <row r="117" spans="1:21" ht="9" customHeight="1" x14ac:dyDescent="0.25">
      <c r="A117" s="45"/>
      <c r="B117" s="45"/>
      <c r="C117" s="45"/>
      <c r="D117" s="45"/>
      <c r="E117" s="45"/>
      <c r="F117" s="45"/>
      <c r="G117" s="45"/>
      <c r="H117" s="45"/>
      <c r="I117" s="45"/>
      <c r="J117" s="45"/>
      <c r="K117" s="45"/>
      <c r="L117" s="45"/>
      <c r="M117" s="45"/>
      <c r="N117" s="45"/>
      <c r="O117" s="45"/>
      <c r="P117" s="45"/>
      <c r="Q117" s="45"/>
      <c r="R117" s="45"/>
      <c r="S117" s="45"/>
      <c r="T117" s="45"/>
      <c r="U117" s="45"/>
    </row>
    <row r="118" spans="1:21" ht="9" customHeight="1" x14ac:dyDescent="0.25">
      <c r="A118" s="45"/>
      <c r="B118" s="45"/>
      <c r="C118" s="45"/>
      <c r="D118" s="45"/>
      <c r="E118" s="45"/>
      <c r="F118" s="45"/>
      <c r="G118" s="45"/>
      <c r="H118" s="45"/>
      <c r="I118" s="45"/>
      <c r="J118" s="45"/>
      <c r="K118" s="45"/>
      <c r="L118" s="45"/>
      <c r="M118" s="45"/>
      <c r="N118" s="45"/>
      <c r="O118" s="45"/>
      <c r="P118" s="45"/>
      <c r="Q118" s="45"/>
      <c r="R118" s="45"/>
      <c r="S118" s="45"/>
      <c r="T118" s="45"/>
      <c r="U118" s="45"/>
    </row>
    <row r="119" spans="1:21" ht="9" customHeight="1" x14ac:dyDescent="0.25">
      <c r="A119" s="45"/>
      <c r="B119" s="45"/>
      <c r="C119" s="45"/>
      <c r="D119" s="45"/>
      <c r="E119" s="45"/>
      <c r="F119" s="45"/>
      <c r="G119" s="45"/>
      <c r="H119" s="45"/>
      <c r="I119" s="45"/>
      <c r="J119" s="45"/>
      <c r="K119" s="45"/>
      <c r="L119" s="45"/>
      <c r="M119" s="45"/>
      <c r="N119" s="45"/>
      <c r="O119" s="45"/>
      <c r="P119" s="45"/>
      <c r="Q119" s="45"/>
      <c r="R119" s="45"/>
      <c r="S119" s="45"/>
      <c r="T119" s="45"/>
      <c r="U119" s="45"/>
    </row>
    <row r="120" spans="1:21" ht="9" customHeight="1" x14ac:dyDescent="0.25">
      <c r="A120" s="45"/>
      <c r="B120" s="45"/>
      <c r="C120" s="45"/>
      <c r="D120" s="45"/>
      <c r="E120" s="45"/>
      <c r="F120" s="45"/>
      <c r="G120" s="45"/>
      <c r="H120" s="45"/>
      <c r="I120" s="45"/>
      <c r="J120" s="45"/>
      <c r="K120" s="45"/>
      <c r="L120" s="45"/>
      <c r="M120" s="45"/>
      <c r="N120" s="45"/>
      <c r="O120" s="45"/>
      <c r="P120" s="45"/>
      <c r="Q120" s="45"/>
      <c r="R120" s="45"/>
      <c r="S120" s="45"/>
      <c r="T120" s="45"/>
      <c r="U120" s="45"/>
    </row>
    <row r="121" spans="1:21" ht="9" customHeight="1" x14ac:dyDescent="0.25">
      <c r="A121" s="45"/>
      <c r="B121" s="45"/>
      <c r="C121" s="45"/>
      <c r="D121" s="45"/>
      <c r="E121" s="45"/>
      <c r="F121" s="45"/>
      <c r="G121" s="45"/>
      <c r="H121" s="45"/>
      <c r="I121" s="45"/>
      <c r="J121" s="45"/>
      <c r="K121" s="45"/>
      <c r="L121" s="45"/>
      <c r="M121" s="45"/>
      <c r="N121" s="45"/>
      <c r="O121" s="45"/>
      <c r="P121" s="45"/>
      <c r="Q121" s="45"/>
      <c r="R121" s="45"/>
      <c r="S121" s="45"/>
      <c r="T121" s="45"/>
      <c r="U121" s="45"/>
    </row>
    <row r="122" spans="1:21" ht="9" customHeight="1" x14ac:dyDescent="0.25">
      <c r="A122" s="45"/>
      <c r="B122" s="45"/>
      <c r="C122" s="45"/>
      <c r="D122" s="45"/>
      <c r="E122" s="45"/>
      <c r="F122" s="45"/>
      <c r="G122" s="45"/>
      <c r="H122" s="45"/>
      <c r="I122" s="45"/>
      <c r="J122" s="45"/>
      <c r="K122" s="45"/>
      <c r="L122" s="45"/>
      <c r="M122" s="45"/>
      <c r="N122" s="45"/>
      <c r="O122" s="45"/>
      <c r="P122" s="45"/>
      <c r="Q122" s="45"/>
      <c r="R122" s="45"/>
      <c r="S122" s="45"/>
      <c r="T122" s="45"/>
      <c r="U122" s="45"/>
    </row>
    <row r="123" spans="1:21" ht="9" customHeight="1" x14ac:dyDescent="0.25">
      <c r="A123" s="45"/>
      <c r="B123" s="45"/>
      <c r="C123" s="45"/>
      <c r="D123" s="45"/>
      <c r="E123" s="45"/>
      <c r="F123" s="45"/>
      <c r="G123" s="45"/>
      <c r="H123" s="45"/>
      <c r="I123" s="45"/>
      <c r="J123" s="45"/>
      <c r="K123" s="45"/>
      <c r="L123" s="45"/>
      <c r="M123" s="45"/>
      <c r="N123" s="45"/>
      <c r="O123" s="45"/>
      <c r="P123" s="45"/>
      <c r="Q123" s="45"/>
      <c r="R123" s="45"/>
      <c r="S123" s="45"/>
      <c r="T123" s="45"/>
      <c r="U123" s="45"/>
    </row>
    <row r="124" spans="1:21" ht="9" customHeight="1" x14ac:dyDescent="0.25">
      <c r="A124" s="45"/>
      <c r="B124" s="45"/>
      <c r="C124" s="45"/>
      <c r="D124" s="45"/>
      <c r="E124" s="45"/>
      <c r="F124" s="45"/>
      <c r="G124" s="45"/>
      <c r="H124" s="45"/>
      <c r="I124" s="45"/>
      <c r="J124" s="45"/>
      <c r="K124" s="45"/>
      <c r="L124" s="45"/>
      <c r="M124" s="45"/>
      <c r="N124" s="45"/>
      <c r="O124" s="45"/>
      <c r="P124" s="45"/>
      <c r="Q124" s="45"/>
      <c r="R124" s="45"/>
      <c r="S124" s="45"/>
      <c r="T124" s="45"/>
      <c r="U124" s="45"/>
    </row>
    <row r="125" spans="1:21" ht="9" customHeight="1" x14ac:dyDescent="0.25">
      <c r="A125" s="45"/>
      <c r="B125" s="45"/>
      <c r="C125" s="45"/>
      <c r="D125" s="45"/>
      <c r="E125" s="45"/>
      <c r="F125" s="45"/>
      <c r="G125" s="45"/>
      <c r="H125" s="45"/>
      <c r="I125" s="45"/>
      <c r="J125" s="45"/>
      <c r="K125" s="45"/>
      <c r="L125" s="45"/>
      <c r="M125" s="45"/>
      <c r="N125" s="45"/>
      <c r="O125" s="45"/>
      <c r="P125" s="45"/>
      <c r="Q125" s="45"/>
      <c r="R125" s="45"/>
      <c r="S125" s="45"/>
      <c r="T125" s="45"/>
      <c r="U125" s="45"/>
    </row>
    <row r="126" spans="1:21" ht="9" customHeight="1" x14ac:dyDescent="0.25">
      <c r="A126" s="45"/>
      <c r="B126" s="45"/>
      <c r="C126" s="45"/>
      <c r="D126" s="45"/>
      <c r="E126" s="45"/>
      <c r="F126" s="45"/>
      <c r="G126" s="45"/>
      <c r="H126" s="45"/>
      <c r="I126" s="45"/>
      <c r="J126" s="45"/>
      <c r="K126" s="45"/>
      <c r="L126" s="45"/>
      <c r="M126" s="45"/>
      <c r="N126" s="45"/>
      <c r="O126" s="45"/>
      <c r="P126" s="45"/>
      <c r="Q126" s="45"/>
      <c r="R126" s="45"/>
      <c r="S126" s="45"/>
      <c r="T126" s="45"/>
      <c r="U126" s="45"/>
    </row>
    <row r="127" spans="1:21" ht="9" customHeight="1" x14ac:dyDescent="0.25">
      <c r="A127" s="45"/>
      <c r="B127" s="45"/>
      <c r="C127" s="45"/>
      <c r="D127" s="45"/>
      <c r="E127" s="45"/>
      <c r="F127" s="45"/>
      <c r="G127" s="45"/>
      <c r="H127" s="45"/>
      <c r="I127" s="45"/>
      <c r="J127" s="45"/>
      <c r="K127" s="45"/>
      <c r="L127" s="45"/>
      <c r="M127" s="45"/>
      <c r="N127" s="45"/>
      <c r="O127" s="45"/>
      <c r="P127" s="45"/>
      <c r="Q127" s="45"/>
      <c r="R127" s="45"/>
      <c r="S127" s="45"/>
      <c r="T127" s="45"/>
      <c r="U127" s="45"/>
    </row>
    <row r="128" spans="1:21" ht="9" customHeight="1" x14ac:dyDescent="0.25">
      <c r="A128" s="45"/>
      <c r="B128" s="45"/>
      <c r="C128" s="45"/>
      <c r="D128" s="45"/>
      <c r="E128" s="45"/>
      <c r="F128" s="45"/>
      <c r="G128" s="45"/>
      <c r="H128" s="45"/>
      <c r="I128" s="45"/>
      <c r="J128" s="45"/>
      <c r="K128" s="45"/>
      <c r="L128" s="45"/>
      <c r="M128" s="45"/>
      <c r="N128" s="45"/>
      <c r="O128" s="45"/>
      <c r="P128" s="45"/>
      <c r="Q128" s="45"/>
      <c r="R128" s="45"/>
      <c r="S128" s="45"/>
      <c r="T128" s="45"/>
      <c r="U128" s="45"/>
    </row>
    <row r="129" spans="1:21" ht="9" customHeight="1" x14ac:dyDescent="0.25">
      <c r="A129" s="45"/>
      <c r="B129" s="45"/>
      <c r="C129" s="45"/>
      <c r="D129" s="45"/>
      <c r="E129" s="45"/>
      <c r="F129" s="45"/>
      <c r="G129" s="45"/>
      <c r="H129" s="45"/>
      <c r="I129" s="45"/>
      <c r="J129" s="45"/>
      <c r="K129" s="45"/>
      <c r="L129" s="45"/>
      <c r="M129" s="45"/>
      <c r="N129" s="45"/>
      <c r="O129" s="45"/>
      <c r="P129" s="45"/>
      <c r="Q129" s="45"/>
      <c r="R129" s="45"/>
      <c r="S129" s="45"/>
      <c r="T129" s="45"/>
      <c r="U129" s="45"/>
    </row>
    <row r="130" spans="1:21" ht="9" customHeight="1" x14ac:dyDescent="0.25">
      <c r="A130" s="45"/>
      <c r="B130" s="45"/>
      <c r="C130" s="45"/>
      <c r="D130" s="45"/>
      <c r="E130" s="45"/>
      <c r="F130" s="45"/>
      <c r="G130" s="45"/>
      <c r="H130" s="45"/>
      <c r="I130" s="45"/>
      <c r="J130" s="45"/>
      <c r="K130" s="45"/>
      <c r="L130" s="45"/>
      <c r="M130" s="45"/>
      <c r="N130" s="45"/>
      <c r="O130" s="45"/>
      <c r="P130" s="45"/>
      <c r="Q130" s="45"/>
      <c r="R130" s="45"/>
      <c r="S130" s="45"/>
      <c r="T130" s="45"/>
      <c r="U130" s="45"/>
    </row>
    <row r="131" spans="1:21" ht="9" customHeight="1" x14ac:dyDescent="0.25">
      <c r="A131" s="45"/>
      <c r="B131" s="45"/>
      <c r="C131" s="45"/>
      <c r="D131" s="45"/>
      <c r="E131" s="45"/>
      <c r="F131" s="45"/>
      <c r="G131" s="45"/>
      <c r="H131" s="45"/>
      <c r="I131" s="45"/>
      <c r="J131" s="45"/>
      <c r="K131" s="45"/>
      <c r="L131" s="45"/>
      <c r="M131" s="45"/>
      <c r="N131" s="45"/>
      <c r="O131" s="45"/>
      <c r="P131" s="45"/>
      <c r="Q131" s="45"/>
      <c r="R131" s="45"/>
      <c r="S131" s="45"/>
      <c r="T131" s="45"/>
      <c r="U131" s="45"/>
    </row>
    <row r="132" spans="1:21" ht="9" customHeight="1" x14ac:dyDescent="0.25">
      <c r="A132" s="45"/>
      <c r="B132" s="45"/>
      <c r="C132" s="45"/>
      <c r="D132" s="45"/>
      <c r="E132" s="45"/>
      <c r="F132" s="45"/>
      <c r="G132" s="45"/>
      <c r="H132" s="45"/>
      <c r="I132" s="45"/>
      <c r="J132" s="45"/>
      <c r="K132" s="45"/>
      <c r="L132" s="45"/>
      <c r="M132" s="45"/>
      <c r="N132" s="45"/>
      <c r="O132" s="45"/>
      <c r="P132" s="45"/>
      <c r="Q132" s="45"/>
      <c r="R132" s="45"/>
      <c r="S132" s="45"/>
      <c r="T132" s="45"/>
      <c r="U132" s="45"/>
    </row>
    <row r="133" spans="1:21" ht="9" customHeight="1" x14ac:dyDescent="0.25">
      <c r="A133" s="45"/>
      <c r="B133" s="45"/>
      <c r="C133" s="45"/>
      <c r="D133" s="45"/>
      <c r="E133" s="45"/>
      <c r="F133" s="45"/>
      <c r="G133" s="45"/>
      <c r="H133" s="45"/>
      <c r="I133" s="45"/>
      <c r="J133" s="45"/>
      <c r="K133" s="45"/>
      <c r="L133" s="45"/>
      <c r="M133" s="45"/>
      <c r="N133" s="45"/>
      <c r="O133" s="45"/>
      <c r="P133" s="45"/>
      <c r="Q133" s="45"/>
      <c r="R133" s="45"/>
      <c r="S133" s="45"/>
      <c r="T133" s="45"/>
      <c r="U133" s="45"/>
    </row>
    <row r="134" spans="1:21" ht="9" customHeight="1" x14ac:dyDescent="0.25">
      <c r="A134" s="45"/>
      <c r="B134" s="45"/>
      <c r="C134" s="45"/>
      <c r="D134" s="45"/>
      <c r="E134" s="45"/>
      <c r="F134" s="45"/>
      <c r="G134" s="45"/>
      <c r="H134" s="45"/>
      <c r="I134" s="45"/>
      <c r="J134" s="45"/>
      <c r="K134" s="45"/>
      <c r="L134" s="45"/>
      <c r="M134" s="45"/>
      <c r="N134" s="45"/>
      <c r="O134" s="45"/>
      <c r="P134" s="45"/>
      <c r="Q134" s="45"/>
      <c r="R134" s="45"/>
      <c r="S134" s="45"/>
      <c r="T134" s="45"/>
      <c r="U134" s="45"/>
    </row>
    <row r="135" spans="1:21" ht="9" customHeight="1" x14ac:dyDescent="0.25">
      <c r="A135" s="45"/>
      <c r="B135" s="45"/>
      <c r="C135" s="45"/>
      <c r="D135" s="45"/>
      <c r="E135" s="45"/>
      <c r="F135" s="45"/>
      <c r="G135" s="45"/>
      <c r="H135" s="45"/>
      <c r="I135" s="45"/>
      <c r="J135" s="45"/>
      <c r="K135" s="45"/>
      <c r="L135" s="45"/>
      <c r="M135" s="45"/>
      <c r="N135" s="45"/>
      <c r="O135" s="45"/>
      <c r="P135" s="45"/>
      <c r="Q135" s="45"/>
      <c r="R135" s="45"/>
      <c r="S135" s="45"/>
      <c r="T135" s="45"/>
      <c r="U135" s="45"/>
    </row>
    <row r="136" spans="1:21" ht="9" customHeight="1" x14ac:dyDescent="0.25">
      <c r="A136" s="45"/>
      <c r="B136" s="45"/>
      <c r="C136" s="45"/>
      <c r="D136" s="45"/>
      <c r="E136" s="45"/>
      <c r="F136" s="45"/>
      <c r="G136" s="45"/>
      <c r="H136" s="45"/>
      <c r="I136" s="45"/>
      <c r="J136" s="45"/>
      <c r="K136" s="45"/>
      <c r="L136" s="45"/>
      <c r="M136" s="45"/>
      <c r="N136" s="45"/>
      <c r="O136" s="45"/>
      <c r="P136" s="45"/>
      <c r="Q136" s="45"/>
      <c r="R136" s="45"/>
      <c r="S136" s="45"/>
      <c r="T136" s="45"/>
      <c r="U136" s="45"/>
    </row>
    <row r="137" spans="1:21" ht="9" customHeight="1" x14ac:dyDescent="0.25">
      <c r="A137" s="45"/>
      <c r="B137" s="45"/>
      <c r="C137" s="45"/>
      <c r="D137" s="45"/>
      <c r="E137" s="45"/>
      <c r="F137" s="45"/>
      <c r="G137" s="45"/>
      <c r="H137" s="45"/>
      <c r="I137" s="45"/>
      <c r="J137" s="45"/>
      <c r="K137" s="45"/>
      <c r="L137" s="45"/>
      <c r="M137" s="45"/>
      <c r="N137" s="45"/>
      <c r="O137" s="45"/>
      <c r="P137" s="45"/>
      <c r="Q137" s="45"/>
      <c r="R137" s="45"/>
      <c r="S137" s="45"/>
      <c r="T137" s="45"/>
      <c r="U137" s="45"/>
    </row>
    <row r="138" spans="1:21" ht="9" customHeight="1" x14ac:dyDescent="0.25">
      <c r="A138" s="45"/>
      <c r="B138" s="45"/>
      <c r="C138" s="45"/>
      <c r="D138" s="45"/>
      <c r="E138" s="45"/>
      <c r="F138" s="45"/>
      <c r="G138" s="45"/>
      <c r="H138" s="45"/>
      <c r="I138" s="45"/>
      <c r="J138" s="45"/>
      <c r="K138" s="45"/>
      <c r="L138" s="45"/>
      <c r="M138" s="45"/>
      <c r="N138" s="45"/>
      <c r="O138" s="45"/>
      <c r="P138" s="45"/>
      <c r="Q138" s="45"/>
      <c r="R138" s="45"/>
      <c r="S138" s="45"/>
      <c r="T138" s="45"/>
      <c r="U138" s="45"/>
    </row>
    <row r="139" spans="1:21" ht="9" customHeight="1" x14ac:dyDescent="0.25">
      <c r="A139" s="45"/>
      <c r="B139" s="45"/>
      <c r="C139" s="45"/>
      <c r="D139" s="45"/>
      <c r="E139" s="45"/>
      <c r="F139" s="45"/>
      <c r="G139" s="45"/>
      <c r="H139" s="45"/>
      <c r="I139" s="45"/>
      <c r="J139" s="45"/>
      <c r="K139" s="45"/>
      <c r="L139" s="45"/>
      <c r="M139" s="45"/>
      <c r="N139" s="45"/>
      <c r="O139" s="45"/>
      <c r="P139" s="45"/>
      <c r="Q139" s="45"/>
      <c r="R139" s="45"/>
      <c r="S139" s="45"/>
      <c r="T139" s="45"/>
      <c r="U139" s="45"/>
    </row>
    <row r="140" spans="1:21" ht="9" customHeight="1" x14ac:dyDescent="0.25">
      <c r="A140" s="45"/>
      <c r="B140" s="45"/>
      <c r="C140" s="45"/>
      <c r="D140" s="45"/>
      <c r="E140" s="45"/>
      <c r="F140" s="45"/>
      <c r="G140" s="45"/>
      <c r="H140" s="45"/>
      <c r="I140" s="45"/>
      <c r="J140" s="45"/>
      <c r="K140" s="45"/>
      <c r="L140" s="45"/>
      <c r="M140" s="45"/>
      <c r="N140" s="45"/>
      <c r="O140" s="45"/>
      <c r="P140" s="45"/>
      <c r="Q140" s="45"/>
      <c r="R140" s="45"/>
      <c r="S140" s="45"/>
      <c r="T140" s="45"/>
      <c r="U140" s="45"/>
    </row>
    <row r="141" spans="1:21" ht="9" customHeight="1" x14ac:dyDescent="0.25">
      <c r="A141" s="45"/>
      <c r="B141" s="45"/>
      <c r="C141" s="45"/>
      <c r="D141" s="45"/>
      <c r="E141" s="45"/>
      <c r="F141" s="45"/>
      <c r="G141" s="45"/>
      <c r="H141" s="45"/>
      <c r="I141" s="45"/>
      <c r="J141" s="45"/>
      <c r="K141" s="45"/>
      <c r="L141" s="45"/>
      <c r="M141" s="45"/>
      <c r="N141" s="45"/>
      <c r="O141" s="45"/>
      <c r="P141" s="45"/>
      <c r="Q141" s="45"/>
      <c r="R141" s="45"/>
      <c r="S141" s="45"/>
      <c r="T141" s="45"/>
      <c r="U141" s="45"/>
    </row>
    <row r="142" spans="1:21" ht="9" customHeight="1" x14ac:dyDescent="0.25">
      <c r="A142" s="45"/>
      <c r="B142" s="45"/>
      <c r="C142" s="45"/>
      <c r="D142" s="45"/>
      <c r="E142" s="45"/>
      <c r="F142" s="45"/>
      <c r="G142" s="45"/>
      <c r="H142" s="45"/>
      <c r="I142" s="45"/>
      <c r="J142" s="45"/>
      <c r="K142" s="45"/>
      <c r="L142" s="45"/>
      <c r="M142" s="45"/>
      <c r="N142" s="45"/>
      <c r="O142" s="45"/>
      <c r="P142" s="45"/>
      <c r="Q142" s="45"/>
      <c r="R142" s="45"/>
      <c r="S142" s="45"/>
      <c r="T142" s="45"/>
      <c r="U142" s="45"/>
    </row>
    <row r="143" spans="1:21" ht="9" customHeight="1" x14ac:dyDescent="0.25">
      <c r="A143" s="45"/>
      <c r="B143" s="45"/>
      <c r="C143" s="45"/>
      <c r="D143" s="45"/>
      <c r="E143" s="45"/>
      <c r="F143" s="45"/>
      <c r="G143" s="45"/>
      <c r="H143" s="45"/>
      <c r="I143" s="45"/>
      <c r="J143" s="45"/>
      <c r="K143" s="45"/>
      <c r="L143" s="45"/>
      <c r="M143" s="45"/>
      <c r="N143" s="45"/>
      <c r="O143" s="45"/>
      <c r="P143" s="45"/>
      <c r="Q143" s="45"/>
      <c r="R143" s="45"/>
      <c r="S143" s="45"/>
      <c r="T143" s="45"/>
      <c r="U143" s="45"/>
    </row>
    <row r="144" spans="1:21" ht="9" customHeight="1" x14ac:dyDescent="0.25">
      <c r="A144" s="45"/>
      <c r="B144" s="45"/>
      <c r="C144" s="45"/>
      <c r="D144" s="45"/>
      <c r="E144" s="45"/>
      <c r="F144" s="45"/>
      <c r="G144" s="45"/>
      <c r="H144" s="45"/>
      <c r="I144" s="45"/>
      <c r="J144" s="45"/>
      <c r="K144" s="45"/>
      <c r="L144" s="45"/>
      <c r="M144" s="45"/>
      <c r="N144" s="45"/>
      <c r="O144" s="45"/>
      <c r="P144" s="45"/>
      <c r="Q144" s="45"/>
      <c r="R144" s="45"/>
      <c r="S144" s="45"/>
      <c r="T144" s="45"/>
      <c r="U144" s="45"/>
    </row>
    <row r="145" spans="1:21" ht="9" customHeight="1" x14ac:dyDescent="0.25">
      <c r="A145" s="45"/>
      <c r="B145" s="45"/>
      <c r="C145" s="45"/>
      <c r="D145" s="45"/>
      <c r="E145" s="45"/>
      <c r="F145" s="45"/>
      <c r="G145" s="45"/>
      <c r="H145" s="45"/>
      <c r="I145" s="45"/>
      <c r="J145" s="45"/>
      <c r="K145" s="45"/>
      <c r="L145" s="45"/>
      <c r="M145" s="45"/>
      <c r="N145" s="45"/>
      <c r="O145" s="45"/>
      <c r="P145" s="45"/>
      <c r="Q145" s="45"/>
      <c r="R145" s="45"/>
      <c r="S145" s="45"/>
      <c r="T145" s="45"/>
      <c r="U145" s="45"/>
    </row>
    <row r="146" spans="1:21" ht="9" customHeight="1" x14ac:dyDescent="0.25">
      <c r="A146" s="45"/>
      <c r="B146" s="45"/>
      <c r="C146" s="45"/>
      <c r="D146" s="45"/>
      <c r="E146" s="45"/>
      <c r="F146" s="45"/>
      <c r="G146" s="45"/>
      <c r="H146" s="45"/>
      <c r="I146" s="45"/>
      <c r="J146" s="45"/>
      <c r="K146" s="45"/>
      <c r="L146" s="45"/>
      <c r="M146" s="45"/>
      <c r="N146" s="45"/>
      <c r="O146" s="45"/>
      <c r="P146" s="45"/>
      <c r="Q146" s="45"/>
      <c r="R146" s="45"/>
      <c r="S146" s="45"/>
      <c r="T146" s="45"/>
      <c r="U146" s="45"/>
    </row>
    <row r="147" spans="1:21" ht="9" customHeight="1" x14ac:dyDescent="0.25">
      <c r="A147" s="45"/>
      <c r="B147" s="45"/>
      <c r="C147" s="45"/>
      <c r="D147" s="45"/>
      <c r="E147" s="45"/>
      <c r="F147" s="45"/>
      <c r="G147" s="45"/>
      <c r="H147" s="45"/>
      <c r="I147" s="45"/>
      <c r="J147" s="45"/>
      <c r="K147" s="45"/>
      <c r="L147" s="45"/>
      <c r="M147" s="45"/>
      <c r="N147" s="45"/>
      <c r="O147" s="45"/>
      <c r="P147" s="45"/>
      <c r="Q147" s="45"/>
      <c r="R147" s="45"/>
      <c r="S147" s="45"/>
      <c r="T147" s="45"/>
      <c r="U147" s="45"/>
    </row>
    <row r="148" spans="1:21" ht="9" customHeight="1" x14ac:dyDescent="0.25">
      <c r="A148" s="45"/>
      <c r="B148" s="45"/>
      <c r="C148" s="45"/>
      <c r="D148" s="45"/>
      <c r="E148" s="45"/>
      <c r="F148" s="45"/>
      <c r="G148" s="45"/>
      <c r="H148" s="45"/>
      <c r="I148" s="45"/>
      <c r="J148" s="45"/>
      <c r="K148" s="45"/>
      <c r="L148" s="45"/>
      <c r="M148" s="45"/>
      <c r="N148" s="45"/>
      <c r="O148" s="45"/>
      <c r="P148" s="45"/>
      <c r="Q148" s="45"/>
      <c r="R148" s="45"/>
      <c r="S148" s="45"/>
      <c r="T148" s="45"/>
      <c r="U148" s="45"/>
    </row>
    <row r="149" spans="1:21" ht="9" customHeight="1" x14ac:dyDescent="0.25">
      <c r="A149" s="45"/>
      <c r="B149" s="45"/>
      <c r="C149" s="45"/>
      <c r="D149" s="45"/>
      <c r="E149" s="45"/>
      <c r="F149" s="45"/>
      <c r="G149" s="45"/>
      <c r="H149" s="45"/>
      <c r="I149" s="45"/>
      <c r="J149" s="45"/>
      <c r="K149" s="45"/>
      <c r="L149" s="45"/>
      <c r="M149" s="45"/>
      <c r="N149" s="45"/>
      <c r="O149" s="45"/>
      <c r="P149" s="45"/>
      <c r="Q149" s="45"/>
      <c r="R149" s="45"/>
      <c r="S149" s="45"/>
      <c r="T149" s="45"/>
      <c r="U149" s="45"/>
    </row>
    <row r="150" spans="1:21" ht="9" customHeight="1" x14ac:dyDescent="0.25">
      <c r="A150" s="45"/>
      <c r="B150" s="45"/>
      <c r="C150" s="45"/>
      <c r="D150" s="45"/>
      <c r="E150" s="45"/>
      <c r="F150" s="45"/>
      <c r="G150" s="45"/>
      <c r="H150" s="45"/>
      <c r="I150" s="45"/>
      <c r="J150" s="45"/>
      <c r="K150" s="45"/>
      <c r="L150" s="45"/>
      <c r="M150" s="45"/>
      <c r="N150" s="45"/>
      <c r="O150" s="45"/>
      <c r="P150" s="45"/>
      <c r="Q150" s="45"/>
      <c r="R150" s="45"/>
      <c r="S150" s="45"/>
      <c r="T150" s="45"/>
      <c r="U150" s="45"/>
    </row>
    <row r="151" spans="1:21" ht="9" customHeight="1" x14ac:dyDescent="0.25">
      <c r="A151" s="45"/>
      <c r="B151" s="45"/>
      <c r="C151" s="45"/>
      <c r="D151" s="45"/>
      <c r="E151" s="45"/>
      <c r="F151" s="45"/>
      <c r="G151" s="45"/>
      <c r="H151" s="45"/>
      <c r="I151" s="45"/>
      <c r="J151" s="45"/>
      <c r="K151" s="45"/>
      <c r="L151" s="45"/>
      <c r="M151" s="45"/>
      <c r="N151" s="45"/>
      <c r="O151" s="45"/>
      <c r="P151" s="45"/>
      <c r="Q151" s="45"/>
      <c r="R151" s="45"/>
      <c r="S151" s="45"/>
      <c r="T151" s="45"/>
      <c r="U151" s="45"/>
    </row>
    <row r="152" spans="1:21" ht="9" customHeight="1" x14ac:dyDescent="0.25">
      <c r="A152" s="45"/>
      <c r="B152" s="45"/>
      <c r="C152" s="45"/>
      <c r="D152" s="45"/>
      <c r="E152" s="45"/>
      <c r="F152" s="45"/>
      <c r="G152" s="45"/>
      <c r="H152" s="45"/>
      <c r="I152" s="45"/>
      <c r="J152" s="45"/>
      <c r="K152" s="45"/>
      <c r="L152" s="45"/>
      <c r="M152" s="45"/>
      <c r="N152" s="45"/>
      <c r="O152" s="45"/>
      <c r="P152" s="45"/>
      <c r="Q152" s="45"/>
      <c r="R152" s="45"/>
      <c r="S152" s="45"/>
      <c r="T152" s="45"/>
      <c r="U152" s="45"/>
    </row>
    <row r="153" spans="1:21" ht="9" customHeight="1" x14ac:dyDescent="0.25">
      <c r="A153" s="45"/>
      <c r="B153" s="45"/>
      <c r="C153" s="45"/>
      <c r="D153" s="45"/>
      <c r="E153" s="45"/>
      <c r="F153" s="45"/>
      <c r="G153" s="45"/>
      <c r="H153" s="45"/>
      <c r="I153" s="45"/>
      <c r="J153" s="45"/>
      <c r="K153" s="45"/>
      <c r="L153" s="45"/>
      <c r="M153" s="45"/>
      <c r="N153" s="45"/>
      <c r="O153" s="45"/>
      <c r="P153" s="45"/>
      <c r="Q153" s="45"/>
      <c r="R153" s="45"/>
      <c r="S153" s="45"/>
      <c r="T153" s="45"/>
      <c r="U153" s="45"/>
    </row>
    <row r="154" spans="1:21" ht="9" customHeight="1" x14ac:dyDescent="0.25">
      <c r="A154" s="45"/>
      <c r="B154" s="45"/>
      <c r="C154" s="45"/>
      <c r="D154" s="45"/>
      <c r="E154" s="45"/>
      <c r="F154" s="45"/>
      <c r="G154" s="45"/>
      <c r="H154" s="45"/>
      <c r="I154" s="45"/>
      <c r="J154" s="45"/>
      <c r="K154" s="45"/>
      <c r="L154" s="45"/>
      <c r="M154" s="45"/>
      <c r="N154" s="45"/>
      <c r="O154" s="45"/>
      <c r="P154" s="45"/>
      <c r="Q154" s="45"/>
      <c r="R154" s="45"/>
      <c r="S154" s="45"/>
      <c r="T154" s="45"/>
      <c r="U154" s="45"/>
    </row>
    <row r="155" spans="1:21" ht="9" customHeight="1" x14ac:dyDescent="0.25">
      <c r="A155" s="45"/>
      <c r="B155" s="45"/>
      <c r="C155" s="45"/>
      <c r="D155" s="45"/>
      <c r="E155" s="45"/>
      <c r="F155" s="45"/>
      <c r="G155" s="45"/>
      <c r="H155" s="45"/>
      <c r="I155" s="45"/>
      <c r="J155" s="45"/>
      <c r="K155" s="45"/>
      <c r="L155" s="45"/>
      <c r="M155" s="45"/>
      <c r="N155" s="45"/>
      <c r="O155" s="45"/>
      <c r="P155" s="45"/>
      <c r="Q155" s="45"/>
      <c r="R155" s="45"/>
      <c r="S155" s="45"/>
      <c r="T155" s="45"/>
      <c r="U155" s="45"/>
    </row>
    <row r="156" spans="1:21" ht="9" customHeight="1" x14ac:dyDescent="0.25">
      <c r="A156" s="45"/>
      <c r="B156" s="45"/>
      <c r="C156" s="45"/>
      <c r="D156" s="45"/>
      <c r="E156" s="45"/>
      <c r="F156" s="45"/>
      <c r="G156" s="45"/>
      <c r="H156" s="45"/>
      <c r="I156" s="45"/>
      <c r="J156" s="45"/>
      <c r="K156" s="45"/>
      <c r="L156" s="45"/>
      <c r="M156" s="45"/>
      <c r="N156" s="45"/>
      <c r="O156" s="45"/>
      <c r="P156" s="45"/>
      <c r="Q156" s="45"/>
      <c r="R156" s="45"/>
      <c r="S156" s="45"/>
      <c r="T156" s="45"/>
      <c r="U156" s="45"/>
    </row>
    <row r="157" spans="1:21" ht="9" customHeight="1" x14ac:dyDescent="0.25">
      <c r="A157" s="45"/>
      <c r="B157" s="45"/>
      <c r="C157" s="45"/>
      <c r="D157" s="45"/>
      <c r="E157" s="45"/>
      <c r="F157" s="45"/>
      <c r="G157" s="45"/>
      <c r="H157" s="45"/>
      <c r="I157" s="45"/>
      <c r="J157" s="45"/>
      <c r="K157" s="45"/>
      <c r="L157" s="45"/>
      <c r="M157" s="45"/>
      <c r="N157" s="45"/>
      <c r="O157" s="45"/>
      <c r="P157" s="45"/>
      <c r="Q157" s="45"/>
      <c r="R157" s="45"/>
      <c r="S157" s="45"/>
      <c r="T157" s="45"/>
      <c r="U157" s="45"/>
    </row>
    <row r="158" spans="1:21" ht="9" customHeight="1" x14ac:dyDescent="0.25">
      <c r="A158" s="45"/>
      <c r="B158" s="45"/>
      <c r="C158" s="45"/>
      <c r="D158" s="45"/>
      <c r="E158" s="45"/>
      <c r="F158" s="45"/>
      <c r="G158" s="45"/>
      <c r="H158" s="45"/>
      <c r="I158" s="45"/>
      <c r="J158" s="45"/>
      <c r="K158" s="45"/>
      <c r="L158" s="45"/>
      <c r="M158" s="45"/>
      <c r="N158" s="45"/>
      <c r="O158" s="45"/>
      <c r="P158" s="45"/>
      <c r="Q158" s="45"/>
      <c r="R158" s="45"/>
      <c r="S158" s="45"/>
      <c r="T158" s="45"/>
      <c r="U158" s="45"/>
    </row>
    <row r="159" spans="1:21" ht="9" customHeight="1" x14ac:dyDescent="0.25">
      <c r="A159" s="45"/>
      <c r="B159" s="45"/>
      <c r="C159" s="45"/>
      <c r="D159" s="45"/>
      <c r="E159" s="45"/>
      <c r="F159" s="45"/>
      <c r="G159" s="45"/>
      <c r="H159" s="45"/>
      <c r="I159" s="45"/>
      <c r="J159" s="45"/>
      <c r="K159" s="45"/>
      <c r="L159" s="45"/>
      <c r="M159" s="45"/>
      <c r="N159" s="45"/>
      <c r="O159" s="45"/>
      <c r="P159" s="45"/>
      <c r="Q159" s="45"/>
      <c r="R159" s="45"/>
      <c r="S159" s="45"/>
      <c r="T159" s="45"/>
      <c r="U159" s="45"/>
    </row>
    <row r="160" spans="1:21" ht="9" customHeight="1" x14ac:dyDescent="0.25">
      <c r="A160" s="45"/>
      <c r="B160" s="45"/>
      <c r="C160" s="45"/>
      <c r="D160" s="45"/>
      <c r="E160" s="45"/>
      <c r="F160" s="45"/>
      <c r="G160" s="45"/>
      <c r="H160" s="45"/>
      <c r="I160" s="45"/>
      <c r="J160" s="45"/>
      <c r="K160" s="45"/>
      <c r="L160" s="45"/>
      <c r="M160" s="45"/>
      <c r="N160" s="45"/>
      <c r="O160" s="45"/>
      <c r="P160" s="45"/>
      <c r="Q160" s="45"/>
      <c r="R160" s="45"/>
      <c r="S160" s="45"/>
      <c r="T160" s="45"/>
      <c r="U160" s="45"/>
    </row>
    <row r="161" spans="1:21" ht="9" customHeight="1" x14ac:dyDescent="0.25">
      <c r="A161" s="45"/>
      <c r="B161" s="45"/>
      <c r="C161" s="45"/>
      <c r="D161" s="45"/>
      <c r="E161" s="45"/>
      <c r="F161" s="45"/>
      <c r="G161" s="45"/>
      <c r="H161" s="45"/>
      <c r="I161" s="45"/>
      <c r="J161" s="45"/>
      <c r="K161" s="45"/>
      <c r="L161" s="45"/>
      <c r="M161" s="45"/>
      <c r="N161" s="45"/>
      <c r="O161" s="45"/>
      <c r="P161" s="45"/>
      <c r="Q161" s="45"/>
      <c r="R161" s="45"/>
      <c r="S161" s="45"/>
      <c r="T161" s="45"/>
      <c r="U161" s="45"/>
    </row>
    <row r="162" spans="1:21" ht="9" customHeight="1" x14ac:dyDescent="0.25">
      <c r="A162" s="45"/>
      <c r="B162" s="45"/>
      <c r="C162" s="45"/>
      <c r="D162" s="45"/>
      <c r="E162" s="45"/>
      <c r="F162" s="45"/>
      <c r="G162" s="45"/>
      <c r="H162" s="45"/>
      <c r="I162" s="45"/>
      <c r="J162" s="45"/>
      <c r="K162" s="45"/>
      <c r="L162" s="45"/>
      <c r="M162" s="45"/>
      <c r="N162" s="45"/>
      <c r="O162" s="45"/>
      <c r="P162" s="45"/>
      <c r="Q162" s="45"/>
      <c r="R162" s="45"/>
      <c r="S162" s="45"/>
      <c r="T162" s="45"/>
      <c r="U162" s="45"/>
    </row>
    <row r="163" spans="1:21" ht="9" customHeight="1" x14ac:dyDescent="0.25">
      <c r="A163" s="45"/>
      <c r="B163" s="45"/>
      <c r="C163" s="45"/>
      <c r="D163" s="45"/>
      <c r="E163" s="45"/>
      <c r="F163" s="45"/>
      <c r="G163" s="45"/>
      <c r="H163" s="45"/>
      <c r="I163" s="45"/>
      <c r="J163" s="45"/>
      <c r="K163" s="45"/>
      <c r="L163" s="45"/>
      <c r="M163" s="45"/>
      <c r="N163" s="45"/>
      <c r="O163" s="45"/>
      <c r="P163" s="45"/>
      <c r="Q163" s="45"/>
      <c r="R163" s="45"/>
      <c r="S163" s="45"/>
      <c r="T163" s="45"/>
      <c r="U163" s="45"/>
    </row>
    <row r="164" spans="1:21" ht="9" customHeight="1" x14ac:dyDescent="0.25">
      <c r="A164" s="45"/>
      <c r="B164" s="45"/>
      <c r="C164" s="45"/>
      <c r="D164" s="45"/>
      <c r="E164" s="45"/>
      <c r="F164" s="45"/>
      <c r="G164" s="45"/>
      <c r="H164" s="45"/>
      <c r="I164" s="45"/>
      <c r="J164" s="45"/>
      <c r="K164" s="45"/>
      <c r="L164" s="45"/>
      <c r="M164" s="45"/>
      <c r="N164" s="45"/>
      <c r="O164" s="45"/>
      <c r="P164" s="45"/>
      <c r="Q164" s="45"/>
      <c r="R164" s="45"/>
      <c r="S164" s="45"/>
      <c r="T164" s="45"/>
      <c r="U164" s="45"/>
    </row>
    <row r="165" spans="1:21" ht="9" customHeight="1" x14ac:dyDescent="0.25">
      <c r="A165" s="45"/>
      <c r="B165" s="45"/>
      <c r="C165" s="45"/>
      <c r="D165" s="45"/>
      <c r="E165" s="45"/>
      <c r="F165" s="45"/>
      <c r="G165" s="45"/>
      <c r="H165" s="45"/>
      <c r="I165" s="45"/>
      <c r="J165" s="45"/>
      <c r="K165" s="45"/>
      <c r="L165" s="45"/>
      <c r="M165" s="45"/>
      <c r="N165" s="45"/>
      <c r="O165" s="45"/>
      <c r="P165" s="45"/>
      <c r="Q165" s="45"/>
      <c r="R165" s="45"/>
      <c r="S165" s="45"/>
      <c r="T165" s="45"/>
      <c r="U165" s="45"/>
    </row>
    <row r="166" spans="1:21" ht="9" customHeight="1" x14ac:dyDescent="0.25">
      <c r="A166" s="45"/>
      <c r="B166" s="45"/>
      <c r="C166" s="45"/>
      <c r="D166" s="45"/>
      <c r="E166" s="45"/>
      <c r="F166" s="45"/>
      <c r="G166" s="45"/>
      <c r="H166" s="45"/>
      <c r="I166" s="45"/>
      <c r="J166" s="45"/>
      <c r="K166" s="45"/>
      <c r="L166" s="45"/>
      <c r="M166" s="45"/>
      <c r="N166" s="45"/>
      <c r="O166" s="45"/>
      <c r="P166" s="45"/>
      <c r="Q166" s="45"/>
      <c r="R166" s="45"/>
      <c r="S166" s="45"/>
      <c r="T166" s="45"/>
      <c r="U166" s="45"/>
    </row>
    <row r="167" spans="1:21" ht="9" customHeight="1" x14ac:dyDescent="0.25">
      <c r="A167" s="45"/>
      <c r="B167" s="45"/>
      <c r="C167" s="45"/>
      <c r="D167" s="45"/>
      <c r="E167" s="45"/>
      <c r="F167" s="45"/>
      <c r="G167" s="45"/>
      <c r="H167" s="45"/>
      <c r="I167" s="45"/>
      <c r="J167" s="45"/>
      <c r="K167" s="45"/>
      <c r="L167" s="45"/>
      <c r="M167" s="45"/>
      <c r="N167" s="45"/>
      <c r="O167" s="45"/>
      <c r="P167" s="45"/>
      <c r="Q167" s="45"/>
      <c r="R167" s="45"/>
      <c r="S167" s="45"/>
      <c r="T167" s="45"/>
      <c r="U167" s="45"/>
    </row>
    <row r="168" spans="1:21" ht="9" customHeight="1" x14ac:dyDescent="0.25">
      <c r="A168" s="45"/>
      <c r="B168" s="45"/>
      <c r="C168" s="45"/>
      <c r="D168" s="45"/>
      <c r="E168" s="45"/>
      <c r="F168" s="45"/>
      <c r="G168" s="45"/>
      <c r="H168" s="45"/>
      <c r="I168" s="45"/>
      <c r="J168" s="45"/>
      <c r="K168" s="45"/>
      <c r="L168" s="45"/>
      <c r="M168" s="45"/>
      <c r="N168" s="45"/>
      <c r="O168" s="45"/>
      <c r="P168" s="45"/>
      <c r="Q168" s="45"/>
      <c r="R168" s="45"/>
      <c r="S168" s="45"/>
      <c r="T168" s="45"/>
      <c r="U168" s="45"/>
    </row>
    <row r="169" spans="1:21" ht="9" customHeight="1" x14ac:dyDescent="0.25">
      <c r="A169" s="45"/>
      <c r="B169" s="45"/>
      <c r="C169" s="45"/>
      <c r="D169" s="45"/>
      <c r="E169" s="45"/>
      <c r="F169" s="45"/>
      <c r="G169" s="45"/>
      <c r="H169" s="45"/>
      <c r="I169" s="45"/>
      <c r="J169" s="45"/>
      <c r="K169" s="45"/>
      <c r="L169" s="45"/>
      <c r="M169" s="45"/>
      <c r="N169" s="45"/>
      <c r="O169" s="45"/>
      <c r="P169" s="45"/>
      <c r="Q169" s="45"/>
      <c r="R169" s="45"/>
      <c r="S169" s="45"/>
      <c r="T169" s="45"/>
      <c r="U169" s="45"/>
    </row>
    <row r="170" spans="1:21" ht="9" customHeight="1" x14ac:dyDescent="0.25">
      <c r="A170" s="45"/>
      <c r="B170" s="45"/>
      <c r="C170" s="45"/>
      <c r="D170" s="45"/>
      <c r="E170" s="45"/>
      <c r="F170" s="45"/>
      <c r="G170" s="45"/>
      <c r="H170" s="45"/>
      <c r="I170" s="45"/>
      <c r="J170" s="45"/>
      <c r="K170" s="45"/>
      <c r="L170" s="45"/>
      <c r="M170" s="45"/>
      <c r="N170" s="45"/>
      <c r="O170" s="45"/>
      <c r="P170" s="45"/>
      <c r="Q170" s="45"/>
      <c r="R170" s="45"/>
      <c r="S170" s="45"/>
      <c r="T170" s="45"/>
      <c r="U170" s="45"/>
    </row>
    <row r="171" spans="1:21" ht="9" customHeight="1" x14ac:dyDescent="0.25">
      <c r="A171" s="45"/>
      <c r="B171" s="45"/>
      <c r="C171" s="45"/>
      <c r="D171" s="45"/>
      <c r="E171" s="45"/>
      <c r="F171" s="45"/>
      <c r="G171" s="45"/>
      <c r="H171" s="45"/>
      <c r="I171" s="45"/>
      <c r="J171" s="45"/>
      <c r="K171" s="45"/>
      <c r="L171" s="45"/>
      <c r="M171" s="45"/>
      <c r="N171" s="45"/>
      <c r="O171" s="45"/>
      <c r="P171" s="45"/>
      <c r="Q171" s="45"/>
      <c r="R171" s="45"/>
      <c r="S171" s="45"/>
      <c r="T171" s="45"/>
      <c r="U171" s="45"/>
    </row>
    <row r="172" spans="1:21" ht="9" customHeight="1" x14ac:dyDescent="0.25">
      <c r="A172" s="45"/>
      <c r="B172" s="45"/>
      <c r="C172" s="45"/>
      <c r="D172" s="45"/>
      <c r="E172" s="45"/>
      <c r="F172" s="45"/>
      <c r="G172" s="45"/>
      <c r="H172" s="45"/>
      <c r="I172" s="45"/>
      <c r="J172" s="45"/>
      <c r="K172" s="45"/>
      <c r="L172" s="45"/>
      <c r="M172" s="45"/>
      <c r="N172" s="45"/>
      <c r="O172" s="45"/>
      <c r="P172" s="45"/>
      <c r="Q172" s="45"/>
      <c r="R172" s="45"/>
      <c r="S172" s="45"/>
      <c r="T172" s="45"/>
      <c r="U172" s="45"/>
    </row>
    <row r="173" spans="1:21" ht="9" customHeight="1" x14ac:dyDescent="0.25">
      <c r="A173" s="45"/>
      <c r="B173" s="45"/>
      <c r="C173" s="45"/>
      <c r="D173" s="45"/>
      <c r="E173" s="45"/>
      <c r="F173" s="45"/>
      <c r="G173" s="45"/>
      <c r="H173" s="45"/>
      <c r="I173" s="45"/>
      <c r="J173" s="45"/>
      <c r="K173" s="45"/>
      <c r="L173" s="45"/>
      <c r="M173" s="45"/>
      <c r="N173" s="45"/>
      <c r="O173" s="45"/>
      <c r="P173" s="45"/>
      <c r="Q173" s="45"/>
      <c r="R173" s="45"/>
      <c r="S173" s="45"/>
      <c r="T173" s="45"/>
      <c r="U173" s="45"/>
    </row>
    <row r="174" spans="1:21" ht="9" customHeight="1" x14ac:dyDescent="0.25">
      <c r="A174" s="45"/>
      <c r="B174" s="45"/>
      <c r="C174" s="45"/>
      <c r="D174" s="45"/>
      <c r="E174" s="45"/>
      <c r="F174" s="45"/>
      <c r="G174" s="45"/>
      <c r="H174" s="45"/>
      <c r="I174" s="45"/>
      <c r="J174" s="45"/>
      <c r="K174" s="45"/>
      <c r="L174" s="45"/>
      <c r="M174" s="45"/>
      <c r="N174" s="45"/>
      <c r="O174" s="45"/>
      <c r="P174" s="45"/>
      <c r="Q174" s="45"/>
      <c r="R174" s="45"/>
      <c r="S174" s="45"/>
      <c r="T174" s="45"/>
      <c r="U174" s="45"/>
    </row>
    <row r="175" spans="1:21" ht="9" customHeight="1" x14ac:dyDescent="0.25">
      <c r="A175" s="45"/>
      <c r="B175" s="45"/>
      <c r="C175" s="45"/>
      <c r="D175" s="45"/>
      <c r="E175" s="45"/>
      <c r="F175" s="45"/>
      <c r="G175" s="45"/>
      <c r="H175" s="45"/>
      <c r="I175" s="45"/>
      <c r="J175" s="45"/>
      <c r="K175" s="45"/>
      <c r="L175" s="45"/>
      <c r="M175" s="45"/>
      <c r="N175" s="45"/>
      <c r="O175" s="45"/>
      <c r="P175" s="45"/>
      <c r="Q175" s="45"/>
      <c r="R175" s="45"/>
      <c r="S175" s="45"/>
      <c r="T175" s="45"/>
      <c r="U175" s="45"/>
    </row>
    <row r="176" spans="1:21" ht="9" customHeight="1" x14ac:dyDescent="0.25">
      <c r="A176" s="45"/>
      <c r="B176" s="45"/>
      <c r="C176" s="45"/>
      <c r="D176" s="45"/>
      <c r="E176" s="45"/>
      <c r="F176" s="45"/>
      <c r="G176" s="45"/>
      <c r="H176" s="45"/>
      <c r="I176" s="45"/>
      <c r="J176" s="45"/>
      <c r="K176" s="45"/>
      <c r="L176" s="45"/>
      <c r="M176" s="45"/>
      <c r="N176" s="45"/>
      <c r="O176" s="45"/>
      <c r="P176" s="45"/>
      <c r="Q176" s="45"/>
      <c r="R176" s="45"/>
      <c r="S176" s="45"/>
      <c r="T176" s="45"/>
      <c r="U176" s="45"/>
    </row>
    <row r="177" spans="1:21" ht="9" customHeight="1" x14ac:dyDescent="0.25">
      <c r="A177" s="45"/>
      <c r="B177" s="45"/>
      <c r="C177" s="45"/>
      <c r="D177" s="45"/>
      <c r="E177" s="45"/>
      <c r="F177" s="45"/>
      <c r="G177" s="45"/>
      <c r="H177" s="45"/>
      <c r="I177" s="45"/>
      <c r="J177" s="45"/>
      <c r="K177" s="45"/>
      <c r="L177" s="45"/>
      <c r="M177" s="45"/>
      <c r="N177" s="45"/>
      <c r="O177" s="45"/>
      <c r="P177" s="45"/>
      <c r="Q177" s="45"/>
      <c r="R177" s="45"/>
      <c r="S177" s="45"/>
      <c r="T177" s="45"/>
      <c r="U177" s="45"/>
    </row>
    <row r="178" spans="1:21" ht="9" customHeight="1" x14ac:dyDescent="0.25">
      <c r="A178" s="45"/>
      <c r="B178" s="45"/>
      <c r="C178" s="45"/>
      <c r="D178" s="45"/>
      <c r="E178" s="45"/>
      <c r="F178" s="45"/>
      <c r="G178" s="45"/>
      <c r="H178" s="45"/>
      <c r="I178" s="45"/>
      <c r="J178" s="45"/>
      <c r="K178" s="45"/>
      <c r="L178" s="45"/>
      <c r="M178" s="45"/>
      <c r="N178" s="45"/>
      <c r="O178" s="45"/>
      <c r="P178" s="45"/>
      <c r="Q178" s="45"/>
      <c r="R178" s="45"/>
      <c r="S178" s="45"/>
      <c r="T178" s="45"/>
      <c r="U178" s="45"/>
    </row>
    <row r="179" spans="1:21" ht="9" customHeight="1" x14ac:dyDescent="0.25">
      <c r="A179" s="45"/>
      <c r="B179" s="45"/>
      <c r="C179" s="45"/>
      <c r="D179" s="45"/>
      <c r="E179" s="45"/>
      <c r="F179" s="45"/>
      <c r="G179" s="45"/>
      <c r="H179" s="45"/>
      <c r="I179" s="45"/>
      <c r="J179" s="45"/>
      <c r="K179" s="45"/>
      <c r="L179" s="45"/>
      <c r="M179" s="45"/>
      <c r="N179" s="45"/>
      <c r="O179" s="45"/>
      <c r="P179" s="45"/>
      <c r="Q179" s="45"/>
      <c r="R179" s="45"/>
      <c r="S179" s="45"/>
      <c r="T179" s="45"/>
      <c r="U179" s="45"/>
    </row>
    <row r="180" spans="1:21" ht="9" customHeight="1" x14ac:dyDescent="0.25">
      <c r="A180" s="45"/>
      <c r="B180" s="45"/>
      <c r="C180" s="45"/>
      <c r="D180" s="45"/>
      <c r="E180" s="45"/>
      <c r="F180" s="45"/>
      <c r="G180" s="45"/>
      <c r="H180" s="45"/>
      <c r="I180" s="45"/>
      <c r="J180" s="45"/>
      <c r="K180" s="45"/>
      <c r="L180" s="45"/>
      <c r="M180" s="45"/>
      <c r="N180" s="45"/>
      <c r="O180" s="45"/>
      <c r="P180" s="45"/>
      <c r="Q180" s="45"/>
      <c r="R180" s="45"/>
      <c r="S180" s="45"/>
      <c r="T180" s="45"/>
      <c r="U180" s="45"/>
    </row>
    <row r="181" spans="1:21" ht="9" customHeight="1" x14ac:dyDescent="0.25">
      <c r="A181" s="45"/>
      <c r="B181" s="45"/>
      <c r="C181" s="45"/>
      <c r="D181" s="45"/>
      <c r="E181" s="45"/>
      <c r="F181" s="45"/>
      <c r="G181" s="45"/>
      <c r="H181" s="45"/>
      <c r="I181" s="45"/>
      <c r="J181" s="45"/>
      <c r="K181" s="45"/>
      <c r="L181" s="45"/>
      <c r="M181" s="45"/>
      <c r="N181" s="45"/>
      <c r="O181" s="45"/>
      <c r="P181" s="45"/>
      <c r="Q181" s="45"/>
      <c r="R181" s="45"/>
      <c r="S181" s="45"/>
      <c r="T181" s="45"/>
      <c r="U181" s="45"/>
    </row>
    <row r="182" spans="1:21" ht="9" customHeight="1" x14ac:dyDescent="0.25">
      <c r="A182" s="45"/>
      <c r="B182" s="45"/>
      <c r="C182" s="45"/>
      <c r="D182" s="45"/>
      <c r="E182" s="45"/>
      <c r="F182" s="45"/>
      <c r="G182" s="45"/>
      <c r="H182" s="45"/>
      <c r="I182" s="45"/>
      <c r="J182" s="45"/>
      <c r="K182" s="45"/>
      <c r="L182" s="45"/>
      <c r="M182" s="45"/>
      <c r="N182" s="45"/>
      <c r="O182" s="45"/>
      <c r="P182" s="45"/>
      <c r="Q182" s="45"/>
      <c r="R182" s="45"/>
      <c r="S182" s="45"/>
      <c r="T182" s="45"/>
      <c r="U182" s="45"/>
    </row>
    <row r="183" spans="1:21" ht="9" customHeight="1" x14ac:dyDescent="0.25">
      <c r="A183" s="45"/>
      <c r="B183" s="45"/>
      <c r="C183" s="45"/>
      <c r="D183" s="45"/>
      <c r="E183" s="45"/>
      <c r="F183" s="45"/>
      <c r="G183" s="45"/>
      <c r="H183" s="45"/>
      <c r="I183" s="45"/>
      <c r="J183" s="45"/>
      <c r="K183" s="45"/>
      <c r="L183" s="45"/>
      <c r="M183" s="45"/>
      <c r="N183" s="45"/>
      <c r="O183" s="45"/>
      <c r="P183" s="45"/>
      <c r="Q183" s="45"/>
      <c r="R183" s="45"/>
      <c r="S183" s="45"/>
      <c r="T183" s="45"/>
      <c r="U183" s="45"/>
    </row>
    <row r="184" spans="1:21" ht="9" customHeight="1" x14ac:dyDescent="0.25">
      <c r="A184" s="45"/>
      <c r="B184" s="45"/>
      <c r="C184" s="45"/>
      <c r="D184" s="45"/>
      <c r="E184" s="45"/>
      <c r="F184" s="45"/>
      <c r="G184" s="45"/>
      <c r="H184" s="45"/>
      <c r="I184" s="45"/>
      <c r="J184" s="45"/>
      <c r="K184" s="45"/>
      <c r="L184" s="45"/>
      <c r="M184" s="45"/>
      <c r="N184" s="45"/>
      <c r="O184" s="45"/>
      <c r="P184" s="45"/>
      <c r="Q184" s="45"/>
      <c r="R184" s="45"/>
      <c r="S184" s="45"/>
      <c r="T184" s="45"/>
      <c r="U184" s="45"/>
    </row>
    <row r="185" spans="1:21" ht="9" customHeight="1" x14ac:dyDescent="0.25">
      <c r="A185" s="45"/>
      <c r="B185" s="45"/>
      <c r="C185" s="45"/>
      <c r="D185" s="45"/>
      <c r="E185" s="45"/>
      <c r="F185" s="45"/>
      <c r="G185" s="45"/>
      <c r="H185" s="45"/>
      <c r="I185" s="45"/>
      <c r="J185" s="45"/>
      <c r="K185" s="45"/>
      <c r="L185" s="45"/>
      <c r="M185" s="45"/>
      <c r="N185" s="45"/>
      <c r="O185" s="45"/>
      <c r="P185" s="45"/>
      <c r="Q185" s="45"/>
      <c r="R185" s="45"/>
      <c r="S185" s="45"/>
      <c r="T185" s="45"/>
      <c r="U185" s="45"/>
    </row>
    <row r="186" spans="1:21" ht="9" customHeight="1" x14ac:dyDescent="0.25">
      <c r="A186" s="45"/>
      <c r="B186" s="45"/>
      <c r="C186" s="45"/>
      <c r="D186" s="45"/>
      <c r="E186" s="45"/>
      <c r="F186" s="45"/>
      <c r="G186" s="45"/>
      <c r="H186" s="45"/>
      <c r="I186" s="45"/>
      <c r="J186" s="45"/>
      <c r="K186" s="45"/>
      <c r="L186" s="45"/>
      <c r="M186" s="45"/>
      <c r="N186" s="45"/>
      <c r="O186" s="45"/>
      <c r="P186" s="45"/>
      <c r="Q186" s="45"/>
      <c r="R186" s="45"/>
      <c r="S186" s="45"/>
      <c r="T186" s="45"/>
      <c r="U186" s="45"/>
    </row>
    <row r="187" spans="1:21" ht="9" customHeight="1" x14ac:dyDescent="0.25">
      <c r="A187" s="45"/>
      <c r="B187" s="45"/>
      <c r="C187" s="45"/>
      <c r="D187" s="45"/>
      <c r="E187" s="45"/>
      <c r="F187" s="45"/>
      <c r="G187" s="45"/>
      <c r="H187" s="45"/>
      <c r="I187" s="45"/>
      <c r="J187" s="45"/>
      <c r="K187" s="45"/>
      <c r="L187" s="45"/>
      <c r="M187" s="45"/>
      <c r="N187" s="45"/>
      <c r="O187" s="45"/>
      <c r="P187" s="45"/>
      <c r="Q187" s="45"/>
      <c r="R187" s="45"/>
      <c r="S187" s="45"/>
      <c r="T187" s="45"/>
      <c r="U187" s="45"/>
    </row>
    <row r="188" spans="1:21" ht="9" customHeight="1" x14ac:dyDescent="0.25">
      <c r="A188" s="45"/>
      <c r="B188" s="45"/>
      <c r="C188" s="45"/>
      <c r="D188" s="45"/>
      <c r="E188" s="45"/>
      <c r="F188" s="45"/>
      <c r="G188" s="45"/>
      <c r="H188" s="45"/>
      <c r="I188" s="45"/>
      <c r="J188" s="45"/>
      <c r="K188" s="45"/>
      <c r="L188" s="45"/>
      <c r="M188" s="45"/>
      <c r="N188" s="45"/>
      <c r="O188" s="45"/>
      <c r="P188" s="45"/>
      <c r="Q188" s="45"/>
      <c r="R188" s="45"/>
      <c r="S188" s="45"/>
      <c r="T188" s="45"/>
      <c r="U188" s="45"/>
    </row>
    <row r="189" spans="1:21" ht="9" customHeight="1" x14ac:dyDescent="0.25">
      <c r="A189" s="45"/>
      <c r="B189" s="45"/>
      <c r="C189" s="45"/>
      <c r="D189" s="45"/>
      <c r="E189" s="45"/>
      <c r="F189" s="45"/>
      <c r="G189" s="45"/>
      <c r="H189" s="45"/>
      <c r="I189" s="45"/>
      <c r="J189" s="45"/>
      <c r="K189" s="45"/>
      <c r="L189" s="45"/>
      <c r="M189" s="45"/>
      <c r="N189" s="45"/>
      <c r="O189" s="45"/>
      <c r="P189" s="45"/>
      <c r="Q189" s="45"/>
      <c r="R189" s="45"/>
      <c r="S189" s="45"/>
      <c r="T189" s="45"/>
      <c r="U189" s="45"/>
    </row>
    <row r="190" spans="1:21" ht="9" customHeight="1" x14ac:dyDescent="0.25">
      <c r="A190" s="45"/>
      <c r="B190" s="45"/>
      <c r="C190" s="45"/>
      <c r="D190" s="45"/>
      <c r="E190" s="45"/>
      <c r="F190" s="45"/>
      <c r="G190" s="45"/>
      <c r="H190" s="45"/>
      <c r="I190" s="45"/>
      <c r="J190" s="45"/>
      <c r="K190" s="45"/>
      <c r="L190" s="45"/>
      <c r="M190" s="45"/>
      <c r="N190" s="45"/>
      <c r="O190" s="45"/>
      <c r="P190" s="45"/>
      <c r="Q190" s="45"/>
      <c r="R190" s="45"/>
      <c r="S190" s="45"/>
      <c r="T190" s="45"/>
      <c r="U190" s="45"/>
    </row>
    <row r="191" spans="1:21" ht="9" customHeight="1" x14ac:dyDescent="0.25">
      <c r="A191" s="45"/>
      <c r="B191" s="45"/>
      <c r="C191" s="45"/>
      <c r="D191" s="45"/>
      <c r="E191" s="45"/>
      <c r="F191" s="45"/>
      <c r="G191" s="45"/>
      <c r="H191" s="45"/>
      <c r="I191" s="45"/>
      <c r="J191" s="45"/>
      <c r="K191" s="45"/>
      <c r="L191" s="45"/>
      <c r="M191" s="45"/>
      <c r="N191" s="45"/>
      <c r="O191" s="45"/>
      <c r="P191" s="45"/>
      <c r="Q191" s="45"/>
      <c r="R191" s="45"/>
      <c r="S191" s="45"/>
      <c r="T191" s="45"/>
      <c r="U191" s="45"/>
    </row>
    <row r="192" spans="1:21" ht="9" customHeight="1" x14ac:dyDescent="0.25">
      <c r="A192" s="45"/>
      <c r="B192" s="45"/>
      <c r="C192" s="45"/>
      <c r="D192" s="45"/>
      <c r="E192" s="45"/>
      <c r="F192" s="45"/>
      <c r="G192" s="45"/>
      <c r="H192" s="45"/>
      <c r="I192" s="45"/>
      <c r="J192" s="45"/>
      <c r="K192" s="45"/>
      <c r="L192" s="45"/>
      <c r="M192" s="45"/>
      <c r="N192" s="45"/>
      <c r="O192" s="45"/>
      <c r="P192" s="45"/>
      <c r="Q192" s="45"/>
      <c r="R192" s="45"/>
      <c r="S192" s="45"/>
      <c r="T192" s="45"/>
      <c r="U192" s="45"/>
    </row>
    <row r="193" spans="1:21" ht="9" customHeight="1" x14ac:dyDescent="0.25">
      <c r="A193" s="45"/>
      <c r="B193" s="45"/>
      <c r="C193" s="45"/>
      <c r="D193" s="45"/>
      <c r="E193" s="45"/>
      <c r="F193" s="45"/>
      <c r="G193" s="45"/>
      <c r="H193" s="45"/>
      <c r="I193" s="45"/>
      <c r="J193" s="45"/>
      <c r="K193" s="45"/>
      <c r="L193" s="45"/>
      <c r="M193" s="45"/>
      <c r="N193" s="45"/>
      <c r="O193" s="45"/>
      <c r="P193" s="45"/>
      <c r="Q193" s="45"/>
      <c r="R193" s="45"/>
      <c r="S193" s="45"/>
      <c r="T193" s="45"/>
      <c r="U193" s="45"/>
    </row>
    <row r="194" spans="1:21" ht="9" customHeight="1" x14ac:dyDescent="0.25">
      <c r="A194" s="45"/>
      <c r="B194" s="45"/>
      <c r="C194" s="45"/>
      <c r="D194" s="45"/>
      <c r="E194" s="45"/>
      <c r="F194" s="45"/>
      <c r="G194" s="45"/>
      <c r="H194" s="45"/>
      <c r="I194" s="45"/>
      <c r="J194" s="45"/>
      <c r="K194" s="45"/>
      <c r="L194" s="45"/>
      <c r="M194" s="45"/>
      <c r="N194" s="45"/>
      <c r="O194" s="45"/>
      <c r="P194" s="45"/>
      <c r="Q194" s="45"/>
      <c r="R194" s="45"/>
      <c r="S194" s="45"/>
      <c r="T194" s="45"/>
      <c r="U194" s="45"/>
    </row>
    <row r="195" spans="1:21" ht="9" customHeight="1" x14ac:dyDescent="0.25">
      <c r="A195" s="45"/>
      <c r="B195" s="45"/>
      <c r="C195" s="45"/>
      <c r="D195" s="45"/>
      <c r="E195" s="45"/>
      <c r="F195" s="45"/>
      <c r="G195" s="45"/>
      <c r="H195" s="45"/>
      <c r="I195" s="45"/>
      <c r="J195" s="45"/>
      <c r="K195" s="45"/>
      <c r="L195" s="45"/>
      <c r="M195" s="45"/>
      <c r="N195" s="45"/>
      <c r="O195" s="45"/>
      <c r="P195" s="45"/>
      <c r="Q195" s="45"/>
      <c r="R195" s="45"/>
      <c r="S195" s="45"/>
      <c r="T195" s="45"/>
      <c r="U195" s="45"/>
    </row>
    <row r="196" spans="1:21" ht="9" customHeight="1" x14ac:dyDescent="0.25">
      <c r="A196" s="45"/>
      <c r="B196" s="45"/>
      <c r="C196" s="45"/>
      <c r="D196" s="45"/>
      <c r="E196" s="45"/>
      <c r="F196" s="45"/>
      <c r="G196" s="45"/>
      <c r="H196" s="45"/>
      <c r="I196" s="45"/>
      <c r="J196" s="45"/>
      <c r="K196" s="45"/>
      <c r="L196" s="45"/>
      <c r="M196" s="45"/>
      <c r="N196" s="45"/>
      <c r="O196" s="45"/>
      <c r="P196" s="45"/>
      <c r="Q196" s="45"/>
      <c r="R196" s="45"/>
      <c r="S196" s="45"/>
      <c r="T196" s="45"/>
      <c r="U196" s="45"/>
    </row>
    <row r="197" spans="1:21" ht="9" customHeight="1" x14ac:dyDescent="0.25">
      <c r="A197" s="45"/>
      <c r="B197" s="45"/>
      <c r="C197" s="45"/>
      <c r="D197" s="45"/>
      <c r="E197" s="45"/>
      <c r="F197" s="45"/>
      <c r="G197" s="45"/>
      <c r="H197" s="45"/>
      <c r="I197" s="45"/>
      <c r="J197" s="45"/>
      <c r="K197" s="45"/>
      <c r="L197" s="45"/>
      <c r="M197" s="45"/>
      <c r="N197" s="45"/>
      <c r="O197" s="45"/>
      <c r="P197" s="45"/>
      <c r="Q197" s="45"/>
      <c r="R197" s="45"/>
      <c r="S197" s="45"/>
      <c r="T197" s="45"/>
      <c r="U197" s="45"/>
    </row>
    <row r="198" spans="1:21" ht="9" customHeight="1" x14ac:dyDescent="0.25">
      <c r="A198" s="45"/>
      <c r="B198" s="45"/>
      <c r="C198" s="45"/>
      <c r="D198" s="45"/>
      <c r="E198" s="45"/>
      <c r="F198" s="45"/>
      <c r="G198" s="45"/>
      <c r="H198" s="45"/>
      <c r="I198" s="45"/>
      <c r="J198" s="45"/>
      <c r="K198" s="45"/>
      <c r="L198" s="45"/>
      <c r="M198" s="45"/>
      <c r="N198" s="45"/>
      <c r="O198" s="45"/>
      <c r="P198" s="45"/>
      <c r="Q198" s="45"/>
      <c r="R198" s="45"/>
      <c r="S198" s="45"/>
      <c r="T198" s="45"/>
      <c r="U198" s="45"/>
    </row>
    <row r="199" spans="1:21" ht="9" customHeight="1" x14ac:dyDescent="0.25">
      <c r="A199" s="45"/>
      <c r="B199" s="45"/>
      <c r="C199" s="45"/>
      <c r="D199" s="45"/>
      <c r="E199" s="45"/>
      <c r="F199" s="45"/>
      <c r="G199" s="45"/>
      <c r="H199" s="45"/>
      <c r="I199" s="45"/>
      <c r="J199" s="45"/>
      <c r="K199" s="45"/>
      <c r="L199" s="45"/>
      <c r="M199" s="45"/>
      <c r="N199" s="45"/>
      <c r="O199" s="45"/>
      <c r="P199" s="45"/>
      <c r="Q199" s="45"/>
      <c r="R199" s="45"/>
      <c r="S199" s="45"/>
      <c r="T199" s="45"/>
      <c r="U199" s="45"/>
    </row>
    <row r="200" spans="1:21" ht="9" customHeight="1" x14ac:dyDescent="0.25">
      <c r="A200" s="45"/>
      <c r="B200" s="45"/>
      <c r="C200" s="45"/>
      <c r="D200" s="45"/>
      <c r="E200" s="45"/>
      <c r="F200" s="45"/>
      <c r="G200" s="45"/>
      <c r="H200" s="45"/>
      <c r="I200" s="45"/>
      <c r="J200" s="45"/>
      <c r="K200" s="45"/>
      <c r="L200" s="45"/>
      <c r="M200" s="45"/>
      <c r="N200" s="45"/>
      <c r="O200" s="45"/>
      <c r="P200" s="45"/>
      <c r="Q200" s="45"/>
      <c r="R200" s="45"/>
      <c r="S200" s="45"/>
      <c r="T200" s="45"/>
      <c r="U200" s="45"/>
    </row>
    <row r="201" spans="1:21" ht="9" customHeight="1" x14ac:dyDescent="0.25">
      <c r="A201" s="45"/>
      <c r="B201" s="45"/>
      <c r="C201" s="45"/>
      <c r="D201" s="45"/>
      <c r="E201" s="45"/>
      <c r="F201" s="45"/>
      <c r="G201" s="45"/>
      <c r="H201" s="45"/>
      <c r="I201" s="45"/>
      <c r="J201" s="45"/>
      <c r="K201" s="45"/>
      <c r="L201" s="45"/>
      <c r="M201" s="45"/>
      <c r="N201" s="45"/>
      <c r="O201" s="45"/>
      <c r="P201" s="45"/>
      <c r="Q201" s="45"/>
      <c r="R201" s="45"/>
      <c r="S201" s="45"/>
      <c r="T201" s="45"/>
      <c r="U201" s="45"/>
    </row>
    <row r="202" spans="1:21" ht="9" customHeight="1" x14ac:dyDescent="0.25">
      <c r="A202" s="45"/>
      <c r="B202" s="45"/>
      <c r="C202" s="45"/>
      <c r="D202" s="45"/>
      <c r="E202" s="45"/>
      <c r="F202" s="45"/>
      <c r="G202" s="45"/>
      <c r="H202" s="45"/>
      <c r="I202" s="45"/>
      <c r="J202" s="45"/>
      <c r="K202" s="45"/>
      <c r="L202" s="45"/>
      <c r="M202" s="45"/>
      <c r="N202" s="45"/>
      <c r="O202" s="45"/>
      <c r="P202" s="45"/>
      <c r="Q202" s="45"/>
      <c r="R202" s="45"/>
      <c r="S202" s="45"/>
      <c r="T202" s="45"/>
      <c r="U202" s="45"/>
    </row>
    <row r="203" spans="1:21" ht="9" customHeight="1" x14ac:dyDescent="0.25">
      <c r="A203" s="45"/>
      <c r="B203" s="45"/>
      <c r="C203" s="45"/>
      <c r="D203" s="45"/>
      <c r="E203" s="45"/>
      <c r="F203" s="45"/>
      <c r="G203" s="45"/>
      <c r="H203" s="45"/>
      <c r="I203" s="45"/>
      <c r="J203" s="45"/>
      <c r="K203" s="45"/>
      <c r="L203" s="45"/>
      <c r="M203" s="45"/>
      <c r="N203" s="45"/>
      <c r="O203" s="45"/>
      <c r="P203" s="45"/>
      <c r="Q203" s="45"/>
      <c r="R203" s="45"/>
      <c r="S203" s="45"/>
      <c r="T203" s="45"/>
      <c r="U203" s="45"/>
    </row>
    <row r="204" spans="1:21" ht="9" customHeight="1" x14ac:dyDescent="0.25">
      <c r="A204" s="45"/>
      <c r="B204" s="45"/>
      <c r="C204" s="45"/>
      <c r="D204" s="45"/>
      <c r="E204" s="45"/>
      <c r="F204" s="45"/>
      <c r="G204" s="45"/>
      <c r="H204" s="45"/>
      <c r="I204" s="45"/>
      <c r="J204" s="45"/>
      <c r="K204" s="45"/>
      <c r="L204" s="45"/>
      <c r="M204" s="45"/>
      <c r="N204" s="45"/>
      <c r="O204" s="45"/>
      <c r="P204" s="45"/>
      <c r="Q204" s="45"/>
      <c r="R204" s="45"/>
      <c r="S204" s="45"/>
      <c r="T204" s="45"/>
      <c r="U204" s="45"/>
    </row>
    <row r="205" spans="1:21" ht="9" customHeight="1" x14ac:dyDescent="0.25">
      <c r="A205" s="45"/>
      <c r="B205" s="45"/>
      <c r="C205" s="45"/>
      <c r="D205" s="45"/>
      <c r="E205" s="45"/>
      <c r="F205" s="45"/>
      <c r="G205" s="45"/>
      <c r="H205" s="45"/>
      <c r="I205" s="45"/>
      <c r="J205" s="45"/>
      <c r="K205" s="45"/>
      <c r="L205" s="45"/>
      <c r="M205" s="45"/>
      <c r="N205" s="45"/>
      <c r="O205" s="45"/>
      <c r="P205" s="45"/>
      <c r="Q205" s="45"/>
      <c r="R205" s="45"/>
      <c r="S205" s="45"/>
      <c r="T205" s="45"/>
      <c r="U205" s="45"/>
    </row>
    <row r="206" spans="1:21" ht="9" customHeight="1" x14ac:dyDescent="0.25">
      <c r="A206" s="45"/>
      <c r="B206" s="45"/>
      <c r="C206" s="45"/>
      <c r="D206" s="45"/>
      <c r="E206" s="45"/>
      <c r="F206" s="45"/>
      <c r="G206" s="45"/>
      <c r="H206" s="45"/>
      <c r="I206" s="45"/>
      <c r="J206" s="45"/>
      <c r="K206" s="45"/>
      <c r="L206" s="45"/>
      <c r="M206" s="45"/>
      <c r="N206" s="45"/>
      <c r="O206" s="45"/>
      <c r="P206" s="45"/>
      <c r="Q206" s="45"/>
      <c r="R206" s="45"/>
      <c r="S206" s="45"/>
      <c r="T206" s="45"/>
      <c r="U206" s="45"/>
    </row>
    <row r="207" spans="1:21" ht="9" customHeight="1" x14ac:dyDescent="0.25">
      <c r="A207" s="45"/>
      <c r="B207" s="45"/>
      <c r="C207" s="45"/>
      <c r="D207" s="45"/>
      <c r="E207" s="45"/>
      <c r="F207" s="45"/>
      <c r="G207" s="45"/>
      <c r="H207" s="45"/>
      <c r="I207" s="45"/>
      <c r="J207" s="45"/>
      <c r="K207" s="45"/>
      <c r="L207" s="45"/>
      <c r="M207" s="45"/>
      <c r="N207" s="45"/>
      <c r="O207" s="45"/>
      <c r="P207" s="45"/>
      <c r="Q207" s="45"/>
      <c r="R207" s="45"/>
      <c r="S207" s="45"/>
      <c r="T207" s="45"/>
      <c r="U207" s="45"/>
    </row>
    <row r="208" spans="1:21" ht="9" customHeight="1" x14ac:dyDescent="0.25">
      <c r="A208" s="45"/>
      <c r="B208" s="45"/>
      <c r="C208" s="45"/>
      <c r="D208" s="45"/>
      <c r="E208" s="45"/>
      <c r="F208" s="45"/>
      <c r="G208" s="45"/>
      <c r="H208" s="45"/>
      <c r="I208" s="45"/>
      <c r="J208" s="45"/>
      <c r="K208" s="45"/>
      <c r="L208" s="45"/>
      <c r="M208" s="45"/>
      <c r="N208" s="45"/>
      <c r="O208" s="45"/>
      <c r="P208" s="45"/>
      <c r="Q208" s="45"/>
      <c r="R208" s="45"/>
      <c r="S208" s="45"/>
      <c r="T208" s="45"/>
      <c r="U208" s="45"/>
    </row>
    <row r="209" spans="1:21" ht="9" customHeight="1" x14ac:dyDescent="0.25">
      <c r="A209" s="45"/>
      <c r="B209" s="45"/>
      <c r="C209" s="45"/>
      <c r="D209" s="45"/>
      <c r="E209" s="45"/>
      <c r="F209" s="45"/>
      <c r="G209" s="45"/>
      <c r="H209" s="45"/>
      <c r="I209" s="45"/>
      <c r="J209" s="45"/>
      <c r="K209" s="45"/>
      <c r="L209" s="45"/>
      <c r="M209" s="45"/>
      <c r="N209" s="45"/>
      <c r="O209" s="45"/>
      <c r="P209" s="45"/>
      <c r="Q209" s="45"/>
      <c r="R209" s="45"/>
      <c r="S209" s="45"/>
      <c r="T209" s="45"/>
      <c r="U209" s="45"/>
    </row>
    <row r="210" spans="1:21" ht="9" customHeight="1" x14ac:dyDescent="0.25">
      <c r="A210" s="45"/>
      <c r="B210" s="45"/>
      <c r="C210" s="45"/>
      <c r="D210" s="45"/>
      <c r="E210" s="45"/>
      <c r="F210" s="45"/>
      <c r="G210" s="45"/>
      <c r="H210" s="45"/>
      <c r="I210" s="45"/>
      <c r="J210" s="45"/>
      <c r="K210" s="45"/>
      <c r="L210" s="45"/>
      <c r="M210" s="45"/>
      <c r="N210" s="45"/>
      <c r="O210" s="45"/>
      <c r="P210" s="45"/>
      <c r="Q210" s="45"/>
      <c r="R210" s="45"/>
      <c r="S210" s="45"/>
      <c r="T210" s="45"/>
      <c r="U210" s="45"/>
    </row>
    <row r="211" spans="1:21" ht="9" customHeight="1" x14ac:dyDescent="0.25">
      <c r="A211" s="45"/>
      <c r="B211" s="45"/>
      <c r="C211" s="45"/>
      <c r="D211" s="45"/>
      <c r="E211" s="45"/>
      <c r="F211" s="45"/>
      <c r="G211" s="45"/>
      <c r="H211" s="45"/>
      <c r="I211" s="45"/>
      <c r="J211" s="45"/>
      <c r="K211" s="45"/>
      <c r="L211" s="45"/>
      <c r="M211" s="45"/>
      <c r="N211" s="45"/>
      <c r="O211" s="45"/>
      <c r="P211" s="45"/>
      <c r="Q211" s="45"/>
      <c r="R211" s="45"/>
      <c r="S211" s="45"/>
      <c r="T211" s="45"/>
      <c r="U211" s="45"/>
    </row>
    <row r="212" spans="1:21" ht="9" customHeight="1" x14ac:dyDescent="0.25">
      <c r="A212" s="45"/>
      <c r="B212" s="45"/>
      <c r="C212" s="45"/>
      <c r="D212" s="45"/>
      <c r="E212" s="45"/>
      <c r="F212" s="45"/>
      <c r="G212" s="45"/>
      <c r="H212" s="45"/>
      <c r="I212" s="45"/>
      <c r="J212" s="45"/>
      <c r="K212" s="45"/>
      <c r="L212" s="45"/>
      <c r="M212" s="45"/>
      <c r="N212" s="45"/>
      <c r="O212" s="45"/>
      <c r="P212" s="45"/>
      <c r="Q212" s="45"/>
      <c r="R212" s="45"/>
      <c r="S212" s="45"/>
      <c r="T212" s="45"/>
      <c r="U212" s="45"/>
    </row>
    <row r="213" spans="1:21" ht="9" customHeight="1" x14ac:dyDescent="0.25">
      <c r="A213" s="45"/>
      <c r="B213" s="45"/>
      <c r="C213" s="45"/>
      <c r="D213" s="45"/>
      <c r="E213" s="45"/>
      <c r="F213" s="45"/>
      <c r="G213" s="45"/>
      <c r="H213" s="45"/>
      <c r="I213" s="45"/>
      <c r="J213" s="45"/>
      <c r="K213" s="45"/>
      <c r="L213" s="45"/>
      <c r="M213" s="45"/>
      <c r="N213" s="45"/>
      <c r="O213" s="45"/>
      <c r="P213" s="45"/>
      <c r="Q213" s="45"/>
      <c r="R213" s="45"/>
      <c r="S213" s="45"/>
      <c r="T213" s="45"/>
      <c r="U213" s="45"/>
    </row>
    <row r="214" spans="1:21" ht="9" customHeight="1" x14ac:dyDescent="0.25">
      <c r="A214" s="45"/>
      <c r="B214" s="45"/>
      <c r="C214" s="45"/>
      <c r="D214" s="45"/>
      <c r="E214" s="45"/>
      <c r="F214" s="45"/>
      <c r="G214" s="45"/>
      <c r="H214" s="45"/>
      <c r="I214" s="45"/>
      <c r="J214" s="45"/>
      <c r="K214" s="45"/>
      <c r="L214" s="45"/>
      <c r="M214" s="45"/>
      <c r="N214" s="45"/>
      <c r="O214" s="45"/>
      <c r="P214" s="45"/>
      <c r="Q214" s="45"/>
      <c r="R214" s="45"/>
      <c r="S214" s="45"/>
      <c r="T214" s="45"/>
      <c r="U214" s="45"/>
    </row>
    <row r="215" spans="1:21" ht="9" customHeight="1" x14ac:dyDescent="0.25">
      <c r="A215" s="45"/>
      <c r="B215" s="45"/>
      <c r="C215" s="45"/>
      <c r="D215" s="45"/>
      <c r="E215" s="45"/>
      <c r="F215" s="45"/>
      <c r="G215" s="45"/>
      <c r="H215" s="45"/>
      <c r="I215" s="45"/>
      <c r="J215" s="45"/>
      <c r="K215" s="45"/>
      <c r="L215" s="45"/>
      <c r="M215" s="45"/>
      <c r="N215" s="45"/>
      <c r="O215" s="45"/>
      <c r="P215" s="45"/>
      <c r="Q215" s="45"/>
      <c r="R215" s="45"/>
      <c r="S215" s="45"/>
      <c r="T215" s="45"/>
      <c r="U215" s="45"/>
    </row>
    <row r="216" spans="1:21" ht="9" customHeight="1" x14ac:dyDescent="0.25">
      <c r="A216" s="45"/>
      <c r="B216" s="45"/>
      <c r="C216" s="45"/>
      <c r="D216" s="45"/>
      <c r="E216" s="45"/>
      <c r="F216" s="45"/>
      <c r="G216" s="45"/>
      <c r="H216" s="45"/>
      <c r="I216" s="45"/>
      <c r="J216" s="45"/>
      <c r="K216" s="45"/>
      <c r="L216" s="45"/>
      <c r="M216" s="45"/>
      <c r="N216" s="45"/>
      <c r="O216" s="45"/>
      <c r="P216" s="45"/>
      <c r="Q216" s="45"/>
      <c r="R216" s="45"/>
      <c r="S216" s="45"/>
      <c r="T216" s="45"/>
      <c r="U216" s="45"/>
    </row>
    <row r="217" spans="1:21" ht="9" customHeight="1" x14ac:dyDescent="0.25">
      <c r="A217" s="45"/>
      <c r="B217" s="45"/>
      <c r="C217" s="45"/>
      <c r="D217" s="45"/>
      <c r="E217" s="45"/>
      <c r="F217" s="45"/>
      <c r="G217" s="45"/>
      <c r="H217" s="45"/>
      <c r="I217" s="45"/>
      <c r="J217" s="45"/>
      <c r="K217" s="45"/>
      <c r="L217" s="45"/>
      <c r="M217" s="45"/>
      <c r="N217" s="45"/>
      <c r="O217" s="45"/>
      <c r="P217" s="45"/>
      <c r="Q217" s="45"/>
      <c r="R217" s="45"/>
      <c r="S217" s="45"/>
      <c r="T217" s="45"/>
      <c r="U217" s="45"/>
    </row>
    <row r="218" spans="1:21" ht="9" customHeight="1" x14ac:dyDescent="0.25">
      <c r="A218" s="45"/>
      <c r="B218" s="45"/>
      <c r="C218" s="45"/>
      <c r="D218" s="45"/>
      <c r="E218" s="45"/>
      <c r="F218" s="45"/>
      <c r="G218" s="45"/>
      <c r="H218" s="45"/>
      <c r="I218" s="45"/>
      <c r="J218" s="45"/>
      <c r="K218" s="45"/>
      <c r="L218" s="45"/>
      <c r="M218" s="45"/>
      <c r="N218" s="45"/>
      <c r="O218" s="45"/>
      <c r="P218" s="45"/>
      <c r="Q218" s="45"/>
      <c r="R218" s="45"/>
      <c r="S218" s="45"/>
      <c r="T218" s="45"/>
      <c r="U218" s="45"/>
    </row>
    <row r="219" spans="1:21" ht="9" customHeight="1" x14ac:dyDescent="0.25">
      <c r="A219" s="45"/>
      <c r="B219" s="45"/>
      <c r="C219" s="45"/>
      <c r="D219" s="45"/>
      <c r="E219" s="45"/>
      <c r="F219" s="45"/>
      <c r="G219" s="45"/>
      <c r="H219" s="45"/>
      <c r="I219" s="45"/>
      <c r="J219" s="45"/>
      <c r="K219" s="45"/>
      <c r="L219" s="45"/>
      <c r="M219" s="45"/>
      <c r="N219" s="45"/>
      <c r="O219" s="45"/>
      <c r="P219" s="45"/>
      <c r="Q219" s="45"/>
      <c r="R219" s="45"/>
      <c r="S219" s="45"/>
      <c r="T219" s="45"/>
      <c r="U219" s="45"/>
    </row>
    <row r="220" spans="1:21" ht="9" customHeight="1" x14ac:dyDescent="0.25">
      <c r="A220" s="45"/>
      <c r="B220" s="45"/>
      <c r="C220" s="45"/>
      <c r="D220" s="45"/>
      <c r="E220" s="45"/>
      <c r="F220" s="45"/>
      <c r="G220" s="45"/>
      <c r="H220" s="45"/>
      <c r="I220" s="45"/>
      <c r="J220" s="45"/>
      <c r="K220" s="45"/>
      <c r="L220" s="45"/>
      <c r="M220" s="45"/>
      <c r="N220" s="45"/>
      <c r="O220" s="45"/>
      <c r="P220" s="45"/>
      <c r="Q220" s="45"/>
      <c r="R220" s="45"/>
      <c r="S220" s="45"/>
      <c r="T220" s="45"/>
      <c r="U220" s="45"/>
    </row>
    <row r="221" spans="1:21" ht="9" customHeight="1" x14ac:dyDescent="0.25">
      <c r="A221" s="45"/>
      <c r="B221" s="45"/>
      <c r="C221" s="45"/>
      <c r="D221" s="45"/>
      <c r="E221" s="45"/>
      <c r="F221" s="45"/>
      <c r="G221" s="45"/>
      <c r="H221" s="45"/>
      <c r="I221" s="45"/>
      <c r="J221" s="45"/>
      <c r="K221" s="45"/>
      <c r="L221" s="45"/>
      <c r="M221" s="45"/>
      <c r="N221" s="45"/>
      <c r="O221" s="45"/>
      <c r="P221" s="45"/>
      <c r="Q221" s="45"/>
      <c r="R221" s="45"/>
      <c r="S221" s="45"/>
      <c r="T221" s="45"/>
      <c r="U221" s="45"/>
    </row>
    <row r="222" spans="1:21" ht="9" customHeight="1" x14ac:dyDescent="0.25">
      <c r="A222" s="45"/>
      <c r="B222" s="45"/>
      <c r="C222" s="45"/>
      <c r="D222" s="45"/>
      <c r="E222" s="45"/>
      <c r="F222" s="45"/>
      <c r="G222" s="45"/>
      <c r="H222" s="45"/>
      <c r="I222" s="45"/>
      <c r="J222" s="45"/>
      <c r="K222" s="45"/>
      <c r="L222" s="45"/>
      <c r="M222" s="45"/>
      <c r="N222" s="45"/>
      <c r="O222" s="45"/>
      <c r="P222" s="45"/>
      <c r="Q222" s="45"/>
      <c r="R222" s="45"/>
      <c r="S222" s="45"/>
      <c r="T222" s="45"/>
      <c r="U222" s="45"/>
    </row>
    <row r="223" spans="1:21" ht="9" customHeight="1" x14ac:dyDescent="0.25">
      <c r="A223" s="45"/>
      <c r="B223" s="45"/>
      <c r="C223" s="45"/>
      <c r="D223" s="45"/>
      <c r="E223" s="45"/>
      <c r="F223" s="45"/>
      <c r="G223" s="45"/>
      <c r="H223" s="45"/>
      <c r="I223" s="45"/>
      <c r="J223" s="45"/>
      <c r="K223" s="45"/>
      <c r="L223" s="45"/>
      <c r="M223" s="45"/>
      <c r="N223" s="45"/>
      <c r="O223" s="45"/>
      <c r="P223" s="45"/>
      <c r="Q223" s="45"/>
      <c r="R223" s="45"/>
      <c r="S223" s="45"/>
      <c r="T223" s="45"/>
      <c r="U223" s="45"/>
    </row>
    <row r="224" spans="1:21" ht="9" customHeight="1" x14ac:dyDescent="0.25">
      <c r="A224" s="45"/>
      <c r="B224" s="45"/>
      <c r="C224" s="45"/>
      <c r="D224" s="45"/>
      <c r="E224" s="45"/>
      <c r="F224" s="45"/>
      <c r="G224" s="45"/>
      <c r="H224" s="45"/>
      <c r="I224" s="45"/>
      <c r="J224" s="45"/>
      <c r="K224" s="45"/>
      <c r="L224" s="45"/>
      <c r="M224" s="45"/>
      <c r="N224" s="45"/>
      <c r="O224" s="45"/>
      <c r="P224" s="45"/>
      <c r="Q224" s="45"/>
      <c r="R224" s="45"/>
      <c r="S224" s="45"/>
      <c r="T224" s="45"/>
      <c r="U224" s="45"/>
    </row>
    <row r="225" spans="1:21" ht="9" customHeight="1" x14ac:dyDescent="0.25">
      <c r="A225" s="45"/>
      <c r="B225" s="45"/>
      <c r="C225" s="45"/>
      <c r="D225" s="45"/>
      <c r="E225" s="45"/>
      <c r="F225" s="45"/>
      <c r="G225" s="45"/>
      <c r="H225" s="45"/>
      <c r="I225" s="45"/>
      <c r="J225" s="45"/>
      <c r="K225" s="45"/>
      <c r="L225" s="45"/>
      <c r="M225" s="45"/>
      <c r="N225" s="45"/>
      <c r="O225" s="45"/>
      <c r="P225" s="45"/>
      <c r="Q225" s="45"/>
      <c r="R225" s="45"/>
      <c r="S225" s="45"/>
      <c r="T225" s="45"/>
      <c r="U225" s="45"/>
    </row>
    <row r="226" spans="1:21" ht="9" customHeight="1" x14ac:dyDescent="0.25">
      <c r="A226" s="45"/>
      <c r="B226" s="45"/>
      <c r="C226" s="45"/>
      <c r="D226" s="45"/>
      <c r="E226" s="45"/>
      <c r="F226" s="45"/>
      <c r="G226" s="45"/>
      <c r="H226" s="45"/>
      <c r="I226" s="45"/>
      <c r="J226" s="45"/>
      <c r="K226" s="45"/>
      <c r="L226" s="45"/>
      <c r="M226" s="45"/>
      <c r="N226" s="45"/>
      <c r="O226" s="45"/>
      <c r="P226" s="45"/>
      <c r="Q226" s="45"/>
      <c r="R226" s="45"/>
      <c r="S226" s="45"/>
      <c r="T226" s="45"/>
      <c r="U226" s="45"/>
    </row>
    <row r="227" spans="1:21" ht="9" customHeight="1" x14ac:dyDescent="0.25">
      <c r="A227" s="45"/>
      <c r="B227" s="45"/>
      <c r="C227" s="45"/>
      <c r="D227" s="45"/>
      <c r="E227" s="45"/>
      <c r="F227" s="45"/>
      <c r="G227" s="45"/>
      <c r="H227" s="45"/>
      <c r="I227" s="45"/>
      <c r="J227" s="45"/>
      <c r="K227" s="45"/>
      <c r="L227" s="45"/>
      <c r="M227" s="45"/>
      <c r="N227" s="45"/>
      <c r="O227" s="45"/>
      <c r="P227" s="45"/>
      <c r="Q227" s="45"/>
      <c r="R227" s="45"/>
      <c r="S227" s="45"/>
      <c r="T227" s="45"/>
      <c r="U227" s="45"/>
    </row>
    <row r="228" spans="1:21" ht="9" customHeight="1" x14ac:dyDescent="0.25">
      <c r="A228" s="45"/>
      <c r="B228" s="45"/>
      <c r="C228" s="45"/>
      <c r="D228" s="45"/>
      <c r="E228" s="45"/>
      <c r="F228" s="45"/>
      <c r="G228" s="45"/>
      <c r="H228" s="45"/>
      <c r="I228" s="45"/>
      <c r="J228" s="45"/>
      <c r="K228" s="45"/>
      <c r="L228" s="45"/>
      <c r="M228" s="45"/>
      <c r="N228" s="45"/>
      <c r="O228" s="45"/>
      <c r="P228" s="45"/>
      <c r="Q228" s="45"/>
      <c r="R228" s="45"/>
      <c r="S228" s="45"/>
      <c r="T228" s="45"/>
      <c r="U228" s="45"/>
    </row>
    <row r="229" spans="1:21" ht="9" customHeight="1" x14ac:dyDescent="0.25">
      <c r="A229" s="45"/>
      <c r="B229" s="45"/>
      <c r="C229" s="45"/>
      <c r="D229" s="45"/>
      <c r="E229" s="45"/>
      <c r="F229" s="45"/>
      <c r="G229" s="45"/>
      <c r="H229" s="45"/>
      <c r="I229" s="45"/>
      <c r="J229" s="45"/>
      <c r="K229" s="45"/>
      <c r="L229" s="45"/>
      <c r="M229" s="45"/>
      <c r="N229" s="45"/>
      <c r="O229" s="45"/>
      <c r="P229" s="45"/>
      <c r="Q229" s="45"/>
      <c r="R229" s="45"/>
      <c r="S229" s="45"/>
      <c r="T229" s="45"/>
      <c r="U229" s="45"/>
    </row>
    <row r="230" spans="1:21" ht="9" customHeight="1" x14ac:dyDescent="0.25">
      <c r="A230" s="45"/>
      <c r="B230" s="45"/>
      <c r="C230" s="45"/>
      <c r="D230" s="45"/>
      <c r="E230" s="45"/>
      <c r="F230" s="45"/>
      <c r="G230" s="45"/>
      <c r="H230" s="45"/>
      <c r="I230" s="45"/>
      <c r="J230" s="45"/>
      <c r="K230" s="45"/>
      <c r="L230" s="45"/>
      <c r="M230" s="45"/>
      <c r="N230" s="45"/>
      <c r="O230" s="45"/>
      <c r="P230" s="45"/>
      <c r="Q230" s="45"/>
      <c r="R230" s="45"/>
      <c r="S230" s="45"/>
      <c r="T230" s="45"/>
      <c r="U230" s="45"/>
    </row>
    <row r="231" spans="1:21" ht="9" customHeight="1" x14ac:dyDescent="0.25">
      <c r="A231" s="45"/>
      <c r="B231" s="45"/>
      <c r="C231" s="45"/>
      <c r="D231" s="45"/>
      <c r="E231" s="45"/>
      <c r="F231" s="45"/>
      <c r="G231" s="45"/>
      <c r="H231" s="45"/>
      <c r="I231" s="45"/>
      <c r="J231" s="45"/>
      <c r="K231" s="45"/>
      <c r="L231" s="45"/>
      <c r="M231" s="45"/>
      <c r="N231" s="45"/>
      <c r="O231" s="45"/>
      <c r="P231" s="45"/>
      <c r="Q231" s="45"/>
      <c r="R231" s="45"/>
      <c r="S231" s="45"/>
      <c r="T231" s="45"/>
      <c r="U231" s="45"/>
    </row>
    <row r="232" spans="1:21" ht="9" customHeight="1" x14ac:dyDescent="0.25">
      <c r="A232" s="45"/>
      <c r="B232" s="45"/>
      <c r="C232" s="45"/>
      <c r="D232" s="45"/>
      <c r="E232" s="45"/>
      <c r="F232" s="45"/>
      <c r="G232" s="45"/>
      <c r="H232" s="45"/>
      <c r="I232" s="45"/>
      <c r="J232" s="45"/>
      <c r="K232" s="45"/>
      <c r="L232" s="45"/>
      <c r="M232" s="45"/>
      <c r="N232" s="45"/>
      <c r="O232" s="45"/>
      <c r="P232" s="45"/>
      <c r="Q232" s="45"/>
      <c r="R232" s="45"/>
      <c r="S232" s="45"/>
      <c r="T232" s="45"/>
      <c r="U232" s="45"/>
    </row>
    <row r="233" spans="1:21" ht="9" customHeight="1" x14ac:dyDescent="0.25">
      <c r="A233" s="45"/>
      <c r="B233" s="45"/>
      <c r="C233" s="45"/>
      <c r="D233" s="45"/>
      <c r="E233" s="45"/>
      <c r="F233" s="45"/>
      <c r="G233" s="45"/>
      <c r="H233" s="45"/>
      <c r="I233" s="45"/>
      <c r="J233" s="45"/>
      <c r="K233" s="45"/>
      <c r="L233" s="45"/>
      <c r="M233" s="45"/>
      <c r="N233" s="45"/>
      <c r="O233" s="45"/>
      <c r="P233" s="45"/>
      <c r="Q233" s="45"/>
      <c r="R233" s="45"/>
      <c r="S233" s="45"/>
      <c r="T233" s="45"/>
      <c r="U233" s="45"/>
    </row>
    <row r="234" spans="1:21" ht="9" customHeight="1" x14ac:dyDescent="0.25">
      <c r="A234" s="45"/>
      <c r="B234" s="45"/>
      <c r="C234" s="45"/>
      <c r="D234" s="45"/>
      <c r="E234" s="45"/>
      <c r="F234" s="45"/>
      <c r="G234" s="45"/>
      <c r="H234" s="45"/>
      <c r="I234" s="45"/>
      <c r="J234" s="45"/>
      <c r="K234" s="45"/>
      <c r="L234" s="45"/>
      <c r="M234" s="45"/>
      <c r="N234" s="45"/>
      <c r="O234" s="45"/>
      <c r="P234" s="45"/>
      <c r="Q234" s="45"/>
      <c r="R234" s="45"/>
      <c r="S234" s="45"/>
      <c r="T234" s="45"/>
      <c r="U234" s="45"/>
    </row>
    <row r="235" spans="1:21" ht="9" customHeight="1" x14ac:dyDescent="0.25">
      <c r="A235" s="45"/>
      <c r="B235" s="45"/>
      <c r="C235" s="45"/>
      <c r="D235" s="45"/>
      <c r="E235" s="45"/>
      <c r="F235" s="45"/>
      <c r="G235" s="45"/>
      <c r="H235" s="45"/>
      <c r="I235" s="45"/>
      <c r="J235" s="45"/>
      <c r="K235" s="45"/>
      <c r="L235" s="45"/>
      <c r="M235" s="45"/>
      <c r="N235" s="45"/>
      <c r="O235" s="45"/>
      <c r="P235" s="45"/>
      <c r="Q235" s="45"/>
      <c r="R235" s="45"/>
      <c r="S235" s="45"/>
      <c r="T235" s="45"/>
      <c r="U235" s="45"/>
    </row>
    <row r="236" spans="1:21" ht="9" customHeight="1" x14ac:dyDescent="0.25">
      <c r="A236" s="45"/>
      <c r="B236" s="45"/>
      <c r="C236" s="45"/>
      <c r="D236" s="45"/>
      <c r="E236" s="45"/>
      <c r="F236" s="45"/>
      <c r="G236" s="45"/>
      <c r="H236" s="45"/>
      <c r="I236" s="45"/>
      <c r="J236" s="45"/>
      <c r="K236" s="45"/>
      <c r="L236" s="45"/>
      <c r="M236" s="45"/>
      <c r="N236" s="45"/>
      <c r="O236" s="45"/>
      <c r="P236" s="45"/>
      <c r="Q236" s="45"/>
      <c r="R236" s="45"/>
      <c r="S236" s="45"/>
      <c r="T236" s="45"/>
      <c r="U236" s="45"/>
    </row>
    <row r="237" spans="1:21" ht="9" customHeight="1" x14ac:dyDescent="0.25">
      <c r="A237" s="45"/>
      <c r="B237" s="45"/>
      <c r="C237" s="45"/>
      <c r="D237" s="45"/>
      <c r="E237" s="45"/>
      <c r="F237" s="45"/>
      <c r="G237" s="45"/>
      <c r="H237" s="45"/>
      <c r="I237" s="45"/>
      <c r="J237" s="45"/>
      <c r="K237" s="45"/>
      <c r="L237" s="45"/>
      <c r="M237" s="45"/>
      <c r="N237" s="45"/>
      <c r="O237" s="45"/>
      <c r="P237" s="45"/>
      <c r="Q237" s="45"/>
      <c r="R237" s="45"/>
      <c r="S237" s="45"/>
      <c r="T237" s="45"/>
      <c r="U237" s="45"/>
    </row>
    <row r="238" spans="1:21" ht="9" customHeight="1" x14ac:dyDescent="0.25">
      <c r="A238" s="45"/>
      <c r="B238" s="45"/>
      <c r="C238" s="45"/>
      <c r="D238" s="45"/>
      <c r="E238" s="45"/>
      <c r="F238" s="45"/>
      <c r="G238" s="45"/>
      <c r="H238" s="45"/>
      <c r="I238" s="45"/>
      <c r="J238" s="45"/>
      <c r="K238" s="45"/>
      <c r="L238" s="45"/>
      <c r="M238" s="45"/>
      <c r="N238" s="45"/>
      <c r="O238" s="45"/>
      <c r="P238" s="45"/>
      <c r="Q238" s="45"/>
      <c r="R238" s="45"/>
      <c r="S238" s="45"/>
      <c r="T238" s="45"/>
      <c r="U238" s="45"/>
    </row>
    <row r="239" spans="1:21" ht="9" customHeight="1" x14ac:dyDescent="0.25">
      <c r="A239" s="45"/>
      <c r="B239" s="45"/>
      <c r="C239" s="45"/>
      <c r="D239" s="45"/>
      <c r="E239" s="45"/>
      <c r="F239" s="45"/>
      <c r="G239" s="45"/>
      <c r="H239" s="45"/>
      <c r="I239" s="45"/>
      <c r="J239" s="45"/>
      <c r="K239" s="45"/>
      <c r="L239" s="45"/>
      <c r="M239" s="45"/>
      <c r="N239" s="45"/>
      <c r="O239" s="45"/>
      <c r="P239" s="45"/>
      <c r="Q239" s="45"/>
      <c r="R239" s="45"/>
      <c r="S239" s="45"/>
      <c r="T239" s="45"/>
      <c r="U239" s="45"/>
    </row>
    <row r="240" spans="1:21" ht="9" customHeight="1" x14ac:dyDescent="0.25">
      <c r="A240" s="45"/>
      <c r="B240" s="45"/>
      <c r="C240" s="45"/>
      <c r="D240" s="45"/>
      <c r="E240" s="45"/>
      <c r="F240" s="45"/>
      <c r="G240" s="45"/>
      <c r="H240" s="45"/>
      <c r="I240" s="45"/>
      <c r="J240" s="45"/>
      <c r="K240" s="45"/>
      <c r="L240" s="45"/>
      <c r="M240" s="45"/>
      <c r="N240" s="45"/>
      <c r="O240" s="45"/>
      <c r="P240" s="45"/>
      <c r="Q240" s="45"/>
      <c r="R240" s="45"/>
      <c r="S240" s="45"/>
      <c r="T240" s="45"/>
      <c r="U240" s="45"/>
    </row>
    <row r="241" spans="1:21" ht="9" customHeight="1" x14ac:dyDescent="0.25">
      <c r="A241" s="45"/>
      <c r="B241" s="45"/>
      <c r="C241" s="45"/>
      <c r="D241" s="45"/>
      <c r="E241" s="45"/>
      <c r="F241" s="45"/>
      <c r="G241" s="45"/>
      <c r="H241" s="45"/>
      <c r="I241" s="45"/>
      <c r="J241" s="45"/>
      <c r="K241" s="45"/>
      <c r="L241" s="45"/>
      <c r="M241" s="45"/>
      <c r="N241" s="45"/>
      <c r="O241" s="45"/>
      <c r="P241" s="45"/>
      <c r="Q241" s="45"/>
      <c r="R241" s="45"/>
      <c r="S241" s="45"/>
      <c r="T241" s="45"/>
      <c r="U241" s="45"/>
    </row>
    <row r="242" spans="1:21" ht="9" customHeight="1" x14ac:dyDescent="0.25">
      <c r="A242" s="45"/>
      <c r="B242" s="45"/>
      <c r="C242" s="45"/>
      <c r="D242" s="45"/>
      <c r="E242" s="45"/>
      <c r="F242" s="45"/>
      <c r="G242" s="45"/>
      <c r="H242" s="45"/>
      <c r="I242" s="45"/>
      <c r="J242" s="45"/>
      <c r="K242" s="45"/>
      <c r="L242" s="45"/>
      <c r="M242" s="45"/>
      <c r="N242" s="45"/>
      <c r="O242" s="45"/>
      <c r="P242" s="45"/>
      <c r="Q242" s="45"/>
      <c r="R242" s="45"/>
      <c r="S242" s="45"/>
      <c r="T242" s="45"/>
      <c r="U242" s="45"/>
    </row>
    <row r="243" spans="1:21" ht="9" customHeight="1" x14ac:dyDescent="0.25">
      <c r="A243" s="45"/>
      <c r="B243" s="45"/>
      <c r="C243" s="45"/>
      <c r="D243" s="45"/>
      <c r="E243" s="45"/>
      <c r="F243" s="45"/>
      <c r="G243" s="45"/>
      <c r="H243" s="45"/>
      <c r="I243" s="45"/>
      <c r="J243" s="45"/>
      <c r="K243" s="45"/>
      <c r="L243" s="45"/>
      <c r="M243" s="45"/>
      <c r="N243" s="45"/>
      <c r="O243" s="45"/>
      <c r="P243" s="45"/>
      <c r="Q243" s="45"/>
      <c r="R243" s="45"/>
      <c r="S243" s="45"/>
      <c r="T243" s="45"/>
      <c r="U243" s="45"/>
    </row>
    <row r="244" spans="1:21" ht="9" customHeight="1" x14ac:dyDescent="0.25">
      <c r="A244" s="45"/>
      <c r="B244" s="45"/>
      <c r="C244" s="45"/>
      <c r="D244" s="45"/>
      <c r="E244" s="45"/>
      <c r="F244" s="45"/>
      <c r="G244" s="45"/>
      <c r="H244" s="45"/>
      <c r="I244" s="45"/>
      <c r="J244" s="45"/>
      <c r="K244" s="45"/>
      <c r="L244" s="45"/>
      <c r="M244" s="45"/>
      <c r="N244" s="45"/>
      <c r="O244" s="45"/>
      <c r="P244" s="45"/>
      <c r="Q244" s="45"/>
      <c r="R244" s="45"/>
      <c r="S244" s="45"/>
      <c r="T244" s="45"/>
      <c r="U244" s="45"/>
    </row>
    <row r="245" spans="1:21" ht="9" customHeight="1" x14ac:dyDescent="0.25">
      <c r="A245" s="45"/>
      <c r="B245" s="45"/>
      <c r="C245" s="45"/>
      <c r="D245" s="45"/>
      <c r="E245" s="45"/>
      <c r="F245" s="45"/>
      <c r="G245" s="45"/>
      <c r="H245" s="45"/>
      <c r="I245" s="45"/>
      <c r="J245" s="45"/>
      <c r="K245" s="45"/>
      <c r="L245" s="45"/>
      <c r="M245" s="45"/>
      <c r="N245" s="45"/>
      <c r="O245" s="45"/>
      <c r="P245" s="45"/>
      <c r="Q245" s="45"/>
      <c r="R245" s="45"/>
      <c r="S245" s="45"/>
      <c r="T245" s="45"/>
      <c r="U245" s="45"/>
    </row>
    <row r="246" spans="1:21" ht="9" customHeight="1" x14ac:dyDescent="0.25">
      <c r="A246" s="45"/>
      <c r="B246" s="45"/>
      <c r="C246" s="45"/>
      <c r="D246" s="45"/>
      <c r="E246" s="45"/>
      <c r="F246" s="45"/>
      <c r="G246" s="45"/>
      <c r="H246" s="45"/>
      <c r="I246" s="45"/>
      <c r="J246" s="45"/>
      <c r="K246" s="45"/>
      <c r="L246" s="45"/>
      <c r="M246" s="45"/>
      <c r="N246" s="45"/>
      <c r="O246" s="45"/>
      <c r="P246" s="45"/>
      <c r="Q246" s="45"/>
      <c r="R246" s="45"/>
      <c r="S246" s="45"/>
      <c r="T246" s="45"/>
      <c r="U246" s="45"/>
    </row>
    <row r="247" spans="1:21" ht="9" customHeight="1" x14ac:dyDescent="0.25">
      <c r="A247" s="45"/>
      <c r="B247" s="45"/>
      <c r="C247" s="45"/>
      <c r="D247" s="45"/>
      <c r="E247" s="45"/>
      <c r="F247" s="45"/>
      <c r="G247" s="45"/>
      <c r="H247" s="45"/>
      <c r="I247" s="45"/>
      <c r="J247" s="45"/>
      <c r="K247" s="45"/>
      <c r="L247" s="45"/>
      <c r="M247" s="45"/>
      <c r="N247" s="45"/>
      <c r="O247" s="45"/>
      <c r="P247" s="45"/>
      <c r="Q247" s="45"/>
      <c r="R247" s="45"/>
      <c r="S247" s="45"/>
      <c r="T247" s="45"/>
      <c r="U247" s="45"/>
    </row>
    <row r="248" spans="1:21" ht="9" customHeight="1" x14ac:dyDescent="0.25">
      <c r="A248" s="45"/>
      <c r="B248" s="45"/>
      <c r="C248" s="45"/>
      <c r="D248" s="45"/>
      <c r="E248" s="45"/>
      <c r="F248" s="45"/>
      <c r="G248" s="45"/>
      <c r="H248" s="45"/>
      <c r="I248" s="45"/>
      <c r="J248" s="45"/>
      <c r="K248" s="45"/>
      <c r="L248" s="45"/>
      <c r="M248" s="45"/>
      <c r="N248" s="45"/>
      <c r="O248" s="45"/>
      <c r="P248" s="45"/>
      <c r="Q248" s="45"/>
      <c r="R248" s="45"/>
      <c r="S248" s="45"/>
      <c r="T248" s="45"/>
      <c r="U248" s="45"/>
    </row>
    <row r="249" spans="1:21" ht="9" customHeight="1" x14ac:dyDescent="0.25">
      <c r="A249" s="45"/>
      <c r="B249" s="45"/>
      <c r="C249" s="45"/>
      <c r="D249" s="45"/>
      <c r="E249" s="45"/>
      <c r="F249" s="45"/>
      <c r="G249" s="45"/>
      <c r="H249" s="45"/>
      <c r="I249" s="45"/>
      <c r="J249" s="45"/>
      <c r="K249" s="45"/>
      <c r="L249" s="45"/>
      <c r="M249" s="45"/>
      <c r="N249" s="45"/>
      <c r="O249" s="45"/>
      <c r="P249" s="45"/>
      <c r="Q249" s="45"/>
      <c r="R249" s="45"/>
      <c r="S249" s="45"/>
      <c r="T249" s="45"/>
      <c r="U249" s="45"/>
    </row>
    <row r="250" spans="1:21" ht="9" customHeight="1" x14ac:dyDescent="0.25">
      <c r="A250" s="45"/>
      <c r="B250" s="45"/>
      <c r="C250" s="45"/>
      <c r="D250" s="45"/>
      <c r="E250" s="45"/>
      <c r="F250" s="45"/>
      <c r="G250" s="45"/>
      <c r="H250" s="45"/>
      <c r="I250" s="45"/>
      <c r="J250" s="45"/>
      <c r="K250" s="45"/>
      <c r="L250" s="45"/>
      <c r="M250" s="45"/>
      <c r="N250" s="45"/>
      <c r="O250" s="45"/>
      <c r="P250" s="45"/>
      <c r="Q250" s="45"/>
      <c r="R250" s="45"/>
      <c r="S250" s="45"/>
      <c r="T250" s="45"/>
      <c r="U250" s="45"/>
    </row>
    <row r="251" spans="1:21" ht="9" customHeight="1" x14ac:dyDescent="0.25">
      <c r="A251" s="45"/>
      <c r="B251" s="45"/>
      <c r="C251" s="45"/>
      <c r="D251" s="45"/>
      <c r="E251" s="45"/>
      <c r="F251" s="45"/>
      <c r="G251" s="45"/>
      <c r="H251" s="45"/>
      <c r="I251" s="45"/>
      <c r="J251" s="45"/>
      <c r="K251" s="45"/>
      <c r="L251" s="45"/>
      <c r="M251" s="45"/>
      <c r="N251" s="45"/>
      <c r="O251" s="45"/>
      <c r="P251" s="45"/>
      <c r="Q251" s="45"/>
      <c r="R251" s="45"/>
      <c r="S251" s="45"/>
      <c r="T251" s="45"/>
      <c r="U251" s="45"/>
    </row>
    <row r="252" spans="1:21" ht="9" customHeight="1" x14ac:dyDescent="0.25">
      <c r="A252" s="45"/>
      <c r="B252" s="45"/>
      <c r="C252" s="45"/>
      <c r="D252" s="45"/>
      <c r="E252" s="45"/>
      <c r="F252" s="45"/>
      <c r="G252" s="45"/>
      <c r="H252" s="45"/>
      <c r="I252" s="45"/>
      <c r="J252" s="45"/>
      <c r="K252" s="45"/>
      <c r="L252" s="45"/>
      <c r="M252" s="45"/>
      <c r="N252" s="45"/>
      <c r="O252" s="45"/>
      <c r="P252" s="45"/>
      <c r="Q252" s="45"/>
      <c r="R252" s="45"/>
      <c r="S252" s="45"/>
      <c r="T252" s="45"/>
      <c r="U252" s="45"/>
    </row>
    <row r="253" spans="1:21" ht="9" customHeight="1" x14ac:dyDescent="0.25">
      <c r="A253" s="45"/>
      <c r="B253" s="45"/>
      <c r="C253" s="45"/>
      <c r="D253" s="45"/>
      <c r="E253" s="45"/>
      <c r="F253" s="45"/>
      <c r="G253" s="45"/>
      <c r="H253" s="45"/>
      <c r="I253" s="45"/>
      <c r="J253" s="45"/>
      <c r="K253" s="45"/>
      <c r="L253" s="45"/>
      <c r="M253" s="45"/>
      <c r="N253" s="45"/>
      <c r="O253" s="45"/>
      <c r="P253" s="45"/>
      <c r="Q253" s="45"/>
      <c r="R253" s="45"/>
      <c r="S253" s="45"/>
      <c r="T253" s="45"/>
      <c r="U253" s="45"/>
    </row>
    <row r="254" spans="1:21" ht="9" customHeight="1" x14ac:dyDescent="0.25">
      <c r="A254" s="45"/>
      <c r="B254" s="45"/>
      <c r="C254" s="45"/>
      <c r="D254" s="45"/>
      <c r="E254" s="45"/>
      <c r="F254" s="45"/>
      <c r="G254" s="45"/>
      <c r="H254" s="45"/>
      <c r="I254" s="45"/>
      <c r="J254" s="45"/>
      <c r="K254" s="45"/>
      <c r="L254" s="45"/>
      <c r="M254" s="45"/>
      <c r="N254" s="45"/>
      <c r="O254" s="45"/>
      <c r="P254" s="45"/>
      <c r="Q254" s="45"/>
      <c r="R254" s="45"/>
      <c r="S254" s="45"/>
      <c r="T254" s="45"/>
      <c r="U254" s="45"/>
    </row>
    <row r="255" spans="1:21" ht="9" customHeight="1" x14ac:dyDescent="0.25">
      <c r="A255" s="45"/>
      <c r="B255" s="45"/>
      <c r="C255" s="45"/>
      <c r="D255" s="45"/>
      <c r="E255" s="45"/>
      <c r="F255" s="45"/>
      <c r="G255" s="45"/>
      <c r="H255" s="45"/>
      <c r="I255" s="45"/>
      <c r="J255" s="45"/>
      <c r="K255" s="45"/>
      <c r="L255" s="45"/>
      <c r="M255" s="45"/>
      <c r="N255" s="45"/>
      <c r="O255" s="45"/>
      <c r="P255" s="45"/>
      <c r="Q255" s="45"/>
      <c r="R255" s="45"/>
      <c r="S255" s="45"/>
      <c r="T255" s="45"/>
      <c r="U255" s="45"/>
    </row>
    <row r="256" spans="1:21" ht="9" customHeight="1" x14ac:dyDescent="0.25">
      <c r="A256" s="45"/>
      <c r="B256" s="45"/>
      <c r="C256" s="45"/>
      <c r="D256" s="45"/>
      <c r="E256" s="45"/>
      <c r="F256" s="45"/>
      <c r="G256" s="45"/>
      <c r="H256" s="45"/>
      <c r="I256" s="45"/>
      <c r="J256" s="45"/>
      <c r="K256" s="45"/>
      <c r="L256" s="45"/>
      <c r="M256" s="45"/>
      <c r="N256" s="45"/>
      <c r="O256" s="45"/>
      <c r="P256" s="45"/>
      <c r="Q256" s="45"/>
      <c r="R256" s="45"/>
      <c r="S256" s="45"/>
      <c r="T256" s="45"/>
      <c r="U256" s="45"/>
    </row>
    <row r="257" spans="1:21" ht="9" customHeight="1" x14ac:dyDescent="0.25">
      <c r="A257" s="45"/>
      <c r="B257" s="45"/>
      <c r="C257" s="45"/>
      <c r="D257" s="45"/>
      <c r="E257" s="45"/>
      <c r="F257" s="45"/>
      <c r="G257" s="45"/>
      <c r="H257" s="45"/>
      <c r="I257" s="45"/>
      <c r="J257" s="45"/>
      <c r="K257" s="45"/>
      <c r="L257" s="45"/>
      <c r="M257" s="45"/>
      <c r="N257" s="45"/>
      <c r="O257" s="45"/>
      <c r="P257" s="45"/>
      <c r="Q257" s="45"/>
      <c r="R257" s="45"/>
      <c r="S257" s="45"/>
      <c r="T257" s="45"/>
      <c r="U257" s="45"/>
    </row>
    <row r="258" spans="1:21" ht="9" customHeight="1" x14ac:dyDescent="0.25">
      <c r="A258" s="45"/>
      <c r="B258" s="45"/>
      <c r="C258" s="45"/>
      <c r="D258" s="45"/>
      <c r="E258" s="45"/>
      <c r="F258" s="45"/>
      <c r="G258" s="45"/>
      <c r="H258" s="45"/>
      <c r="I258" s="45"/>
      <c r="J258" s="45"/>
      <c r="K258" s="45"/>
      <c r="L258" s="45"/>
      <c r="M258" s="45"/>
      <c r="N258" s="45"/>
      <c r="O258" s="45"/>
      <c r="P258" s="45"/>
      <c r="Q258" s="45"/>
      <c r="R258" s="45"/>
      <c r="S258" s="45"/>
      <c r="T258" s="45"/>
      <c r="U258" s="45"/>
    </row>
    <row r="259" spans="1:21" ht="9" customHeight="1" x14ac:dyDescent="0.25">
      <c r="A259" s="45"/>
      <c r="B259" s="45"/>
      <c r="C259" s="45"/>
      <c r="D259" s="45"/>
      <c r="E259" s="45"/>
      <c r="F259" s="45"/>
      <c r="G259" s="45"/>
      <c r="H259" s="45"/>
      <c r="I259" s="45"/>
      <c r="J259" s="45"/>
      <c r="K259" s="45"/>
      <c r="L259" s="45"/>
      <c r="M259" s="45"/>
      <c r="N259" s="45"/>
      <c r="O259" s="45"/>
      <c r="P259" s="45"/>
      <c r="Q259" s="45"/>
      <c r="R259" s="45"/>
      <c r="S259" s="45"/>
      <c r="T259" s="45"/>
      <c r="U259" s="45"/>
    </row>
    <row r="260" spans="1:21" ht="9" customHeight="1" x14ac:dyDescent="0.25">
      <c r="A260" s="45"/>
      <c r="B260" s="45"/>
      <c r="C260" s="45"/>
      <c r="D260" s="45"/>
      <c r="E260" s="45"/>
      <c r="F260" s="45"/>
      <c r="G260" s="45"/>
      <c r="H260" s="45"/>
      <c r="I260" s="45"/>
      <c r="J260" s="45"/>
      <c r="K260" s="45"/>
      <c r="L260" s="45"/>
      <c r="M260" s="45"/>
      <c r="N260" s="45"/>
      <c r="O260" s="45"/>
      <c r="P260" s="45"/>
      <c r="Q260" s="45"/>
      <c r="R260" s="45"/>
      <c r="S260" s="45"/>
      <c r="T260" s="45"/>
      <c r="U260" s="45"/>
    </row>
    <row r="261" spans="1:21" ht="9" customHeight="1" x14ac:dyDescent="0.25">
      <c r="A261" s="45"/>
      <c r="B261" s="45"/>
      <c r="C261" s="45"/>
      <c r="D261" s="45"/>
      <c r="E261" s="45"/>
      <c r="F261" s="45"/>
      <c r="G261" s="45"/>
      <c r="H261" s="45"/>
      <c r="I261" s="45"/>
      <c r="J261" s="45"/>
      <c r="K261" s="45"/>
      <c r="L261" s="45"/>
      <c r="M261" s="45"/>
      <c r="N261" s="45"/>
      <c r="O261" s="45"/>
      <c r="P261" s="45"/>
      <c r="Q261" s="45"/>
      <c r="R261" s="45"/>
      <c r="S261" s="45"/>
      <c r="T261" s="45"/>
      <c r="U261" s="45"/>
    </row>
    <row r="262" spans="1:21" ht="9" customHeight="1" x14ac:dyDescent="0.25">
      <c r="A262" s="45"/>
      <c r="B262" s="45"/>
      <c r="C262" s="45"/>
      <c r="D262" s="45"/>
      <c r="E262" s="45"/>
      <c r="F262" s="45"/>
      <c r="G262" s="45"/>
      <c r="H262" s="45"/>
      <c r="I262" s="45"/>
      <c r="J262" s="45"/>
      <c r="K262" s="45"/>
      <c r="L262" s="45"/>
      <c r="M262" s="45"/>
      <c r="N262" s="45"/>
      <c r="O262" s="45"/>
      <c r="P262" s="45"/>
      <c r="Q262" s="45"/>
      <c r="R262" s="45"/>
      <c r="S262" s="45"/>
      <c r="T262" s="45"/>
      <c r="U262" s="45"/>
    </row>
    <row r="263" spans="1:21" ht="9" customHeight="1" x14ac:dyDescent="0.25">
      <c r="A263" s="45"/>
      <c r="B263" s="45"/>
      <c r="C263" s="45"/>
      <c r="D263" s="45"/>
      <c r="E263" s="45"/>
      <c r="F263" s="45"/>
      <c r="G263" s="45"/>
      <c r="H263" s="45"/>
      <c r="I263" s="45"/>
      <c r="J263" s="45"/>
      <c r="K263" s="45"/>
      <c r="L263" s="45"/>
      <c r="M263" s="45"/>
      <c r="N263" s="45"/>
      <c r="O263" s="45"/>
      <c r="P263" s="45"/>
      <c r="Q263" s="45"/>
      <c r="R263" s="45"/>
      <c r="S263" s="45"/>
      <c r="T263" s="45"/>
      <c r="U263" s="45"/>
    </row>
    <row r="264" spans="1:21" ht="9" customHeight="1" x14ac:dyDescent="0.25">
      <c r="A264" s="45"/>
      <c r="B264" s="45"/>
      <c r="C264" s="45"/>
      <c r="D264" s="45"/>
      <c r="E264" s="45"/>
      <c r="F264" s="45"/>
      <c r="G264" s="45"/>
      <c r="H264" s="45"/>
      <c r="I264" s="45"/>
      <c r="J264" s="45"/>
      <c r="K264" s="45"/>
      <c r="L264" s="45"/>
      <c r="M264" s="45"/>
      <c r="N264" s="45"/>
      <c r="O264" s="45"/>
      <c r="P264" s="45"/>
      <c r="Q264" s="45"/>
      <c r="R264" s="45"/>
      <c r="S264" s="45"/>
      <c r="T264" s="45"/>
      <c r="U264" s="45"/>
    </row>
    <row r="265" spans="1:21" ht="9" customHeight="1" x14ac:dyDescent="0.25">
      <c r="A265" s="45"/>
      <c r="B265" s="45"/>
      <c r="C265" s="45"/>
      <c r="D265" s="45"/>
      <c r="E265" s="45"/>
      <c r="F265" s="45"/>
      <c r="G265" s="45"/>
      <c r="H265" s="45"/>
      <c r="I265" s="45"/>
      <c r="J265" s="45"/>
      <c r="K265" s="45"/>
      <c r="L265" s="45"/>
      <c r="M265" s="45"/>
      <c r="N265" s="45"/>
      <c r="O265" s="45"/>
      <c r="P265" s="45"/>
      <c r="Q265" s="45"/>
      <c r="R265" s="45"/>
      <c r="S265" s="45"/>
      <c r="T265" s="45"/>
      <c r="U265" s="45"/>
    </row>
    <row r="266" spans="1:21" ht="9" customHeight="1" x14ac:dyDescent="0.25">
      <c r="A266" s="45"/>
      <c r="B266" s="45"/>
      <c r="C266" s="45"/>
      <c r="D266" s="45"/>
      <c r="E266" s="45"/>
      <c r="F266" s="45"/>
      <c r="G266" s="45"/>
      <c r="H266" s="45"/>
      <c r="I266" s="45"/>
      <c r="J266" s="45"/>
      <c r="K266" s="45"/>
      <c r="L266" s="45"/>
      <c r="M266" s="45"/>
      <c r="N266" s="45"/>
      <c r="O266" s="45"/>
      <c r="P266" s="45"/>
      <c r="Q266" s="45"/>
      <c r="R266" s="45"/>
      <c r="S266" s="45"/>
      <c r="T266" s="45"/>
      <c r="U266" s="45"/>
    </row>
    <row r="267" spans="1:21" ht="9" customHeight="1" x14ac:dyDescent="0.25">
      <c r="A267" s="45"/>
      <c r="B267" s="45"/>
      <c r="C267" s="45"/>
      <c r="D267" s="45"/>
      <c r="E267" s="45"/>
      <c r="F267" s="45"/>
      <c r="G267" s="45"/>
      <c r="H267" s="45"/>
      <c r="I267" s="45"/>
      <c r="J267" s="45"/>
      <c r="K267" s="45"/>
      <c r="L267" s="45"/>
      <c r="M267" s="45"/>
      <c r="N267" s="45"/>
      <c r="O267" s="45"/>
      <c r="P267" s="45"/>
      <c r="Q267" s="45"/>
      <c r="R267" s="45"/>
      <c r="S267" s="45"/>
      <c r="T267" s="45"/>
      <c r="U267" s="45"/>
    </row>
    <row r="268" spans="1:21" ht="9" customHeight="1" x14ac:dyDescent="0.25">
      <c r="A268" s="45"/>
      <c r="B268" s="45"/>
      <c r="C268" s="45"/>
      <c r="D268" s="45"/>
      <c r="E268" s="45"/>
      <c r="F268" s="45"/>
      <c r="G268" s="45"/>
      <c r="H268" s="45"/>
      <c r="I268" s="45"/>
      <c r="J268" s="45"/>
      <c r="K268" s="45"/>
      <c r="L268" s="45"/>
      <c r="M268" s="45"/>
      <c r="N268" s="45"/>
      <c r="O268" s="45"/>
      <c r="P268" s="45"/>
      <c r="Q268" s="45"/>
      <c r="R268" s="45"/>
      <c r="S268" s="45"/>
      <c r="T268" s="45"/>
      <c r="U268" s="45"/>
    </row>
    <row r="269" spans="1:21" ht="9" customHeight="1" x14ac:dyDescent="0.25">
      <c r="A269" s="45"/>
      <c r="B269" s="45"/>
      <c r="C269" s="45"/>
      <c r="D269" s="45"/>
      <c r="E269" s="45"/>
      <c r="F269" s="45"/>
      <c r="G269" s="45"/>
      <c r="H269" s="45"/>
      <c r="I269" s="45"/>
      <c r="J269" s="45"/>
      <c r="K269" s="45"/>
      <c r="L269" s="45"/>
      <c r="M269" s="45"/>
      <c r="N269" s="45"/>
      <c r="O269" s="45"/>
      <c r="P269" s="45"/>
      <c r="Q269" s="45"/>
      <c r="R269" s="45"/>
      <c r="S269" s="45"/>
      <c r="T269" s="45"/>
      <c r="U269" s="45"/>
    </row>
    <row r="270" spans="1:21" ht="9" customHeight="1" x14ac:dyDescent="0.25">
      <c r="A270" s="45"/>
      <c r="B270" s="45"/>
      <c r="C270" s="45"/>
      <c r="D270" s="45"/>
      <c r="E270" s="45"/>
      <c r="F270" s="45"/>
      <c r="G270" s="45"/>
      <c r="H270" s="45"/>
      <c r="I270" s="45"/>
      <c r="J270" s="45"/>
      <c r="K270" s="45"/>
      <c r="L270" s="45"/>
      <c r="M270" s="45"/>
      <c r="N270" s="45"/>
      <c r="O270" s="45"/>
      <c r="P270" s="45"/>
      <c r="Q270" s="45"/>
      <c r="R270" s="45"/>
      <c r="S270" s="45"/>
      <c r="T270" s="45"/>
      <c r="U270" s="45"/>
    </row>
    <row r="271" spans="1:21" ht="9" customHeight="1" x14ac:dyDescent="0.25">
      <c r="A271" s="45"/>
      <c r="B271" s="45"/>
      <c r="C271" s="45"/>
      <c r="D271" s="45"/>
      <c r="E271" s="45"/>
      <c r="F271" s="45"/>
      <c r="G271" s="45"/>
      <c r="H271" s="45"/>
      <c r="I271" s="45"/>
      <c r="J271" s="45"/>
      <c r="K271" s="45"/>
      <c r="L271" s="45"/>
      <c r="M271" s="45"/>
      <c r="N271" s="45"/>
      <c r="O271" s="45"/>
      <c r="P271" s="45"/>
      <c r="Q271" s="45"/>
      <c r="R271" s="45"/>
      <c r="S271" s="45"/>
      <c r="T271" s="45"/>
      <c r="U271" s="45"/>
    </row>
    <row r="272" spans="1:21" ht="9" customHeight="1" x14ac:dyDescent="0.25">
      <c r="A272" s="45"/>
      <c r="B272" s="45"/>
      <c r="C272" s="45"/>
      <c r="D272" s="45"/>
      <c r="E272" s="45"/>
      <c r="F272" s="45"/>
      <c r="G272" s="45"/>
      <c r="H272" s="45"/>
      <c r="I272" s="45"/>
      <c r="J272" s="45"/>
      <c r="K272" s="45"/>
      <c r="L272" s="45"/>
      <c r="M272" s="45"/>
      <c r="N272" s="45"/>
      <c r="O272" s="45"/>
      <c r="P272" s="45"/>
      <c r="Q272" s="45"/>
      <c r="R272" s="45"/>
      <c r="S272" s="45"/>
      <c r="T272" s="45"/>
      <c r="U272" s="45"/>
    </row>
    <row r="273" spans="1:21" ht="9" customHeight="1" x14ac:dyDescent="0.25">
      <c r="A273" s="45"/>
      <c r="B273" s="45"/>
      <c r="C273" s="45"/>
      <c r="D273" s="45"/>
      <c r="E273" s="45"/>
      <c r="F273" s="45"/>
      <c r="G273" s="45"/>
      <c r="H273" s="45"/>
      <c r="I273" s="45"/>
      <c r="J273" s="45"/>
      <c r="K273" s="45"/>
      <c r="L273" s="45"/>
      <c r="M273" s="45"/>
      <c r="N273" s="45"/>
      <c r="O273" s="45"/>
      <c r="P273" s="45"/>
      <c r="Q273" s="45"/>
      <c r="R273" s="45"/>
      <c r="S273" s="45"/>
      <c r="T273" s="45"/>
      <c r="U273" s="45"/>
    </row>
    <row r="274" spans="1:21" ht="9" customHeight="1" x14ac:dyDescent="0.25">
      <c r="A274" s="45"/>
      <c r="B274" s="45"/>
      <c r="C274" s="45"/>
      <c r="D274" s="45"/>
      <c r="E274" s="45"/>
      <c r="F274" s="45"/>
      <c r="G274" s="45"/>
      <c r="H274" s="45"/>
      <c r="I274" s="45"/>
      <c r="J274" s="45"/>
      <c r="K274" s="45"/>
      <c r="L274" s="45"/>
      <c r="M274" s="45"/>
      <c r="N274" s="45"/>
      <c r="O274" s="45"/>
      <c r="P274" s="45"/>
      <c r="Q274" s="45"/>
      <c r="R274" s="45"/>
      <c r="S274" s="45"/>
      <c r="T274" s="45"/>
      <c r="U274" s="45"/>
    </row>
    <row r="275" spans="1:21" ht="9" customHeight="1" x14ac:dyDescent="0.25">
      <c r="A275" s="45"/>
      <c r="B275" s="45"/>
      <c r="C275" s="45"/>
      <c r="D275" s="45"/>
      <c r="E275" s="45"/>
      <c r="F275" s="45"/>
      <c r="G275" s="45"/>
      <c r="H275" s="45"/>
      <c r="I275" s="45"/>
      <c r="J275" s="45"/>
      <c r="K275" s="45"/>
      <c r="L275" s="45"/>
      <c r="M275" s="45"/>
      <c r="N275" s="45"/>
      <c r="O275" s="45"/>
      <c r="P275" s="45"/>
      <c r="Q275" s="45"/>
      <c r="R275" s="45"/>
      <c r="S275" s="45"/>
      <c r="T275" s="45"/>
      <c r="U275" s="45"/>
    </row>
    <row r="276" spans="1:21" ht="9" customHeight="1" x14ac:dyDescent="0.25">
      <c r="A276" s="45"/>
      <c r="B276" s="45"/>
      <c r="C276" s="45"/>
      <c r="D276" s="45"/>
      <c r="E276" s="45"/>
      <c r="F276" s="45"/>
      <c r="G276" s="45"/>
      <c r="H276" s="45"/>
      <c r="I276" s="45"/>
      <c r="J276" s="45"/>
      <c r="K276" s="45"/>
      <c r="L276" s="45"/>
      <c r="M276" s="45"/>
      <c r="N276" s="45"/>
      <c r="O276" s="45"/>
      <c r="P276" s="45"/>
      <c r="Q276" s="45"/>
      <c r="R276" s="45"/>
      <c r="S276" s="45"/>
      <c r="T276" s="45"/>
      <c r="U276" s="45"/>
    </row>
    <row r="277" spans="1:21" ht="9" customHeight="1" x14ac:dyDescent="0.25">
      <c r="A277" s="45"/>
      <c r="B277" s="45"/>
      <c r="C277" s="45"/>
      <c r="D277" s="45"/>
      <c r="E277" s="45"/>
      <c r="F277" s="45"/>
      <c r="G277" s="45"/>
      <c r="H277" s="45"/>
      <c r="I277" s="45"/>
      <c r="J277" s="45"/>
      <c r="K277" s="45"/>
      <c r="L277" s="45"/>
      <c r="M277" s="45"/>
      <c r="N277" s="45"/>
      <c r="O277" s="45"/>
      <c r="P277" s="45"/>
      <c r="Q277" s="45"/>
      <c r="R277" s="45"/>
      <c r="S277" s="45"/>
      <c r="T277" s="45"/>
      <c r="U277" s="45"/>
    </row>
    <row r="278" spans="1:21" ht="9" customHeight="1" x14ac:dyDescent="0.25">
      <c r="A278" s="45"/>
      <c r="B278" s="45"/>
      <c r="C278" s="45"/>
      <c r="D278" s="45"/>
      <c r="E278" s="45"/>
      <c r="F278" s="45"/>
      <c r="G278" s="45"/>
      <c r="H278" s="45"/>
      <c r="I278" s="45"/>
      <c r="J278" s="45"/>
      <c r="K278" s="45"/>
      <c r="L278" s="45"/>
      <c r="M278" s="45"/>
      <c r="N278" s="45"/>
      <c r="O278" s="45"/>
      <c r="P278" s="45"/>
      <c r="Q278" s="45"/>
      <c r="R278" s="45"/>
      <c r="S278" s="45"/>
      <c r="T278" s="45"/>
      <c r="U278" s="45"/>
    </row>
    <row r="279" spans="1:21" ht="9" customHeight="1" x14ac:dyDescent="0.25">
      <c r="A279" s="45"/>
      <c r="B279" s="45"/>
      <c r="C279" s="45"/>
      <c r="D279" s="45"/>
      <c r="E279" s="45"/>
      <c r="F279" s="45"/>
      <c r="G279" s="45"/>
      <c r="H279" s="45"/>
      <c r="I279" s="45"/>
      <c r="J279" s="45"/>
      <c r="K279" s="45"/>
      <c r="L279" s="45"/>
      <c r="M279" s="45"/>
      <c r="N279" s="45"/>
      <c r="O279" s="45"/>
      <c r="P279" s="45"/>
      <c r="Q279" s="45"/>
      <c r="R279" s="45"/>
      <c r="S279" s="45"/>
      <c r="T279" s="45"/>
      <c r="U279" s="45"/>
    </row>
    <row r="280" spans="1:21" ht="9" customHeight="1" x14ac:dyDescent="0.25">
      <c r="A280" s="45"/>
      <c r="B280" s="45"/>
      <c r="C280" s="45"/>
      <c r="D280" s="45"/>
      <c r="E280" s="45"/>
      <c r="F280" s="45"/>
      <c r="G280" s="45"/>
      <c r="H280" s="45"/>
      <c r="I280" s="45"/>
      <c r="J280" s="45"/>
      <c r="K280" s="45"/>
      <c r="L280" s="45"/>
      <c r="M280" s="45"/>
      <c r="N280" s="45"/>
      <c r="O280" s="45"/>
      <c r="P280" s="45"/>
      <c r="Q280" s="45"/>
      <c r="R280" s="45"/>
      <c r="S280" s="45"/>
      <c r="T280" s="45"/>
      <c r="U280" s="45"/>
    </row>
    <row r="281" spans="1:21" ht="9" customHeight="1" x14ac:dyDescent="0.25">
      <c r="A281" s="45"/>
      <c r="B281" s="45"/>
      <c r="C281" s="45"/>
      <c r="D281" s="45"/>
      <c r="E281" s="45"/>
      <c r="F281" s="45"/>
      <c r="G281" s="45"/>
      <c r="H281" s="45"/>
      <c r="I281" s="45"/>
      <c r="J281" s="45"/>
      <c r="K281" s="45"/>
      <c r="L281" s="45"/>
      <c r="M281" s="45"/>
      <c r="N281" s="45"/>
      <c r="O281" s="45"/>
      <c r="P281" s="45"/>
      <c r="Q281" s="45"/>
      <c r="R281" s="45"/>
      <c r="S281" s="45"/>
      <c r="T281" s="45"/>
      <c r="U281" s="45"/>
    </row>
    <row r="282" spans="1:21" ht="9" customHeight="1" x14ac:dyDescent="0.25">
      <c r="A282" s="45"/>
      <c r="B282" s="45"/>
      <c r="C282" s="45"/>
      <c r="D282" s="45"/>
      <c r="E282" s="45"/>
      <c r="F282" s="45"/>
      <c r="G282" s="45"/>
      <c r="H282" s="45"/>
      <c r="I282" s="45"/>
      <c r="J282" s="45"/>
      <c r="K282" s="45"/>
      <c r="L282" s="45"/>
      <c r="M282" s="45"/>
      <c r="N282" s="45"/>
      <c r="O282" s="45"/>
      <c r="P282" s="45"/>
      <c r="Q282" s="45"/>
      <c r="R282" s="45"/>
      <c r="S282" s="45"/>
      <c r="T282" s="45"/>
      <c r="U282" s="45"/>
    </row>
    <row r="283" spans="1:21" ht="9" customHeight="1" x14ac:dyDescent="0.25">
      <c r="A283" s="45"/>
      <c r="B283" s="45"/>
      <c r="C283" s="45"/>
      <c r="D283" s="45"/>
      <c r="E283" s="45"/>
      <c r="F283" s="45"/>
      <c r="G283" s="45"/>
      <c r="H283" s="45"/>
      <c r="I283" s="45"/>
      <c r="J283" s="45"/>
      <c r="K283" s="45"/>
      <c r="L283" s="45"/>
      <c r="M283" s="45"/>
      <c r="N283" s="45"/>
      <c r="O283" s="45"/>
      <c r="P283" s="45"/>
      <c r="Q283" s="45"/>
      <c r="R283" s="45"/>
      <c r="S283" s="45"/>
      <c r="T283" s="45"/>
      <c r="U283" s="45"/>
    </row>
    <row r="284" spans="1:21" ht="9" customHeight="1" x14ac:dyDescent="0.25">
      <c r="A284" s="45"/>
      <c r="B284" s="45"/>
      <c r="C284" s="45"/>
      <c r="D284" s="45"/>
      <c r="E284" s="45"/>
      <c r="F284" s="45"/>
      <c r="G284" s="45"/>
      <c r="H284" s="45"/>
      <c r="I284" s="45"/>
      <c r="J284" s="45"/>
      <c r="K284" s="45"/>
      <c r="L284" s="45"/>
      <c r="M284" s="45"/>
      <c r="N284" s="45"/>
      <c r="O284" s="45"/>
      <c r="P284" s="45"/>
      <c r="Q284" s="45"/>
      <c r="R284" s="45"/>
      <c r="S284" s="45"/>
      <c r="T284" s="45"/>
      <c r="U284" s="45"/>
    </row>
    <row r="285" spans="1:21" ht="9" customHeight="1" x14ac:dyDescent="0.25">
      <c r="A285" s="45"/>
      <c r="B285" s="45"/>
      <c r="C285" s="45"/>
      <c r="D285" s="45"/>
      <c r="E285" s="45"/>
      <c r="F285" s="45"/>
      <c r="G285" s="45"/>
      <c r="H285" s="45"/>
      <c r="I285" s="45"/>
      <c r="J285" s="45"/>
      <c r="K285" s="45"/>
      <c r="L285" s="45"/>
      <c r="M285" s="45"/>
      <c r="N285" s="45"/>
      <c r="O285" s="45"/>
      <c r="P285" s="45"/>
      <c r="Q285" s="45"/>
      <c r="R285" s="45"/>
      <c r="S285" s="45"/>
      <c r="T285" s="45"/>
      <c r="U285" s="45"/>
    </row>
    <row r="286" spans="1:21" ht="9" customHeight="1" x14ac:dyDescent="0.25">
      <c r="A286" s="45"/>
      <c r="B286" s="45"/>
      <c r="C286" s="45"/>
      <c r="D286" s="45"/>
      <c r="E286" s="45"/>
      <c r="F286" s="45"/>
      <c r="G286" s="45"/>
      <c r="H286" s="45"/>
      <c r="I286" s="45"/>
      <c r="J286" s="45"/>
      <c r="K286" s="45"/>
      <c r="L286" s="45"/>
      <c r="M286" s="45"/>
      <c r="N286" s="45"/>
      <c r="O286" s="45"/>
      <c r="P286" s="45"/>
      <c r="Q286" s="45"/>
      <c r="R286" s="45"/>
      <c r="S286" s="45"/>
      <c r="T286" s="45"/>
      <c r="U286" s="45"/>
    </row>
    <row r="287" spans="1:21" ht="9" customHeight="1" x14ac:dyDescent="0.25">
      <c r="A287" s="45"/>
      <c r="B287" s="45"/>
      <c r="C287" s="45"/>
      <c r="D287" s="45"/>
      <c r="E287" s="45"/>
      <c r="F287" s="45"/>
      <c r="G287" s="45"/>
      <c r="H287" s="45"/>
      <c r="I287" s="45"/>
      <c r="J287" s="45"/>
      <c r="K287" s="45"/>
      <c r="L287" s="45"/>
      <c r="M287" s="45"/>
      <c r="N287" s="45"/>
      <c r="O287" s="45"/>
      <c r="P287" s="45"/>
      <c r="Q287" s="45"/>
      <c r="R287" s="45"/>
      <c r="S287" s="45"/>
      <c r="T287" s="45"/>
      <c r="U287" s="45"/>
    </row>
    <row r="288" spans="1:21" ht="9" customHeight="1" x14ac:dyDescent="0.25">
      <c r="A288" s="45"/>
      <c r="B288" s="45"/>
      <c r="C288" s="45"/>
      <c r="D288" s="45"/>
      <c r="E288" s="45"/>
      <c r="F288" s="45"/>
      <c r="G288" s="45"/>
      <c r="H288" s="45"/>
      <c r="I288" s="45"/>
      <c r="J288" s="45"/>
      <c r="K288" s="45"/>
      <c r="L288" s="45"/>
      <c r="M288" s="45"/>
      <c r="N288" s="45"/>
      <c r="O288" s="45"/>
      <c r="P288" s="45"/>
      <c r="Q288" s="45"/>
      <c r="R288" s="45"/>
      <c r="S288" s="45"/>
      <c r="T288" s="45"/>
      <c r="U288" s="45"/>
    </row>
    <row r="289" spans="1:21" ht="9" customHeight="1" x14ac:dyDescent="0.25">
      <c r="A289" s="45"/>
      <c r="B289" s="45"/>
      <c r="C289" s="45"/>
      <c r="D289" s="45"/>
      <c r="E289" s="45"/>
      <c r="F289" s="45"/>
      <c r="G289" s="45"/>
      <c r="H289" s="45"/>
      <c r="I289" s="45"/>
      <c r="J289" s="45"/>
      <c r="K289" s="45"/>
      <c r="L289" s="45"/>
      <c r="M289" s="45"/>
      <c r="N289" s="45"/>
      <c r="O289" s="45"/>
      <c r="P289" s="45"/>
      <c r="Q289" s="45"/>
      <c r="R289" s="45"/>
      <c r="S289" s="45"/>
      <c r="T289" s="45"/>
      <c r="U289" s="45"/>
    </row>
    <row r="290" spans="1:21" ht="9" customHeight="1" x14ac:dyDescent="0.25">
      <c r="A290" s="45"/>
      <c r="B290" s="45"/>
      <c r="C290" s="45"/>
      <c r="D290" s="45"/>
      <c r="E290" s="45"/>
      <c r="F290" s="45"/>
      <c r="G290" s="45"/>
      <c r="H290" s="45"/>
      <c r="I290" s="45"/>
      <c r="J290" s="45"/>
      <c r="K290" s="45"/>
      <c r="L290" s="45"/>
      <c r="M290" s="45"/>
      <c r="N290" s="45"/>
      <c r="O290" s="45"/>
      <c r="P290" s="45"/>
      <c r="Q290" s="45"/>
      <c r="R290" s="45"/>
      <c r="S290" s="45"/>
      <c r="T290" s="45"/>
      <c r="U290" s="45"/>
    </row>
    <row r="291" spans="1:21" ht="9" customHeight="1" x14ac:dyDescent="0.25">
      <c r="A291" s="45"/>
      <c r="B291" s="45"/>
      <c r="C291" s="45"/>
      <c r="D291" s="45"/>
      <c r="E291" s="45"/>
      <c r="F291" s="45"/>
      <c r="G291" s="45"/>
      <c r="H291" s="45"/>
      <c r="I291" s="45"/>
      <c r="J291" s="45"/>
      <c r="K291" s="45"/>
      <c r="L291" s="45"/>
      <c r="M291" s="45"/>
      <c r="N291" s="45"/>
      <c r="O291" s="45"/>
      <c r="P291" s="45"/>
      <c r="Q291" s="45"/>
      <c r="R291" s="45"/>
      <c r="S291" s="45"/>
      <c r="T291" s="45"/>
      <c r="U291" s="45"/>
    </row>
    <row r="292" spans="1:21" ht="9" customHeight="1" x14ac:dyDescent="0.25">
      <c r="A292" s="45"/>
      <c r="B292" s="45"/>
      <c r="C292" s="45"/>
      <c r="D292" s="45"/>
      <c r="E292" s="45"/>
      <c r="F292" s="45"/>
      <c r="G292" s="45"/>
      <c r="H292" s="45"/>
      <c r="I292" s="45"/>
      <c r="J292" s="45"/>
      <c r="K292" s="45"/>
      <c r="L292" s="45"/>
      <c r="M292" s="45"/>
      <c r="N292" s="45"/>
      <c r="O292" s="45"/>
      <c r="P292" s="45"/>
      <c r="Q292" s="45"/>
      <c r="R292" s="45"/>
      <c r="S292" s="45"/>
      <c r="T292" s="45"/>
      <c r="U292" s="45"/>
    </row>
    <row r="293" spans="1:21" ht="9" customHeight="1" x14ac:dyDescent="0.25">
      <c r="A293" s="45"/>
      <c r="B293" s="45"/>
      <c r="C293" s="45"/>
      <c r="D293" s="45"/>
      <c r="E293" s="45"/>
      <c r="F293" s="45"/>
      <c r="G293" s="45"/>
      <c r="H293" s="45"/>
      <c r="I293" s="45"/>
      <c r="J293" s="45"/>
      <c r="K293" s="45"/>
      <c r="L293" s="45"/>
      <c r="M293" s="45"/>
      <c r="N293" s="45"/>
      <c r="O293" s="45"/>
      <c r="P293" s="45"/>
      <c r="Q293" s="45"/>
      <c r="R293" s="45"/>
      <c r="S293" s="45"/>
      <c r="T293" s="45"/>
      <c r="U293" s="45"/>
    </row>
    <row r="294" spans="1:21" ht="9" customHeight="1" x14ac:dyDescent="0.25">
      <c r="A294" s="45"/>
      <c r="B294" s="45"/>
      <c r="C294" s="45"/>
      <c r="D294" s="45"/>
      <c r="E294" s="45"/>
      <c r="F294" s="45"/>
      <c r="G294" s="45"/>
      <c r="H294" s="45"/>
      <c r="I294" s="45"/>
      <c r="J294" s="45"/>
      <c r="K294" s="45"/>
      <c r="L294" s="45"/>
      <c r="M294" s="45"/>
      <c r="N294" s="45"/>
      <c r="O294" s="45"/>
      <c r="P294" s="45"/>
      <c r="Q294" s="45"/>
      <c r="R294" s="45"/>
      <c r="S294" s="45"/>
      <c r="T294" s="45"/>
      <c r="U294" s="45"/>
    </row>
    <row r="295" spans="1:21" ht="9" customHeight="1" x14ac:dyDescent="0.25">
      <c r="A295" s="45"/>
      <c r="B295" s="45"/>
      <c r="C295" s="45"/>
      <c r="D295" s="45"/>
      <c r="E295" s="45"/>
      <c r="F295" s="45"/>
      <c r="G295" s="45"/>
      <c r="H295" s="45"/>
      <c r="I295" s="45"/>
      <c r="J295" s="45"/>
      <c r="K295" s="45"/>
      <c r="L295" s="45"/>
      <c r="M295" s="45"/>
      <c r="N295" s="45"/>
      <c r="O295" s="45"/>
      <c r="P295" s="45"/>
      <c r="Q295" s="45"/>
      <c r="R295" s="45"/>
      <c r="S295" s="45"/>
      <c r="T295" s="45"/>
      <c r="U295" s="45"/>
    </row>
    <row r="296" spans="1:21" ht="9" customHeight="1" x14ac:dyDescent="0.25">
      <c r="A296" s="45"/>
      <c r="B296" s="45"/>
      <c r="C296" s="45"/>
      <c r="D296" s="45"/>
      <c r="E296" s="45"/>
      <c r="F296" s="45"/>
      <c r="G296" s="45"/>
      <c r="H296" s="45"/>
      <c r="I296" s="45"/>
      <c r="J296" s="45"/>
      <c r="K296" s="45"/>
      <c r="L296" s="45"/>
      <c r="M296" s="45"/>
      <c r="N296" s="45"/>
      <c r="O296" s="45"/>
      <c r="P296" s="45"/>
      <c r="Q296" s="45"/>
      <c r="R296" s="45"/>
      <c r="S296" s="45"/>
      <c r="T296" s="45"/>
      <c r="U296" s="45"/>
    </row>
    <row r="297" spans="1:21" ht="9" customHeight="1" x14ac:dyDescent="0.25">
      <c r="A297" s="45"/>
      <c r="B297" s="45"/>
      <c r="C297" s="45"/>
      <c r="D297" s="45"/>
      <c r="E297" s="45"/>
      <c r="F297" s="45"/>
      <c r="G297" s="45"/>
      <c r="H297" s="45"/>
      <c r="I297" s="45"/>
      <c r="J297" s="45"/>
      <c r="K297" s="45"/>
      <c r="L297" s="45"/>
      <c r="M297" s="45"/>
      <c r="N297" s="45"/>
      <c r="O297" s="45"/>
      <c r="P297" s="45"/>
      <c r="Q297" s="45"/>
      <c r="R297" s="45"/>
      <c r="S297" s="45"/>
      <c r="T297" s="45"/>
      <c r="U297" s="45"/>
    </row>
    <row r="298" spans="1:21" ht="9" customHeight="1" x14ac:dyDescent="0.25">
      <c r="A298" s="45"/>
      <c r="B298" s="45"/>
      <c r="C298" s="45"/>
      <c r="D298" s="45"/>
      <c r="E298" s="45"/>
      <c r="F298" s="45"/>
      <c r="G298" s="45"/>
      <c r="H298" s="45"/>
      <c r="I298" s="45"/>
      <c r="J298" s="45"/>
      <c r="K298" s="45"/>
      <c r="L298" s="45"/>
      <c r="M298" s="45"/>
      <c r="N298" s="45"/>
      <c r="O298" s="45"/>
      <c r="P298" s="45"/>
      <c r="Q298" s="45"/>
      <c r="R298" s="45"/>
      <c r="S298" s="45"/>
      <c r="T298" s="45"/>
      <c r="U298" s="45"/>
    </row>
    <row r="299" spans="1:21" ht="9" customHeight="1" x14ac:dyDescent="0.25">
      <c r="A299" s="45"/>
      <c r="B299" s="45"/>
      <c r="C299" s="45"/>
      <c r="D299" s="45"/>
      <c r="E299" s="45"/>
      <c r="F299" s="45"/>
      <c r="G299" s="45"/>
      <c r="H299" s="45"/>
      <c r="I299" s="45"/>
      <c r="J299" s="45"/>
      <c r="K299" s="45"/>
      <c r="L299" s="45"/>
      <c r="M299" s="45"/>
      <c r="N299" s="45"/>
      <c r="O299" s="45"/>
      <c r="P299" s="45"/>
      <c r="Q299" s="45"/>
      <c r="R299" s="45"/>
      <c r="S299" s="45"/>
      <c r="T299" s="45"/>
      <c r="U299" s="45"/>
    </row>
    <row r="300" spans="1:21" ht="9" customHeight="1" x14ac:dyDescent="0.25">
      <c r="A300" s="45"/>
      <c r="B300" s="45"/>
      <c r="C300" s="45"/>
      <c r="D300" s="45"/>
      <c r="E300" s="45"/>
      <c r="F300" s="45"/>
      <c r="G300" s="45"/>
      <c r="H300" s="45"/>
      <c r="I300" s="45"/>
      <c r="J300" s="45"/>
      <c r="K300" s="45"/>
      <c r="L300" s="45"/>
      <c r="M300" s="45"/>
      <c r="N300" s="45"/>
      <c r="O300" s="45"/>
      <c r="P300" s="45"/>
      <c r="Q300" s="45"/>
      <c r="R300" s="45"/>
      <c r="S300" s="45"/>
      <c r="T300" s="45"/>
      <c r="U300" s="45"/>
    </row>
    <row r="301" spans="1:21" ht="9" customHeight="1" x14ac:dyDescent="0.25">
      <c r="A301" s="45"/>
      <c r="B301" s="45"/>
      <c r="C301" s="45"/>
      <c r="D301" s="45"/>
      <c r="E301" s="45"/>
      <c r="F301" s="45"/>
      <c r="G301" s="45"/>
      <c r="H301" s="45"/>
      <c r="I301" s="45"/>
      <c r="J301" s="45"/>
      <c r="K301" s="45"/>
      <c r="L301" s="45"/>
      <c r="M301" s="45"/>
      <c r="N301" s="45"/>
      <c r="O301" s="45"/>
      <c r="P301" s="45"/>
      <c r="Q301" s="45"/>
      <c r="R301" s="45"/>
      <c r="S301" s="45"/>
      <c r="T301" s="45"/>
      <c r="U301" s="45"/>
    </row>
    <row r="302" spans="1:21" ht="9" customHeight="1" x14ac:dyDescent="0.25">
      <c r="A302" s="45"/>
      <c r="B302" s="45"/>
      <c r="C302" s="45"/>
      <c r="D302" s="45"/>
      <c r="E302" s="45"/>
      <c r="F302" s="45"/>
      <c r="G302" s="45"/>
      <c r="H302" s="45"/>
      <c r="I302" s="45"/>
      <c r="J302" s="45"/>
      <c r="K302" s="45"/>
      <c r="L302" s="45"/>
      <c r="M302" s="45"/>
      <c r="N302" s="45"/>
      <c r="O302" s="45"/>
      <c r="P302" s="45"/>
      <c r="Q302" s="45"/>
      <c r="R302" s="45"/>
      <c r="S302" s="45"/>
      <c r="T302" s="45"/>
      <c r="U302" s="45"/>
    </row>
    <row r="303" spans="1:21" ht="9" customHeight="1" x14ac:dyDescent="0.25">
      <c r="A303" s="45"/>
      <c r="B303" s="45"/>
      <c r="C303" s="45"/>
      <c r="D303" s="45"/>
      <c r="E303" s="45"/>
      <c r="F303" s="45"/>
      <c r="G303" s="45"/>
      <c r="H303" s="45"/>
      <c r="I303" s="45"/>
      <c r="J303" s="45"/>
      <c r="K303" s="45"/>
      <c r="L303" s="45"/>
      <c r="M303" s="45"/>
      <c r="N303" s="45"/>
      <c r="O303" s="45"/>
      <c r="P303" s="45"/>
      <c r="Q303" s="45"/>
      <c r="R303" s="45"/>
      <c r="S303" s="45"/>
      <c r="T303" s="45"/>
      <c r="U303" s="45"/>
    </row>
    <row r="304" spans="1:21" ht="9" customHeight="1" x14ac:dyDescent="0.25">
      <c r="A304" s="45"/>
      <c r="B304" s="45"/>
      <c r="C304" s="45"/>
      <c r="D304" s="45"/>
      <c r="E304" s="45"/>
      <c r="F304" s="45"/>
      <c r="G304" s="45"/>
      <c r="H304" s="45"/>
      <c r="I304" s="45"/>
      <c r="J304" s="45"/>
      <c r="K304" s="45"/>
      <c r="L304" s="45"/>
      <c r="M304" s="45"/>
      <c r="N304" s="45"/>
      <c r="O304" s="45"/>
      <c r="P304" s="45"/>
      <c r="Q304" s="45"/>
      <c r="R304" s="45"/>
      <c r="S304" s="45"/>
      <c r="T304" s="45"/>
      <c r="U304" s="45"/>
    </row>
    <row r="305" spans="1:21" ht="9" customHeight="1" x14ac:dyDescent="0.25">
      <c r="A305" s="45"/>
      <c r="B305" s="45"/>
      <c r="C305" s="45"/>
      <c r="D305" s="45"/>
      <c r="E305" s="45"/>
      <c r="F305" s="45"/>
      <c r="G305" s="45"/>
      <c r="H305" s="45"/>
      <c r="I305" s="45"/>
      <c r="J305" s="45"/>
      <c r="K305" s="45"/>
      <c r="L305" s="45"/>
      <c r="M305" s="45"/>
      <c r="N305" s="45"/>
      <c r="O305" s="45"/>
      <c r="P305" s="45"/>
      <c r="Q305" s="45"/>
      <c r="R305" s="45"/>
      <c r="S305" s="45"/>
      <c r="T305" s="45"/>
      <c r="U305" s="45"/>
    </row>
    <row r="306" spans="1:21" ht="9" customHeight="1" x14ac:dyDescent="0.25">
      <c r="A306" s="45"/>
      <c r="B306" s="45"/>
      <c r="C306" s="45"/>
      <c r="D306" s="45"/>
      <c r="E306" s="45"/>
      <c r="F306" s="45"/>
      <c r="G306" s="45"/>
      <c r="H306" s="45"/>
      <c r="I306" s="45"/>
      <c r="J306" s="45"/>
      <c r="K306" s="45"/>
      <c r="L306" s="45"/>
      <c r="M306" s="45"/>
      <c r="N306" s="45"/>
      <c r="O306" s="45"/>
      <c r="P306" s="45"/>
      <c r="Q306" s="45"/>
      <c r="R306" s="45"/>
      <c r="S306" s="45"/>
      <c r="T306" s="45"/>
      <c r="U306" s="45"/>
    </row>
    <row r="307" spans="1:21" ht="9" customHeight="1" x14ac:dyDescent="0.25">
      <c r="A307" s="45"/>
      <c r="B307" s="45"/>
      <c r="C307" s="45"/>
      <c r="D307" s="45"/>
      <c r="E307" s="45"/>
      <c r="F307" s="45"/>
      <c r="G307" s="45"/>
      <c r="H307" s="45"/>
      <c r="I307" s="45"/>
      <c r="J307" s="45"/>
      <c r="K307" s="45"/>
      <c r="L307" s="45"/>
      <c r="M307" s="45"/>
      <c r="N307" s="45"/>
      <c r="O307" s="45"/>
      <c r="P307" s="45"/>
      <c r="Q307" s="45"/>
      <c r="R307" s="45"/>
      <c r="S307" s="45"/>
      <c r="T307" s="45"/>
      <c r="U307" s="45"/>
    </row>
    <row r="308" spans="1:21" ht="9" customHeight="1" x14ac:dyDescent="0.25">
      <c r="A308" s="45"/>
      <c r="B308" s="45"/>
      <c r="C308" s="45"/>
      <c r="D308" s="45"/>
      <c r="E308" s="45"/>
      <c r="F308" s="45"/>
      <c r="G308" s="45"/>
      <c r="H308" s="45"/>
      <c r="I308" s="45"/>
      <c r="J308" s="45"/>
      <c r="K308" s="45"/>
      <c r="L308" s="45"/>
      <c r="M308" s="45"/>
      <c r="N308" s="45"/>
      <c r="O308" s="45"/>
      <c r="P308" s="45"/>
      <c r="Q308" s="45"/>
      <c r="R308" s="45"/>
      <c r="S308" s="45"/>
      <c r="T308" s="45"/>
      <c r="U308" s="45"/>
    </row>
    <row r="309" spans="1:21" ht="9" customHeight="1" x14ac:dyDescent="0.25">
      <c r="A309" s="45"/>
      <c r="B309" s="45"/>
      <c r="C309" s="45"/>
      <c r="D309" s="45"/>
      <c r="E309" s="45"/>
      <c r="F309" s="45"/>
      <c r="G309" s="45"/>
      <c r="H309" s="45"/>
      <c r="I309" s="45"/>
      <c r="J309" s="45"/>
      <c r="K309" s="45"/>
      <c r="L309" s="45"/>
      <c r="M309" s="45"/>
      <c r="N309" s="45"/>
      <c r="O309" s="45"/>
      <c r="P309" s="45"/>
      <c r="Q309" s="45"/>
      <c r="R309" s="45"/>
      <c r="S309" s="45"/>
      <c r="T309" s="45"/>
      <c r="U309" s="45"/>
    </row>
    <row r="310" spans="1:21" ht="9" customHeight="1" x14ac:dyDescent="0.25">
      <c r="A310" s="45"/>
      <c r="B310" s="45"/>
      <c r="C310" s="45"/>
      <c r="D310" s="45"/>
      <c r="E310" s="45"/>
      <c r="F310" s="45"/>
      <c r="G310" s="45"/>
      <c r="H310" s="45"/>
      <c r="I310" s="45"/>
      <c r="J310" s="45"/>
      <c r="K310" s="45"/>
      <c r="L310" s="45"/>
      <c r="M310" s="45"/>
      <c r="N310" s="45"/>
      <c r="O310" s="45"/>
      <c r="P310" s="45"/>
      <c r="Q310" s="45"/>
      <c r="R310" s="45"/>
      <c r="S310" s="45"/>
      <c r="T310" s="45"/>
      <c r="U310" s="45"/>
    </row>
    <row r="311" spans="1:21" ht="9" customHeight="1" x14ac:dyDescent="0.25">
      <c r="A311" s="45"/>
      <c r="B311" s="45"/>
      <c r="C311" s="45"/>
      <c r="D311" s="45"/>
      <c r="E311" s="45"/>
      <c r="F311" s="45"/>
      <c r="G311" s="45"/>
      <c r="H311" s="45"/>
      <c r="I311" s="45"/>
      <c r="J311" s="45"/>
      <c r="K311" s="45"/>
      <c r="L311" s="45"/>
      <c r="M311" s="45"/>
      <c r="N311" s="45"/>
      <c r="O311" s="45"/>
      <c r="P311" s="45"/>
      <c r="Q311" s="45"/>
      <c r="R311" s="45"/>
      <c r="S311" s="45"/>
      <c r="T311" s="45"/>
      <c r="U311" s="45"/>
    </row>
    <row r="312" spans="1:21" ht="9" customHeight="1" x14ac:dyDescent="0.25">
      <c r="A312" s="45"/>
      <c r="B312" s="45"/>
      <c r="C312" s="45"/>
      <c r="D312" s="45"/>
      <c r="E312" s="45"/>
      <c r="F312" s="45"/>
      <c r="G312" s="45"/>
      <c r="H312" s="45"/>
      <c r="I312" s="45"/>
      <c r="J312" s="45"/>
      <c r="K312" s="45"/>
      <c r="L312" s="45"/>
      <c r="M312" s="45"/>
      <c r="N312" s="45"/>
      <c r="O312" s="45"/>
      <c r="P312" s="45"/>
      <c r="Q312" s="45"/>
      <c r="R312" s="45"/>
      <c r="S312" s="45"/>
      <c r="T312" s="45"/>
      <c r="U312" s="45"/>
    </row>
    <row r="313" spans="1:21" ht="9" customHeight="1" x14ac:dyDescent="0.25">
      <c r="A313" s="45"/>
      <c r="B313" s="45"/>
      <c r="C313" s="45"/>
      <c r="D313" s="45"/>
      <c r="E313" s="45"/>
      <c r="F313" s="45"/>
      <c r="G313" s="45"/>
      <c r="H313" s="45"/>
      <c r="I313" s="45"/>
      <c r="J313" s="45"/>
      <c r="K313" s="45"/>
      <c r="L313" s="45"/>
      <c r="M313" s="45"/>
      <c r="N313" s="45"/>
      <c r="O313" s="45"/>
      <c r="P313" s="45"/>
      <c r="Q313" s="45"/>
      <c r="R313" s="45"/>
      <c r="S313" s="45"/>
      <c r="T313" s="45"/>
      <c r="U313" s="45"/>
    </row>
    <row r="314" spans="1:21" ht="9" customHeight="1" x14ac:dyDescent="0.25">
      <c r="A314" s="45"/>
      <c r="B314" s="45"/>
      <c r="C314" s="45"/>
      <c r="D314" s="45"/>
      <c r="E314" s="45"/>
      <c r="F314" s="45"/>
      <c r="G314" s="45"/>
      <c r="H314" s="45"/>
      <c r="I314" s="45"/>
      <c r="J314" s="45"/>
      <c r="K314" s="45"/>
      <c r="L314" s="45"/>
      <c r="M314" s="45"/>
      <c r="N314" s="45"/>
      <c r="O314" s="45"/>
      <c r="P314" s="45"/>
      <c r="Q314" s="45"/>
      <c r="R314" s="45"/>
      <c r="S314" s="45"/>
      <c r="T314" s="45"/>
      <c r="U314" s="45"/>
    </row>
    <row r="315" spans="1:21" ht="9" customHeight="1" x14ac:dyDescent="0.25">
      <c r="A315" s="45"/>
      <c r="B315" s="45"/>
      <c r="C315" s="45"/>
      <c r="D315" s="45"/>
      <c r="E315" s="45"/>
      <c r="F315" s="45"/>
      <c r="G315" s="45"/>
      <c r="H315" s="45"/>
      <c r="I315" s="45"/>
      <c r="J315" s="45"/>
      <c r="K315" s="45"/>
      <c r="L315" s="45"/>
      <c r="M315" s="45"/>
      <c r="N315" s="45"/>
      <c r="O315" s="45"/>
      <c r="P315" s="45"/>
      <c r="Q315" s="45"/>
      <c r="R315" s="45"/>
      <c r="S315" s="45"/>
      <c r="T315" s="45"/>
      <c r="U315" s="45"/>
    </row>
    <row r="316" spans="1:21" ht="9" customHeight="1" x14ac:dyDescent="0.25">
      <c r="A316" s="45"/>
      <c r="B316" s="45"/>
      <c r="C316" s="45"/>
      <c r="D316" s="45"/>
      <c r="E316" s="45"/>
      <c r="F316" s="45"/>
      <c r="G316" s="45"/>
      <c r="H316" s="45"/>
      <c r="I316" s="45"/>
      <c r="J316" s="45"/>
      <c r="K316" s="45"/>
      <c r="L316" s="45"/>
      <c r="M316" s="45"/>
      <c r="N316" s="45"/>
      <c r="O316" s="45"/>
      <c r="P316" s="45"/>
      <c r="Q316" s="45"/>
      <c r="R316" s="45"/>
      <c r="S316" s="45"/>
      <c r="T316" s="45"/>
      <c r="U316" s="45"/>
    </row>
    <row r="317" spans="1:21" ht="9" customHeight="1" x14ac:dyDescent="0.25">
      <c r="A317" s="45"/>
      <c r="B317" s="45"/>
      <c r="C317" s="45"/>
      <c r="D317" s="45"/>
      <c r="E317" s="45"/>
      <c r="F317" s="45"/>
      <c r="G317" s="45"/>
      <c r="H317" s="45"/>
      <c r="I317" s="45"/>
      <c r="J317" s="45"/>
      <c r="K317" s="45"/>
      <c r="L317" s="45"/>
      <c r="M317" s="45"/>
      <c r="N317" s="45"/>
      <c r="O317" s="45"/>
      <c r="P317" s="45"/>
      <c r="Q317" s="45"/>
      <c r="R317" s="45"/>
      <c r="S317" s="45"/>
      <c r="T317" s="45"/>
      <c r="U317" s="45"/>
    </row>
    <row r="318" spans="1:21" ht="9" customHeight="1" x14ac:dyDescent="0.25">
      <c r="A318" s="45"/>
      <c r="B318" s="45"/>
      <c r="C318" s="45"/>
      <c r="D318" s="45"/>
      <c r="E318" s="45"/>
      <c r="F318" s="45"/>
      <c r="G318" s="45"/>
      <c r="H318" s="45"/>
      <c r="I318" s="45"/>
      <c r="J318" s="45"/>
      <c r="K318" s="45"/>
      <c r="L318" s="45"/>
      <c r="M318" s="45"/>
      <c r="N318" s="45"/>
      <c r="O318" s="45"/>
      <c r="P318" s="45"/>
      <c r="Q318" s="45"/>
      <c r="R318" s="45"/>
      <c r="S318" s="45"/>
      <c r="T318" s="45"/>
      <c r="U318" s="45"/>
    </row>
    <row r="319" spans="1:21" ht="9" customHeight="1" x14ac:dyDescent="0.25">
      <c r="A319" s="45"/>
      <c r="B319" s="45"/>
      <c r="C319" s="45"/>
      <c r="D319" s="45"/>
      <c r="E319" s="45"/>
      <c r="F319" s="45"/>
      <c r="G319" s="45"/>
      <c r="H319" s="45"/>
      <c r="I319" s="45"/>
      <c r="J319" s="45"/>
      <c r="K319" s="45"/>
      <c r="L319" s="45"/>
      <c r="M319" s="45"/>
      <c r="N319" s="45"/>
      <c r="O319" s="45"/>
      <c r="P319" s="45"/>
      <c r="Q319" s="45"/>
      <c r="R319" s="45"/>
      <c r="S319" s="45"/>
      <c r="T319" s="45"/>
      <c r="U319" s="45"/>
    </row>
    <row r="320" spans="1:21" ht="9" customHeight="1" x14ac:dyDescent="0.25">
      <c r="A320" s="45"/>
      <c r="B320" s="45"/>
      <c r="C320" s="45"/>
      <c r="D320" s="45"/>
      <c r="E320" s="45"/>
      <c r="F320" s="45"/>
      <c r="G320" s="45"/>
      <c r="H320" s="45"/>
      <c r="I320" s="45"/>
      <c r="J320" s="45"/>
      <c r="K320" s="45"/>
      <c r="L320" s="45"/>
      <c r="M320" s="45"/>
      <c r="N320" s="45"/>
      <c r="O320" s="45"/>
      <c r="P320" s="45"/>
      <c r="Q320" s="45"/>
      <c r="R320" s="45"/>
      <c r="S320" s="45"/>
      <c r="T320" s="45"/>
      <c r="U320" s="45"/>
    </row>
    <row r="321" spans="1:21" ht="9" customHeight="1" x14ac:dyDescent="0.25">
      <c r="A321" s="45"/>
      <c r="B321" s="45"/>
      <c r="C321" s="45"/>
      <c r="D321" s="45"/>
      <c r="E321" s="45"/>
      <c r="F321" s="45"/>
      <c r="G321" s="45"/>
      <c r="H321" s="45"/>
      <c r="I321" s="45"/>
      <c r="J321" s="45"/>
      <c r="K321" s="45"/>
      <c r="L321" s="45"/>
      <c r="M321" s="45"/>
      <c r="N321" s="45"/>
      <c r="O321" s="45"/>
      <c r="P321" s="45"/>
      <c r="Q321" s="45"/>
      <c r="R321" s="45"/>
      <c r="S321" s="45"/>
      <c r="T321" s="45"/>
      <c r="U321" s="45"/>
    </row>
    <row r="322" spans="1:21" ht="9" customHeight="1" x14ac:dyDescent="0.25">
      <c r="A322" s="45"/>
      <c r="B322" s="45"/>
      <c r="C322" s="45"/>
      <c r="D322" s="45"/>
      <c r="E322" s="45"/>
      <c r="F322" s="45"/>
      <c r="G322" s="45"/>
      <c r="H322" s="45"/>
      <c r="I322" s="45"/>
      <c r="J322" s="45"/>
      <c r="K322" s="45"/>
      <c r="L322" s="45"/>
      <c r="M322" s="45"/>
      <c r="N322" s="45"/>
      <c r="O322" s="45"/>
      <c r="P322" s="45"/>
      <c r="Q322" s="45"/>
      <c r="R322" s="45"/>
      <c r="S322" s="45"/>
      <c r="T322" s="45"/>
      <c r="U322" s="45"/>
    </row>
    <row r="323" spans="1:21" ht="9" customHeight="1" x14ac:dyDescent="0.25">
      <c r="A323" s="45"/>
      <c r="B323" s="45"/>
      <c r="C323" s="45"/>
      <c r="D323" s="45"/>
      <c r="E323" s="45"/>
      <c r="F323" s="45"/>
      <c r="G323" s="45"/>
      <c r="H323" s="45"/>
      <c r="I323" s="45"/>
      <c r="J323" s="45"/>
      <c r="K323" s="45"/>
      <c r="L323" s="45"/>
      <c r="M323" s="45"/>
      <c r="N323" s="45"/>
      <c r="O323" s="45"/>
      <c r="P323" s="45"/>
      <c r="Q323" s="45"/>
      <c r="R323" s="45"/>
      <c r="S323" s="45"/>
      <c r="T323" s="45"/>
      <c r="U323" s="45"/>
    </row>
    <row r="324" spans="1:21" ht="9" customHeight="1" x14ac:dyDescent="0.25">
      <c r="A324" s="45"/>
      <c r="B324" s="45"/>
      <c r="C324" s="45"/>
      <c r="D324" s="45"/>
      <c r="E324" s="45"/>
      <c r="F324" s="45"/>
      <c r="G324" s="45"/>
      <c r="H324" s="45"/>
      <c r="I324" s="45"/>
      <c r="J324" s="45"/>
      <c r="K324" s="45"/>
      <c r="L324" s="45"/>
      <c r="M324" s="45"/>
      <c r="N324" s="45"/>
      <c r="O324" s="45"/>
      <c r="P324" s="45"/>
      <c r="Q324" s="45"/>
      <c r="R324" s="45"/>
      <c r="S324" s="45"/>
      <c r="T324" s="45"/>
      <c r="U324" s="45"/>
    </row>
    <row r="325" spans="1:21" ht="9" customHeight="1" x14ac:dyDescent="0.25">
      <c r="A325" s="45"/>
      <c r="B325" s="45"/>
      <c r="C325" s="45"/>
      <c r="D325" s="45"/>
      <c r="E325" s="45"/>
      <c r="F325" s="45"/>
      <c r="G325" s="45"/>
      <c r="H325" s="45"/>
      <c r="I325" s="45"/>
      <c r="J325" s="45"/>
      <c r="K325" s="45"/>
      <c r="L325" s="45"/>
      <c r="M325" s="45"/>
      <c r="N325" s="45"/>
      <c r="O325" s="45"/>
      <c r="P325" s="45"/>
      <c r="Q325" s="45"/>
      <c r="R325" s="45"/>
      <c r="S325" s="45"/>
      <c r="T325" s="45"/>
      <c r="U325" s="45"/>
    </row>
    <row r="326" spans="1:21" ht="9" customHeight="1" x14ac:dyDescent="0.25">
      <c r="A326" s="45"/>
      <c r="B326" s="45"/>
      <c r="C326" s="45"/>
      <c r="D326" s="45"/>
      <c r="E326" s="45"/>
      <c r="F326" s="45"/>
      <c r="G326" s="45"/>
      <c r="H326" s="45"/>
      <c r="I326" s="45"/>
      <c r="J326" s="45"/>
      <c r="K326" s="45"/>
      <c r="L326" s="45"/>
      <c r="M326" s="45"/>
      <c r="N326" s="45"/>
      <c r="O326" s="45"/>
      <c r="P326" s="45"/>
      <c r="Q326" s="45"/>
      <c r="R326" s="45"/>
      <c r="S326" s="45"/>
      <c r="T326" s="45"/>
      <c r="U326" s="45"/>
    </row>
    <row r="327" spans="1:21" ht="9" customHeight="1" x14ac:dyDescent="0.25">
      <c r="A327" s="45"/>
      <c r="B327" s="45"/>
      <c r="C327" s="45"/>
      <c r="D327" s="45"/>
      <c r="E327" s="45"/>
      <c r="F327" s="45"/>
      <c r="G327" s="45"/>
      <c r="H327" s="45"/>
      <c r="I327" s="45"/>
      <c r="J327" s="45"/>
      <c r="K327" s="45"/>
      <c r="L327" s="45"/>
      <c r="M327" s="45"/>
      <c r="N327" s="45"/>
      <c r="O327" s="45"/>
      <c r="P327" s="45"/>
      <c r="Q327" s="45"/>
      <c r="R327" s="45"/>
      <c r="S327" s="45"/>
      <c r="T327" s="45"/>
      <c r="U327" s="45"/>
    </row>
    <row r="328" spans="1:21" ht="9" customHeight="1" x14ac:dyDescent="0.25">
      <c r="A328" s="45"/>
      <c r="B328" s="45"/>
      <c r="C328" s="45"/>
      <c r="D328" s="45"/>
      <c r="E328" s="45"/>
      <c r="F328" s="45"/>
      <c r="G328" s="45"/>
      <c r="H328" s="45"/>
      <c r="I328" s="45"/>
      <c r="J328" s="45"/>
      <c r="K328" s="45"/>
      <c r="L328" s="45"/>
      <c r="M328" s="45"/>
      <c r="N328" s="45"/>
      <c r="O328" s="45"/>
      <c r="P328" s="45"/>
      <c r="Q328" s="45"/>
      <c r="R328" s="45"/>
      <c r="S328" s="45"/>
      <c r="T328" s="45"/>
      <c r="U328" s="45"/>
    </row>
    <row r="329" spans="1:21" ht="9" customHeight="1" x14ac:dyDescent="0.25">
      <c r="A329" s="45"/>
      <c r="B329" s="45"/>
      <c r="C329" s="45"/>
      <c r="D329" s="45"/>
      <c r="E329" s="45"/>
      <c r="F329" s="45"/>
      <c r="G329" s="45"/>
      <c r="H329" s="45"/>
      <c r="I329" s="45"/>
      <c r="J329" s="45"/>
      <c r="K329" s="45"/>
      <c r="L329" s="45"/>
      <c r="M329" s="45"/>
      <c r="N329" s="45"/>
      <c r="O329" s="45"/>
      <c r="P329" s="45"/>
      <c r="Q329" s="45"/>
      <c r="R329" s="45"/>
      <c r="S329" s="45"/>
      <c r="T329" s="45"/>
      <c r="U329" s="45"/>
    </row>
    <row r="330" spans="1:21" ht="9" customHeight="1" x14ac:dyDescent="0.25">
      <c r="A330" s="45"/>
      <c r="B330" s="45"/>
      <c r="C330" s="45"/>
      <c r="D330" s="45"/>
      <c r="E330" s="45"/>
      <c r="F330" s="45"/>
      <c r="G330" s="45"/>
      <c r="H330" s="45"/>
      <c r="I330" s="45"/>
      <c r="J330" s="45"/>
      <c r="K330" s="45"/>
      <c r="L330" s="45"/>
      <c r="M330" s="45"/>
      <c r="N330" s="45"/>
      <c r="O330" s="45"/>
      <c r="P330" s="45"/>
      <c r="Q330" s="45"/>
      <c r="R330" s="45"/>
      <c r="S330" s="45"/>
      <c r="T330" s="45"/>
      <c r="U330" s="45"/>
    </row>
    <row r="331" spans="1:21" ht="9" customHeight="1" x14ac:dyDescent="0.25">
      <c r="A331" s="45"/>
      <c r="B331" s="45"/>
      <c r="C331" s="45"/>
      <c r="D331" s="45"/>
      <c r="E331" s="45"/>
      <c r="F331" s="45"/>
      <c r="G331" s="45"/>
      <c r="H331" s="45"/>
      <c r="I331" s="45"/>
      <c r="J331" s="45"/>
      <c r="K331" s="45"/>
      <c r="L331" s="45"/>
      <c r="M331" s="45"/>
      <c r="N331" s="45"/>
      <c r="O331" s="45"/>
      <c r="P331" s="45"/>
      <c r="Q331" s="45"/>
      <c r="R331" s="45"/>
      <c r="S331" s="45"/>
      <c r="T331" s="45"/>
      <c r="U331" s="45"/>
    </row>
    <row r="332" spans="1:21" ht="9" customHeight="1" x14ac:dyDescent="0.25">
      <c r="A332" s="45"/>
      <c r="B332" s="45"/>
      <c r="C332" s="45"/>
      <c r="D332" s="45"/>
      <c r="E332" s="45"/>
      <c r="F332" s="45"/>
      <c r="G332" s="45"/>
      <c r="H332" s="45"/>
      <c r="I332" s="45"/>
      <c r="J332" s="45"/>
      <c r="K332" s="45"/>
      <c r="L332" s="45"/>
      <c r="M332" s="45"/>
      <c r="N332" s="45"/>
      <c r="O332" s="45"/>
      <c r="P332" s="45"/>
      <c r="Q332" s="45"/>
      <c r="R332" s="45"/>
      <c r="S332" s="45"/>
      <c r="T332" s="45"/>
      <c r="U332" s="45"/>
    </row>
    <row r="333" spans="1:21" ht="9" customHeight="1" x14ac:dyDescent="0.25">
      <c r="A333" s="45"/>
      <c r="B333" s="45"/>
      <c r="C333" s="45"/>
      <c r="D333" s="45"/>
      <c r="E333" s="45"/>
      <c r="F333" s="45"/>
      <c r="G333" s="45"/>
      <c r="H333" s="45"/>
      <c r="I333" s="45"/>
      <c r="J333" s="45"/>
      <c r="K333" s="45"/>
      <c r="L333" s="45"/>
      <c r="M333" s="45"/>
      <c r="N333" s="45"/>
      <c r="O333" s="45"/>
      <c r="P333" s="45"/>
      <c r="Q333" s="45"/>
      <c r="R333" s="45"/>
      <c r="S333" s="45"/>
      <c r="T333" s="45"/>
      <c r="U333" s="45"/>
    </row>
    <row r="334" spans="1:21" ht="9" customHeight="1" x14ac:dyDescent="0.25">
      <c r="A334" s="45"/>
      <c r="B334" s="45"/>
      <c r="C334" s="45"/>
      <c r="D334" s="45"/>
      <c r="E334" s="45"/>
      <c r="F334" s="45"/>
      <c r="G334" s="45"/>
      <c r="H334" s="45"/>
      <c r="I334" s="45"/>
      <c r="J334" s="45"/>
      <c r="K334" s="45"/>
      <c r="L334" s="45"/>
      <c r="M334" s="45"/>
      <c r="N334" s="45"/>
      <c r="O334" s="45"/>
      <c r="P334" s="45"/>
      <c r="Q334" s="45"/>
      <c r="R334" s="45"/>
      <c r="S334" s="45"/>
      <c r="T334" s="45"/>
      <c r="U334" s="45"/>
    </row>
    <row r="335" spans="1:21" ht="9" customHeight="1" x14ac:dyDescent="0.25">
      <c r="A335" s="45"/>
      <c r="B335" s="45"/>
      <c r="C335" s="45"/>
      <c r="D335" s="45"/>
      <c r="E335" s="45"/>
      <c r="F335" s="45"/>
      <c r="G335" s="45"/>
      <c r="H335" s="45"/>
      <c r="I335" s="45"/>
      <c r="J335" s="45"/>
      <c r="K335" s="45"/>
      <c r="L335" s="45"/>
      <c r="M335" s="45"/>
      <c r="N335" s="45"/>
      <c r="O335" s="45"/>
      <c r="P335" s="45"/>
      <c r="Q335" s="45"/>
      <c r="R335" s="45"/>
      <c r="S335" s="45"/>
      <c r="T335" s="45"/>
      <c r="U335" s="45"/>
    </row>
    <row r="336" spans="1:21" ht="9" customHeight="1" x14ac:dyDescent="0.25">
      <c r="A336" s="45"/>
      <c r="B336" s="45"/>
      <c r="C336" s="45"/>
      <c r="D336" s="45"/>
      <c r="E336" s="45"/>
      <c r="F336" s="45"/>
      <c r="G336" s="45"/>
      <c r="H336" s="45"/>
      <c r="I336" s="45"/>
      <c r="J336" s="45"/>
      <c r="K336" s="45"/>
      <c r="L336" s="45"/>
      <c r="M336" s="45"/>
      <c r="N336" s="45"/>
      <c r="O336" s="45"/>
      <c r="P336" s="45"/>
      <c r="Q336" s="45"/>
      <c r="R336" s="45"/>
      <c r="S336" s="45"/>
      <c r="T336" s="45"/>
      <c r="U336" s="45"/>
    </row>
    <row r="337" spans="1:21" ht="9" customHeight="1" x14ac:dyDescent="0.25">
      <c r="A337" s="45"/>
      <c r="B337" s="45"/>
      <c r="C337" s="45"/>
      <c r="D337" s="45"/>
      <c r="E337" s="45"/>
      <c r="F337" s="45"/>
      <c r="G337" s="45"/>
      <c r="H337" s="45"/>
      <c r="I337" s="45"/>
      <c r="J337" s="45"/>
      <c r="K337" s="45"/>
      <c r="L337" s="45"/>
      <c r="M337" s="45"/>
      <c r="N337" s="45"/>
      <c r="O337" s="45"/>
      <c r="P337" s="45"/>
      <c r="Q337" s="45"/>
      <c r="R337" s="45"/>
      <c r="S337" s="45"/>
      <c r="T337" s="45"/>
      <c r="U337" s="45"/>
    </row>
    <row r="338" spans="1:21" ht="9" customHeight="1" x14ac:dyDescent="0.25">
      <c r="A338" s="45"/>
      <c r="B338" s="45"/>
      <c r="C338" s="45"/>
      <c r="D338" s="45"/>
      <c r="E338" s="45"/>
      <c r="F338" s="45"/>
      <c r="G338" s="45"/>
      <c r="H338" s="45"/>
      <c r="I338" s="45"/>
      <c r="J338" s="45"/>
      <c r="K338" s="45"/>
      <c r="L338" s="45"/>
      <c r="M338" s="45"/>
      <c r="N338" s="45"/>
      <c r="O338" s="45"/>
      <c r="P338" s="45"/>
      <c r="Q338" s="45"/>
      <c r="R338" s="45"/>
      <c r="S338" s="45"/>
      <c r="T338" s="45"/>
      <c r="U338" s="45"/>
    </row>
    <row r="339" spans="1:21" ht="9" customHeight="1" x14ac:dyDescent="0.25">
      <c r="A339" s="45"/>
      <c r="B339" s="45"/>
      <c r="C339" s="45"/>
      <c r="D339" s="45"/>
      <c r="E339" s="45"/>
      <c r="F339" s="45"/>
      <c r="G339" s="45"/>
      <c r="H339" s="45"/>
      <c r="I339" s="45"/>
      <c r="J339" s="45"/>
      <c r="K339" s="45"/>
      <c r="L339" s="45"/>
      <c r="M339" s="45"/>
      <c r="N339" s="45"/>
      <c r="O339" s="45"/>
      <c r="P339" s="45"/>
      <c r="Q339" s="45"/>
      <c r="R339" s="45"/>
      <c r="S339" s="45"/>
      <c r="T339" s="45"/>
      <c r="U339" s="45"/>
    </row>
    <row r="340" spans="1:21" ht="9" customHeight="1" x14ac:dyDescent="0.25">
      <c r="A340" s="45"/>
      <c r="B340" s="45"/>
      <c r="C340" s="45"/>
      <c r="D340" s="45"/>
      <c r="E340" s="45"/>
      <c r="F340" s="45"/>
      <c r="G340" s="45"/>
      <c r="H340" s="45"/>
      <c r="I340" s="45"/>
      <c r="J340" s="45"/>
      <c r="K340" s="45"/>
      <c r="L340" s="45"/>
      <c r="M340" s="45"/>
      <c r="N340" s="45"/>
      <c r="O340" s="45"/>
      <c r="P340" s="45"/>
      <c r="Q340" s="45"/>
      <c r="R340" s="45"/>
      <c r="S340" s="45"/>
      <c r="T340" s="45"/>
      <c r="U340" s="45"/>
    </row>
    <row r="341" spans="1:21" ht="9" customHeight="1" x14ac:dyDescent="0.25">
      <c r="A341" s="45"/>
      <c r="B341" s="45"/>
      <c r="C341" s="45"/>
      <c r="D341" s="45"/>
      <c r="E341" s="45"/>
      <c r="F341" s="45"/>
      <c r="G341" s="45"/>
      <c r="H341" s="45"/>
      <c r="I341" s="45"/>
      <c r="J341" s="45"/>
      <c r="K341" s="45"/>
      <c r="L341" s="45"/>
      <c r="M341" s="45"/>
      <c r="N341" s="45"/>
      <c r="O341" s="45"/>
      <c r="P341" s="45"/>
      <c r="Q341" s="45"/>
      <c r="R341" s="45"/>
      <c r="S341" s="45"/>
      <c r="T341" s="45"/>
      <c r="U341" s="45"/>
    </row>
    <row r="342" spans="1:21" ht="9" customHeight="1" x14ac:dyDescent="0.25">
      <c r="A342" s="45"/>
      <c r="B342" s="45"/>
      <c r="C342" s="45"/>
      <c r="D342" s="45"/>
      <c r="E342" s="45"/>
      <c r="F342" s="45"/>
      <c r="G342" s="45"/>
      <c r="H342" s="45"/>
      <c r="I342" s="45"/>
      <c r="J342" s="45"/>
      <c r="K342" s="45"/>
      <c r="L342" s="45"/>
      <c r="M342" s="45"/>
      <c r="N342" s="45"/>
      <c r="O342" s="45"/>
      <c r="P342" s="45"/>
      <c r="Q342" s="45"/>
      <c r="R342" s="45"/>
      <c r="S342" s="45"/>
      <c r="T342" s="45"/>
      <c r="U342" s="45"/>
    </row>
    <row r="343" spans="1:21" ht="9" customHeight="1" x14ac:dyDescent="0.25">
      <c r="A343" s="45"/>
      <c r="B343" s="45"/>
      <c r="C343" s="45"/>
      <c r="D343" s="45"/>
      <c r="E343" s="45"/>
      <c r="F343" s="45"/>
      <c r="G343" s="45"/>
      <c r="H343" s="45"/>
      <c r="I343" s="45"/>
      <c r="J343" s="45"/>
      <c r="K343" s="45"/>
      <c r="L343" s="45"/>
      <c r="M343" s="45"/>
      <c r="N343" s="45"/>
      <c r="O343" s="45"/>
      <c r="P343" s="45"/>
      <c r="Q343" s="45"/>
      <c r="R343" s="45"/>
      <c r="S343" s="45"/>
      <c r="T343" s="45"/>
      <c r="U343" s="45"/>
    </row>
    <row r="344" spans="1:21" ht="9" customHeight="1" x14ac:dyDescent="0.25">
      <c r="A344" s="45"/>
      <c r="B344" s="45"/>
      <c r="C344" s="45"/>
      <c r="D344" s="45"/>
      <c r="E344" s="45"/>
      <c r="F344" s="45"/>
      <c r="G344" s="45"/>
      <c r="H344" s="45"/>
      <c r="I344" s="45"/>
      <c r="J344" s="45"/>
      <c r="K344" s="45"/>
      <c r="L344" s="45"/>
      <c r="M344" s="45"/>
      <c r="N344" s="45"/>
      <c r="O344" s="45"/>
      <c r="P344" s="45"/>
      <c r="Q344" s="45"/>
      <c r="R344" s="45"/>
      <c r="S344" s="45"/>
      <c r="T344" s="45"/>
      <c r="U344" s="45"/>
    </row>
    <row r="345" spans="1:21" ht="9" customHeight="1" x14ac:dyDescent="0.25">
      <c r="A345" s="45"/>
      <c r="B345" s="45"/>
      <c r="C345" s="45"/>
      <c r="D345" s="45"/>
      <c r="E345" s="45"/>
      <c r="F345" s="45"/>
      <c r="G345" s="45"/>
      <c r="H345" s="45"/>
      <c r="I345" s="45"/>
      <c r="J345" s="45"/>
      <c r="K345" s="45"/>
      <c r="L345" s="45"/>
      <c r="M345" s="45"/>
      <c r="N345" s="45"/>
      <c r="O345" s="45"/>
      <c r="P345" s="45"/>
      <c r="Q345" s="45"/>
      <c r="R345" s="45"/>
      <c r="S345" s="45"/>
      <c r="T345" s="45"/>
      <c r="U345" s="45"/>
    </row>
    <row r="346" spans="1:21" ht="9" customHeight="1" x14ac:dyDescent="0.25">
      <c r="A346" s="45"/>
      <c r="B346" s="45"/>
      <c r="C346" s="45"/>
      <c r="D346" s="45"/>
      <c r="E346" s="45"/>
      <c r="F346" s="45"/>
      <c r="G346" s="45"/>
      <c r="H346" s="45"/>
      <c r="I346" s="45"/>
      <c r="J346" s="45"/>
      <c r="K346" s="45"/>
      <c r="L346" s="45"/>
      <c r="M346" s="45"/>
      <c r="N346" s="45"/>
      <c r="O346" s="45"/>
      <c r="P346" s="45"/>
      <c r="Q346" s="45"/>
      <c r="R346" s="45"/>
      <c r="S346" s="45"/>
      <c r="T346" s="45"/>
      <c r="U346" s="45"/>
    </row>
    <row r="347" spans="1:21" ht="9" customHeight="1" x14ac:dyDescent="0.25">
      <c r="A347" s="45"/>
      <c r="B347" s="45"/>
      <c r="C347" s="45"/>
      <c r="D347" s="45"/>
      <c r="E347" s="45"/>
      <c r="F347" s="45"/>
      <c r="G347" s="45"/>
      <c r="H347" s="45"/>
      <c r="I347" s="45"/>
      <c r="J347" s="45"/>
      <c r="K347" s="45"/>
      <c r="L347" s="45"/>
      <c r="M347" s="45"/>
      <c r="N347" s="45"/>
      <c r="O347" s="45"/>
      <c r="P347" s="45"/>
      <c r="Q347" s="45"/>
      <c r="R347" s="45"/>
      <c r="S347" s="45"/>
      <c r="T347" s="45"/>
      <c r="U347" s="45"/>
    </row>
    <row r="348" spans="1:21" ht="9" customHeight="1" x14ac:dyDescent="0.25">
      <c r="A348" s="45"/>
      <c r="B348" s="45"/>
      <c r="C348" s="45"/>
      <c r="D348" s="45"/>
      <c r="E348" s="45"/>
      <c r="F348" s="45"/>
      <c r="G348" s="45"/>
      <c r="H348" s="45"/>
      <c r="I348" s="45"/>
      <c r="J348" s="45"/>
      <c r="K348" s="45"/>
      <c r="L348" s="45"/>
      <c r="M348" s="45"/>
      <c r="N348" s="45"/>
      <c r="O348" s="45"/>
      <c r="P348" s="45"/>
      <c r="Q348" s="45"/>
      <c r="R348" s="45"/>
      <c r="S348" s="45"/>
      <c r="T348" s="45"/>
      <c r="U348" s="45"/>
    </row>
    <row r="349" spans="1:21" ht="9" customHeight="1" x14ac:dyDescent="0.25">
      <c r="A349" s="45"/>
      <c r="B349" s="45"/>
      <c r="C349" s="45"/>
      <c r="D349" s="45"/>
      <c r="E349" s="45"/>
      <c r="F349" s="45"/>
      <c r="G349" s="45"/>
      <c r="H349" s="45"/>
      <c r="I349" s="45"/>
      <c r="J349" s="45"/>
      <c r="K349" s="45"/>
      <c r="L349" s="45"/>
      <c r="M349" s="45"/>
      <c r="N349" s="45"/>
      <c r="O349" s="45"/>
      <c r="P349" s="45"/>
      <c r="Q349" s="45"/>
      <c r="R349" s="45"/>
      <c r="S349" s="45"/>
      <c r="T349" s="45"/>
      <c r="U349" s="45"/>
    </row>
    <row r="350" spans="1:21" ht="9" customHeight="1" x14ac:dyDescent="0.25">
      <c r="A350" s="45"/>
      <c r="B350" s="45"/>
      <c r="C350" s="45"/>
      <c r="D350" s="45"/>
      <c r="E350" s="45"/>
      <c r="F350" s="45"/>
      <c r="G350" s="45"/>
      <c r="H350" s="45"/>
      <c r="I350" s="45"/>
      <c r="J350" s="45"/>
      <c r="K350" s="45"/>
      <c r="L350" s="45"/>
      <c r="M350" s="45"/>
      <c r="N350" s="45"/>
      <c r="O350" s="45"/>
      <c r="P350" s="45"/>
      <c r="Q350" s="45"/>
      <c r="R350" s="45"/>
      <c r="S350" s="45"/>
      <c r="T350" s="45"/>
      <c r="U350" s="45"/>
    </row>
    <row r="351" spans="1:21" ht="9" customHeight="1" x14ac:dyDescent="0.25">
      <c r="A351" s="45"/>
      <c r="B351" s="45"/>
      <c r="C351" s="45"/>
      <c r="D351" s="45"/>
      <c r="E351" s="45"/>
      <c r="F351" s="45"/>
      <c r="G351" s="45"/>
      <c r="H351" s="45"/>
      <c r="I351" s="45"/>
      <c r="J351" s="45"/>
      <c r="K351" s="45"/>
      <c r="L351" s="45"/>
      <c r="M351" s="45"/>
      <c r="N351" s="45"/>
      <c r="O351" s="45"/>
      <c r="P351" s="45"/>
      <c r="Q351" s="45"/>
      <c r="R351" s="45"/>
      <c r="S351" s="45"/>
      <c r="T351" s="45"/>
      <c r="U351" s="45"/>
    </row>
    <row r="352" spans="1:21" ht="9" customHeight="1" x14ac:dyDescent="0.25">
      <c r="A352" s="45"/>
      <c r="B352" s="45"/>
      <c r="C352" s="45"/>
      <c r="D352" s="45"/>
      <c r="E352" s="45"/>
      <c r="F352" s="45"/>
      <c r="G352" s="45"/>
      <c r="H352" s="45"/>
      <c r="I352" s="45"/>
      <c r="J352" s="45"/>
      <c r="K352" s="45"/>
      <c r="L352" s="45"/>
      <c r="M352" s="45"/>
      <c r="N352" s="45"/>
      <c r="O352" s="45"/>
      <c r="P352" s="45"/>
      <c r="Q352" s="45"/>
      <c r="R352" s="45"/>
      <c r="S352" s="45"/>
      <c r="T352" s="45"/>
      <c r="U352" s="45"/>
    </row>
    <row r="353" spans="1:21" ht="9" customHeight="1" x14ac:dyDescent="0.25">
      <c r="A353" s="45"/>
      <c r="B353" s="45"/>
      <c r="C353" s="45"/>
      <c r="D353" s="45"/>
      <c r="E353" s="45"/>
      <c r="F353" s="45"/>
      <c r="G353" s="45"/>
      <c r="H353" s="45"/>
      <c r="I353" s="45"/>
      <c r="J353" s="45"/>
      <c r="K353" s="45"/>
      <c r="L353" s="45"/>
      <c r="M353" s="45"/>
      <c r="N353" s="45"/>
      <c r="O353" s="45"/>
      <c r="P353" s="45"/>
      <c r="Q353" s="45"/>
      <c r="R353" s="45"/>
      <c r="S353" s="45"/>
      <c r="T353" s="45"/>
      <c r="U353" s="45"/>
    </row>
    <row r="354" spans="1:21" ht="9" customHeight="1" x14ac:dyDescent="0.25">
      <c r="A354" s="45"/>
      <c r="B354" s="45"/>
      <c r="C354" s="45"/>
      <c r="D354" s="45"/>
      <c r="E354" s="45"/>
      <c r="F354" s="45"/>
      <c r="G354" s="45"/>
      <c r="H354" s="45"/>
      <c r="I354" s="45"/>
      <c r="J354" s="45"/>
      <c r="K354" s="45"/>
      <c r="L354" s="45"/>
      <c r="M354" s="45"/>
      <c r="N354" s="45"/>
      <c r="O354" s="45"/>
      <c r="P354" s="45"/>
      <c r="Q354" s="45"/>
      <c r="R354" s="45"/>
      <c r="S354" s="45"/>
      <c r="T354" s="45"/>
      <c r="U354" s="45"/>
    </row>
    <row r="355" spans="1:21" ht="9" customHeight="1" x14ac:dyDescent="0.25">
      <c r="A355" s="45"/>
      <c r="B355" s="45"/>
      <c r="C355" s="45"/>
      <c r="D355" s="45"/>
      <c r="E355" s="45"/>
      <c r="F355" s="45"/>
      <c r="G355" s="45"/>
      <c r="H355" s="45"/>
      <c r="I355" s="45"/>
      <c r="J355" s="45"/>
      <c r="K355" s="45"/>
      <c r="L355" s="45"/>
      <c r="M355" s="45"/>
      <c r="N355" s="45"/>
      <c r="O355" s="45"/>
      <c r="P355" s="45"/>
      <c r="Q355" s="45"/>
      <c r="R355" s="45"/>
      <c r="S355" s="45"/>
      <c r="T355" s="45"/>
      <c r="U355" s="45"/>
    </row>
    <row r="356" spans="1:21" ht="9" customHeight="1" x14ac:dyDescent="0.25">
      <c r="A356" s="45"/>
      <c r="B356" s="45"/>
      <c r="C356" s="45"/>
      <c r="D356" s="45"/>
      <c r="E356" s="45"/>
      <c r="F356" s="45"/>
      <c r="G356" s="45"/>
      <c r="H356" s="45"/>
      <c r="I356" s="45"/>
      <c r="J356" s="45"/>
      <c r="K356" s="45"/>
      <c r="L356" s="45"/>
      <c r="M356" s="45"/>
      <c r="N356" s="45"/>
      <c r="O356" s="45"/>
      <c r="P356" s="45"/>
      <c r="Q356" s="45"/>
      <c r="R356" s="45"/>
      <c r="S356" s="45"/>
      <c r="T356" s="45"/>
      <c r="U356" s="45"/>
    </row>
    <row r="357" spans="1:21" ht="9" customHeight="1" x14ac:dyDescent="0.25">
      <c r="A357" s="45"/>
      <c r="B357" s="45"/>
      <c r="C357" s="45"/>
      <c r="D357" s="45"/>
      <c r="E357" s="45"/>
      <c r="F357" s="45"/>
      <c r="G357" s="45"/>
      <c r="H357" s="45"/>
      <c r="I357" s="45"/>
      <c r="J357" s="45"/>
      <c r="K357" s="45"/>
      <c r="L357" s="45"/>
      <c r="M357" s="45"/>
      <c r="N357" s="45"/>
      <c r="O357" s="45"/>
      <c r="P357" s="45"/>
      <c r="Q357" s="45"/>
      <c r="R357" s="45"/>
      <c r="S357" s="45"/>
      <c r="T357" s="45"/>
      <c r="U357" s="45"/>
    </row>
    <row r="358" spans="1:21" ht="9" customHeight="1" x14ac:dyDescent="0.25">
      <c r="A358" s="45"/>
      <c r="B358" s="45"/>
      <c r="C358" s="45"/>
      <c r="D358" s="45"/>
      <c r="E358" s="45"/>
      <c r="F358" s="45"/>
      <c r="G358" s="45"/>
      <c r="H358" s="45"/>
      <c r="I358" s="45"/>
      <c r="J358" s="45"/>
      <c r="K358" s="45"/>
      <c r="L358" s="45"/>
      <c r="M358" s="45"/>
      <c r="N358" s="45"/>
      <c r="O358" s="45"/>
      <c r="P358" s="45"/>
      <c r="Q358" s="45"/>
      <c r="R358" s="45"/>
      <c r="S358" s="45"/>
      <c r="T358" s="45"/>
      <c r="U358" s="45"/>
    </row>
    <row r="359" spans="1:21" ht="9" customHeight="1" x14ac:dyDescent="0.25">
      <c r="A359" s="45"/>
      <c r="B359" s="45"/>
      <c r="C359" s="45"/>
      <c r="D359" s="45"/>
      <c r="E359" s="45"/>
      <c r="F359" s="45"/>
      <c r="G359" s="45"/>
      <c r="H359" s="45"/>
      <c r="I359" s="45"/>
      <c r="J359" s="45"/>
      <c r="K359" s="45"/>
      <c r="L359" s="45"/>
      <c r="M359" s="45"/>
      <c r="N359" s="45"/>
      <c r="O359" s="45"/>
      <c r="P359" s="45"/>
      <c r="Q359" s="45"/>
      <c r="R359" s="45"/>
      <c r="S359" s="45"/>
      <c r="T359" s="45"/>
      <c r="U359" s="45"/>
    </row>
    <row r="360" spans="1:21" ht="9" customHeight="1" x14ac:dyDescent="0.25">
      <c r="A360" s="45"/>
      <c r="B360" s="45"/>
      <c r="C360" s="45"/>
      <c r="D360" s="45"/>
      <c r="E360" s="45"/>
      <c r="F360" s="45"/>
      <c r="G360" s="45"/>
      <c r="H360" s="45"/>
      <c r="I360" s="45"/>
      <c r="J360" s="45"/>
      <c r="K360" s="45"/>
      <c r="L360" s="45"/>
      <c r="M360" s="45"/>
      <c r="N360" s="45"/>
      <c r="O360" s="45"/>
      <c r="P360" s="45"/>
      <c r="Q360" s="45"/>
      <c r="R360" s="45"/>
      <c r="S360" s="45"/>
      <c r="T360" s="45"/>
      <c r="U360" s="45"/>
    </row>
    <row r="361" spans="1:21" ht="9" customHeight="1" x14ac:dyDescent="0.25">
      <c r="A361" s="45"/>
      <c r="B361" s="45"/>
      <c r="C361" s="45"/>
      <c r="D361" s="45"/>
      <c r="E361" s="45"/>
      <c r="F361" s="45"/>
      <c r="G361" s="45"/>
      <c r="H361" s="45"/>
      <c r="I361" s="45"/>
      <c r="J361" s="45"/>
      <c r="K361" s="45"/>
      <c r="L361" s="45"/>
      <c r="M361" s="45"/>
      <c r="N361" s="45"/>
      <c r="O361" s="45"/>
      <c r="P361" s="45"/>
      <c r="Q361" s="45"/>
      <c r="R361" s="45"/>
      <c r="S361" s="45"/>
      <c r="T361" s="45"/>
      <c r="U361" s="45"/>
    </row>
    <row r="362" spans="1:21" ht="9" customHeight="1" x14ac:dyDescent="0.25">
      <c r="A362" s="45"/>
      <c r="B362" s="45"/>
      <c r="C362" s="45"/>
      <c r="D362" s="45"/>
      <c r="E362" s="45"/>
      <c r="F362" s="45"/>
      <c r="G362" s="45"/>
      <c r="H362" s="45"/>
      <c r="I362" s="45"/>
      <c r="J362" s="45"/>
      <c r="K362" s="45"/>
      <c r="L362" s="45"/>
      <c r="M362" s="45"/>
      <c r="N362" s="45"/>
      <c r="O362" s="45"/>
      <c r="P362" s="45"/>
      <c r="Q362" s="45"/>
      <c r="R362" s="45"/>
      <c r="S362" s="45"/>
      <c r="T362" s="45"/>
      <c r="U362" s="45"/>
    </row>
    <row r="363" spans="1:21" ht="9" customHeight="1" x14ac:dyDescent="0.25">
      <c r="A363" s="45"/>
      <c r="B363" s="45"/>
      <c r="C363" s="45"/>
      <c r="D363" s="45"/>
      <c r="E363" s="45"/>
      <c r="F363" s="45"/>
      <c r="G363" s="45"/>
      <c r="H363" s="45"/>
      <c r="I363" s="45"/>
      <c r="J363" s="45"/>
      <c r="K363" s="45"/>
      <c r="L363" s="45"/>
      <c r="M363" s="45"/>
      <c r="N363" s="45"/>
      <c r="O363" s="45"/>
      <c r="P363" s="45"/>
      <c r="Q363" s="45"/>
      <c r="R363" s="45"/>
      <c r="S363" s="45"/>
      <c r="T363" s="45"/>
      <c r="U363" s="45"/>
    </row>
    <row r="364" spans="1:21" ht="9" customHeight="1" x14ac:dyDescent="0.25">
      <c r="A364" s="45"/>
      <c r="B364" s="45"/>
      <c r="C364" s="45"/>
      <c r="D364" s="45"/>
      <c r="E364" s="45"/>
      <c r="F364" s="45"/>
      <c r="G364" s="45"/>
      <c r="H364" s="45"/>
      <c r="I364" s="45"/>
      <c r="J364" s="45"/>
      <c r="K364" s="45"/>
      <c r="L364" s="45"/>
      <c r="M364" s="45"/>
      <c r="N364" s="45"/>
      <c r="O364" s="45"/>
      <c r="P364" s="45"/>
      <c r="Q364" s="45"/>
      <c r="R364" s="45"/>
      <c r="S364" s="45"/>
      <c r="T364" s="45"/>
      <c r="U364" s="45"/>
    </row>
    <row r="365" spans="1:21" ht="9" customHeight="1" x14ac:dyDescent="0.25">
      <c r="A365" s="45"/>
      <c r="B365" s="45"/>
      <c r="C365" s="45"/>
      <c r="D365" s="45"/>
      <c r="E365" s="45"/>
      <c r="F365" s="45"/>
      <c r="G365" s="45"/>
      <c r="H365" s="45"/>
      <c r="I365" s="45"/>
      <c r="J365" s="45"/>
      <c r="K365" s="45"/>
      <c r="L365" s="45"/>
      <c r="M365" s="45"/>
      <c r="N365" s="45"/>
      <c r="O365" s="45"/>
      <c r="P365" s="45"/>
      <c r="Q365" s="45"/>
      <c r="R365" s="45"/>
      <c r="S365" s="45"/>
      <c r="T365" s="45"/>
      <c r="U365" s="45"/>
    </row>
    <row r="366" spans="1:21" ht="9" customHeight="1" x14ac:dyDescent="0.25">
      <c r="A366" s="45"/>
      <c r="B366" s="45"/>
      <c r="C366" s="45"/>
      <c r="D366" s="45"/>
      <c r="E366" s="45"/>
      <c r="F366" s="45"/>
      <c r="G366" s="45"/>
      <c r="H366" s="45"/>
      <c r="I366" s="45"/>
      <c r="J366" s="45"/>
      <c r="K366" s="45"/>
      <c r="L366" s="45"/>
      <c r="M366" s="45"/>
      <c r="N366" s="45"/>
      <c r="O366" s="45"/>
      <c r="P366" s="45"/>
      <c r="Q366" s="45"/>
      <c r="R366" s="45"/>
      <c r="S366" s="45"/>
      <c r="T366" s="45"/>
      <c r="U366" s="45"/>
    </row>
    <row r="367" spans="1:21" ht="9" customHeight="1" x14ac:dyDescent="0.25">
      <c r="A367" s="45"/>
      <c r="B367" s="45"/>
      <c r="C367" s="45"/>
      <c r="D367" s="45"/>
      <c r="E367" s="45"/>
      <c r="F367" s="45"/>
      <c r="G367" s="45"/>
      <c r="H367" s="45"/>
      <c r="I367" s="45"/>
      <c r="J367" s="45"/>
      <c r="K367" s="45"/>
      <c r="L367" s="45"/>
      <c r="M367" s="45"/>
      <c r="N367" s="45"/>
      <c r="O367" s="45"/>
      <c r="P367" s="45"/>
      <c r="Q367" s="45"/>
      <c r="R367" s="45"/>
      <c r="S367" s="45"/>
      <c r="T367" s="45"/>
      <c r="U367" s="45"/>
    </row>
    <row r="368" spans="1:21" ht="9" customHeight="1" x14ac:dyDescent="0.25">
      <c r="A368" s="45"/>
      <c r="B368" s="45"/>
      <c r="C368" s="45"/>
      <c r="D368" s="45"/>
      <c r="E368" s="45"/>
      <c r="F368" s="45"/>
      <c r="G368" s="45"/>
      <c r="H368" s="45"/>
      <c r="I368" s="45"/>
      <c r="J368" s="45"/>
      <c r="K368" s="45"/>
      <c r="L368" s="45"/>
      <c r="M368" s="45"/>
      <c r="N368" s="45"/>
      <c r="O368" s="45"/>
      <c r="P368" s="45"/>
      <c r="Q368" s="45"/>
      <c r="R368" s="45"/>
      <c r="S368" s="45"/>
      <c r="T368" s="45"/>
      <c r="U368" s="45"/>
    </row>
    <row r="369" spans="1:21" ht="9" customHeight="1" x14ac:dyDescent="0.25">
      <c r="A369" s="45"/>
      <c r="B369" s="45"/>
      <c r="C369" s="45"/>
      <c r="D369" s="45"/>
      <c r="E369" s="45"/>
      <c r="F369" s="45"/>
      <c r="G369" s="45"/>
      <c r="H369" s="45"/>
      <c r="I369" s="45"/>
      <c r="J369" s="45"/>
      <c r="K369" s="45"/>
      <c r="L369" s="45"/>
      <c r="M369" s="45"/>
      <c r="N369" s="45"/>
      <c r="O369" s="45"/>
      <c r="P369" s="45"/>
      <c r="Q369" s="45"/>
      <c r="R369" s="45"/>
      <c r="S369" s="45"/>
      <c r="T369" s="45"/>
      <c r="U369" s="45"/>
    </row>
    <row r="370" spans="1:21" ht="9" customHeight="1" x14ac:dyDescent="0.25">
      <c r="A370" s="45"/>
      <c r="B370" s="45"/>
      <c r="C370" s="45"/>
      <c r="D370" s="45"/>
      <c r="E370" s="45"/>
      <c r="F370" s="45"/>
      <c r="G370" s="45"/>
      <c r="H370" s="45"/>
      <c r="I370" s="45"/>
      <c r="J370" s="45"/>
      <c r="K370" s="45"/>
      <c r="L370" s="45"/>
      <c r="M370" s="45"/>
      <c r="N370" s="45"/>
      <c r="O370" s="45"/>
      <c r="P370" s="45"/>
      <c r="Q370" s="45"/>
      <c r="R370" s="45"/>
      <c r="S370" s="45"/>
      <c r="T370" s="45"/>
      <c r="U370" s="45"/>
    </row>
    <row r="371" spans="1:21" ht="9" customHeight="1" x14ac:dyDescent="0.25">
      <c r="A371" s="45"/>
      <c r="B371" s="45"/>
      <c r="C371" s="45"/>
      <c r="D371" s="45"/>
      <c r="E371" s="45"/>
      <c r="F371" s="45"/>
      <c r="G371" s="45"/>
      <c r="H371" s="45"/>
      <c r="I371" s="45"/>
      <c r="J371" s="45"/>
      <c r="K371" s="45"/>
      <c r="L371" s="45"/>
      <c r="M371" s="45"/>
      <c r="N371" s="45"/>
      <c r="O371" s="45"/>
      <c r="P371" s="45"/>
      <c r="Q371" s="45"/>
      <c r="R371" s="45"/>
      <c r="S371" s="45"/>
      <c r="T371" s="45"/>
      <c r="U371" s="45"/>
    </row>
    <row r="372" spans="1:21" ht="9" customHeight="1" x14ac:dyDescent="0.25">
      <c r="A372" s="45"/>
      <c r="B372" s="45"/>
      <c r="C372" s="45"/>
      <c r="D372" s="45"/>
      <c r="E372" s="45"/>
      <c r="F372" s="45"/>
      <c r="G372" s="45"/>
      <c r="H372" s="45"/>
      <c r="I372" s="45"/>
      <c r="J372" s="45"/>
      <c r="K372" s="45"/>
      <c r="L372" s="45"/>
      <c r="M372" s="45"/>
      <c r="N372" s="45"/>
      <c r="O372" s="45"/>
      <c r="P372" s="45"/>
      <c r="Q372" s="45"/>
      <c r="R372" s="45"/>
      <c r="S372" s="45"/>
      <c r="T372" s="45"/>
      <c r="U372" s="45"/>
    </row>
    <row r="373" spans="1:21" ht="9" customHeight="1" x14ac:dyDescent="0.25">
      <c r="A373" s="45"/>
      <c r="B373" s="45"/>
      <c r="C373" s="45"/>
      <c r="D373" s="45"/>
      <c r="E373" s="45"/>
      <c r="F373" s="45"/>
      <c r="G373" s="45"/>
      <c r="H373" s="45"/>
      <c r="I373" s="45"/>
      <c r="J373" s="45"/>
      <c r="K373" s="45"/>
      <c r="L373" s="45"/>
      <c r="M373" s="45"/>
      <c r="N373" s="45"/>
      <c r="O373" s="45"/>
      <c r="P373" s="45"/>
      <c r="Q373" s="45"/>
      <c r="R373" s="45"/>
      <c r="S373" s="45"/>
      <c r="T373" s="45"/>
      <c r="U373" s="45"/>
    </row>
    <row r="374" spans="1:21" ht="9" customHeight="1" x14ac:dyDescent="0.25">
      <c r="A374" s="45"/>
      <c r="B374" s="45"/>
      <c r="C374" s="45"/>
      <c r="D374" s="45"/>
      <c r="E374" s="45"/>
      <c r="F374" s="45"/>
      <c r="G374" s="45"/>
      <c r="H374" s="45"/>
      <c r="I374" s="45"/>
      <c r="J374" s="45"/>
      <c r="K374" s="45"/>
      <c r="L374" s="45"/>
      <c r="M374" s="45"/>
      <c r="N374" s="45"/>
      <c r="O374" s="45"/>
      <c r="P374" s="45"/>
      <c r="Q374" s="45"/>
      <c r="R374" s="45"/>
      <c r="S374" s="45"/>
      <c r="T374" s="45"/>
      <c r="U374" s="45"/>
    </row>
    <row r="375" spans="1:21" ht="9" customHeight="1" x14ac:dyDescent="0.25">
      <c r="A375" s="45"/>
      <c r="B375" s="45"/>
      <c r="C375" s="45"/>
      <c r="D375" s="45"/>
      <c r="E375" s="45"/>
      <c r="F375" s="45"/>
      <c r="G375" s="45"/>
      <c r="H375" s="45"/>
      <c r="I375" s="45"/>
      <c r="J375" s="45"/>
      <c r="K375" s="45"/>
      <c r="L375" s="45"/>
      <c r="M375" s="45"/>
      <c r="N375" s="45"/>
      <c r="O375" s="45"/>
      <c r="P375" s="45"/>
      <c r="Q375" s="45"/>
      <c r="R375" s="45"/>
      <c r="S375" s="45"/>
      <c r="T375" s="45"/>
      <c r="U375" s="45"/>
    </row>
    <row r="376" spans="1:21" ht="9" customHeight="1" x14ac:dyDescent="0.25">
      <c r="A376" s="45"/>
      <c r="B376" s="45"/>
      <c r="C376" s="45"/>
      <c r="D376" s="45"/>
      <c r="E376" s="45"/>
      <c r="F376" s="45"/>
      <c r="G376" s="45"/>
      <c r="H376" s="45"/>
      <c r="I376" s="45"/>
      <c r="J376" s="45"/>
      <c r="K376" s="45"/>
      <c r="L376" s="45"/>
      <c r="M376" s="45"/>
      <c r="N376" s="45"/>
      <c r="O376" s="45"/>
      <c r="P376" s="45"/>
      <c r="Q376" s="45"/>
      <c r="R376" s="45"/>
      <c r="S376" s="45"/>
      <c r="T376" s="45"/>
      <c r="U376" s="45"/>
    </row>
    <row r="377" spans="1:21" ht="9" customHeight="1" x14ac:dyDescent="0.25">
      <c r="A377" s="45"/>
      <c r="B377" s="45"/>
      <c r="C377" s="45"/>
      <c r="D377" s="45"/>
      <c r="E377" s="45"/>
      <c r="F377" s="45"/>
      <c r="G377" s="45"/>
      <c r="H377" s="45"/>
      <c r="I377" s="45"/>
      <c r="J377" s="45"/>
      <c r="K377" s="45"/>
      <c r="L377" s="45"/>
      <c r="M377" s="45"/>
      <c r="N377" s="45"/>
      <c r="O377" s="45"/>
      <c r="P377" s="45"/>
      <c r="Q377" s="45"/>
      <c r="R377" s="45"/>
      <c r="S377" s="45"/>
      <c r="T377" s="45"/>
      <c r="U377" s="45"/>
    </row>
    <row r="378" spans="1:21" ht="9" customHeight="1" x14ac:dyDescent="0.25">
      <c r="A378" s="45"/>
      <c r="B378" s="45"/>
      <c r="C378" s="45"/>
      <c r="D378" s="45"/>
      <c r="E378" s="45"/>
      <c r="F378" s="45"/>
      <c r="G378" s="45"/>
      <c r="H378" s="45"/>
      <c r="I378" s="45"/>
      <c r="J378" s="45"/>
      <c r="K378" s="45"/>
      <c r="L378" s="45"/>
      <c r="M378" s="45"/>
      <c r="N378" s="45"/>
      <c r="O378" s="45"/>
      <c r="P378" s="45"/>
      <c r="Q378" s="45"/>
      <c r="R378" s="45"/>
      <c r="S378" s="45"/>
      <c r="T378" s="45"/>
      <c r="U378" s="45"/>
    </row>
    <row r="379" spans="1:21" ht="9" customHeight="1" x14ac:dyDescent="0.25">
      <c r="A379" s="45"/>
      <c r="B379" s="45"/>
      <c r="C379" s="45"/>
      <c r="D379" s="45"/>
      <c r="E379" s="45"/>
      <c r="F379" s="45"/>
      <c r="G379" s="45"/>
      <c r="H379" s="45"/>
      <c r="I379" s="45"/>
      <c r="J379" s="45"/>
      <c r="K379" s="45"/>
      <c r="L379" s="45"/>
      <c r="M379" s="45"/>
      <c r="N379" s="45"/>
      <c r="O379" s="45"/>
      <c r="P379" s="45"/>
      <c r="Q379" s="45"/>
      <c r="R379" s="45"/>
      <c r="S379" s="45"/>
      <c r="T379" s="45"/>
      <c r="U379" s="45"/>
    </row>
    <row r="380" spans="1:21" ht="9" customHeight="1" x14ac:dyDescent="0.25">
      <c r="A380" s="45"/>
      <c r="B380" s="45"/>
      <c r="C380" s="45"/>
      <c r="D380" s="45"/>
      <c r="E380" s="45"/>
      <c r="F380" s="45"/>
      <c r="G380" s="45"/>
      <c r="H380" s="45"/>
      <c r="I380" s="45"/>
      <c r="J380" s="45"/>
      <c r="K380" s="45"/>
      <c r="L380" s="45"/>
      <c r="M380" s="45"/>
      <c r="N380" s="45"/>
      <c r="O380" s="45"/>
      <c r="P380" s="45"/>
      <c r="Q380" s="45"/>
      <c r="R380" s="45"/>
      <c r="S380" s="45"/>
      <c r="T380" s="45"/>
      <c r="U380" s="45"/>
    </row>
    <row r="381" spans="1:21" ht="9" customHeight="1" x14ac:dyDescent="0.25">
      <c r="A381" s="45"/>
      <c r="B381" s="45"/>
      <c r="C381" s="45"/>
      <c r="D381" s="45"/>
      <c r="E381" s="45"/>
      <c r="F381" s="45"/>
      <c r="G381" s="45"/>
      <c r="H381" s="45"/>
      <c r="I381" s="45"/>
      <c r="J381" s="45"/>
      <c r="K381" s="45"/>
      <c r="L381" s="45"/>
      <c r="M381" s="45"/>
      <c r="N381" s="45"/>
      <c r="O381" s="45"/>
      <c r="P381" s="45"/>
      <c r="Q381" s="45"/>
      <c r="R381" s="45"/>
      <c r="S381" s="45"/>
      <c r="T381" s="45"/>
      <c r="U381" s="45"/>
    </row>
    <row r="382" spans="1:21" ht="9" customHeight="1" x14ac:dyDescent="0.25">
      <c r="A382" s="45"/>
      <c r="B382" s="45"/>
      <c r="C382" s="45"/>
      <c r="D382" s="45"/>
      <c r="E382" s="45"/>
      <c r="F382" s="45"/>
      <c r="G382" s="45"/>
      <c r="H382" s="45"/>
      <c r="I382" s="45"/>
      <c r="J382" s="45"/>
      <c r="K382" s="45"/>
      <c r="L382" s="45"/>
      <c r="M382" s="45"/>
      <c r="N382" s="45"/>
      <c r="O382" s="45"/>
      <c r="P382" s="45"/>
      <c r="Q382" s="45"/>
      <c r="R382" s="45"/>
      <c r="S382" s="45"/>
      <c r="T382" s="45"/>
      <c r="U382" s="45"/>
    </row>
    <row r="383" spans="1:21" ht="9" customHeight="1" x14ac:dyDescent="0.25">
      <c r="A383" s="45"/>
      <c r="B383" s="45"/>
      <c r="C383" s="45"/>
      <c r="D383" s="45"/>
      <c r="E383" s="45"/>
      <c r="F383" s="45"/>
      <c r="G383" s="45"/>
      <c r="H383" s="45"/>
      <c r="I383" s="45"/>
      <c r="J383" s="45"/>
      <c r="K383" s="45"/>
      <c r="L383" s="45"/>
      <c r="M383" s="45"/>
      <c r="N383" s="45"/>
      <c r="O383" s="45"/>
      <c r="P383" s="45"/>
      <c r="Q383" s="45"/>
      <c r="R383" s="45"/>
      <c r="S383" s="45"/>
      <c r="T383" s="45"/>
      <c r="U383" s="45"/>
    </row>
    <row r="384" spans="1:21" ht="9" customHeight="1" x14ac:dyDescent="0.25">
      <c r="A384" s="45"/>
      <c r="B384" s="45"/>
      <c r="C384" s="45"/>
      <c r="D384" s="45"/>
      <c r="E384" s="45"/>
      <c r="F384" s="45"/>
      <c r="G384" s="45"/>
      <c r="H384" s="45"/>
      <c r="I384" s="45"/>
      <c r="J384" s="45"/>
      <c r="K384" s="45"/>
      <c r="L384" s="45"/>
      <c r="M384" s="45"/>
      <c r="N384" s="45"/>
      <c r="O384" s="45"/>
      <c r="P384" s="45"/>
      <c r="Q384" s="45"/>
      <c r="R384" s="45"/>
      <c r="S384" s="45"/>
      <c r="T384" s="45"/>
      <c r="U384" s="45"/>
    </row>
    <row r="385" spans="1:21" ht="9" customHeight="1" x14ac:dyDescent="0.25">
      <c r="A385" s="45"/>
      <c r="B385" s="45"/>
      <c r="C385" s="45"/>
      <c r="D385" s="45"/>
      <c r="E385" s="45"/>
      <c r="F385" s="45"/>
      <c r="G385" s="45"/>
      <c r="H385" s="45"/>
      <c r="I385" s="45"/>
      <c r="J385" s="45"/>
      <c r="K385" s="45"/>
      <c r="L385" s="45"/>
      <c r="M385" s="45"/>
      <c r="N385" s="45"/>
      <c r="O385" s="45"/>
      <c r="P385" s="45"/>
      <c r="Q385" s="45"/>
      <c r="R385" s="45"/>
      <c r="S385" s="45"/>
      <c r="T385" s="45"/>
      <c r="U385" s="45"/>
    </row>
    <row r="386" spans="1:21" ht="9" customHeight="1" x14ac:dyDescent="0.25">
      <c r="A386" s="45"/>
      <c r="B386" s="45"/>
      <c r="C386" s="45"/>
      <c r="D386" s="45"/>
      <c r="E386" s="45"/>
      <c r="F386" s="45"/>
      <c r="G386" s="45"/>
      <c r="H386" s="45"/>
      <c r="I386" s="45"/>
      <c r="J386" s="45"/>
      <c r="K386" s="45"/>
      <c r="L386" s="45"/>
      <c r="M386" s="45"/>
      <c r="N386" s="45"/>
      <c r="O386" s="45"/>
      <c r="P386" s="45"/>
      <c r="Q386" s="45"/>
      <c r="R386" s="45"/>
      <c r="S386" s="45"/>
      <c r="T386" s="45"/>
      <c r="U386" s="45"/>
    </row>
    <row r="387" spans="1:21" ht="9" customHeight="1" x14ac:dyDescent="0.25">
      <c r="A387" s="45"/>
      <c r="B387" s="45"/>
      <c r="C387" s="45"/>
      <c r="D387" s="45"/>
      <c r="E387" s="45"/>
      <c r="F387" s="45"/>
      <c r="G387" s="45"/>
      <c r="H387" s="45"/>
      <c r="I387" s="45"/>
      <c r="J387" s="45"/>
      <c r="K387" s="45"/>
      <c r="L387" s="45"/>
      <c r="M387" s="45"/>
      <c r="N387" s="45"/>
      <c r="O387" s="45"/>
      <c r="P387" s="45"/>
      <c r="Q387" s="45"/>
      <c r="R387" s="45"/>
      <c r="S387" s="45"/>
      <c r="T387" s="45"/>
      <c r="U387" s="45"/>
    </row>
    <row r="388" spans="1:21" ht="9" customHeight="1" x14ac:dyDescent="0.25">
      <c r="A388" s="45"/>
      <c r="B388" s="45"/>
      <c r="C388" s="45"/>
      <c r="D388" s="45"/>
      <c r="E388" s="45"/>
      <c r="F388" s="45"/>
      <c r="G388" s="45"/>
      <c r="H388" s="45"/>
      <c r="I388" s="45"/>
      <c r="J388" s="45"/>
      <c r="K388" s="45"/>
      <c r="L388" s="45"/>
      <c r="M388" s="45"/>
      <c r="N388" s="45"/>
      <c r="O388" s="45"/>
      <c r="P388" s="45"/>
      <c r="Q388" s="45"/>
      <c r="R388" s="45"/>
      <c r="S388" s="45"/>
      <c r="T388" s="45"/>
      <c r="U388" s="45"/>
    </row>
    <row r="389" spans="1:21" ht="9" customHeight="1" x14ac:dyDescent="0.25">
      <c r="A389" s="45"/>
      <c r="B389" s="45"/>
      <c r="C389" s="45"/>
      <c r="D389" s="45"/>
      <c r="E389" s="45"/>
      <c r="F389" s="45"/>
      <c r="G389" s="45"/>
      <c r="H389" s="45"/>
      <c r="I389" s="45"/>
      <c r="J389" s="45"/>
      <c r="K389" s="45"/>
      <c r="L389" s="45"/>
      <c r="M389" s="45"/>
      <c r="N389" s="45"/>
      <c r="O389" s="45"/>
      <c r="P389" s="45"/>
      <c r="Q389" s="45"/>
      <c r="R389" s="45"/>
      <c r="S389" s="45"/>
      <c r="T389" s="45"/>
      <c r="U389" s="45"/>
    </row>
    <row r="390" spans="1:21" ht="9" customHeight="1" x14ac:dyDescent="0.25">
      <c r="A390" s="45"/>
      <c r="B390" s="45"/>
      <c r="C390" s="45"/>
      <c r="D390" s="45"/>
      <c r="E390" s="45"/>
      <c r="F390" s="45"/>
      <c r="G390" s="45"/>
      <c r="H390" s="45"/>
      <c r="I390" s="45"/>
      <c r="J390" s="45"/>
      <c r="K390" s="45"/>
      <c r="L390" s="45"/>
      <c r="M390" s="45"/>
      <c r="N390" s="45"/>
      <c r="O390" s="45"/>
      <c r="P390" s="45"/>
      <c r="Q390" s="45"/>
      <c r="R390" s="45"/>
      <c r="S390" s="45"/>
      <c r="T390" s="45"/>
      <c r="U390" s="45"/>
    </row>
    <row r="391" spans="1:21" ht="9" customHeight="1" x14ac:dyDescent="0.25">
      <c r="A391" s="45"/>
      <c r="B391" s="45"/>
      <c r="C391" s="45"/>
      <c r="D391" s="45"/>
      <c r="E391" s="45"/>
      <c r="F391" s="45"/>
      <c r="G391" s="45"/>
      <c r="H391" s="45"/>
      <c r="I391" s="45"/>
      <c r="J391" s="45"/>
      <c r="K391" s="45"/>
      <c r="L391" s="45"/>
      <c r="M391" s="45"/>
      <c r="N391" s="45"/>
      <c r="O391" s="45"/>
      <c r="P391" s="45"/>
      <c r="Q391" s="45"/>
      <c r="R391" s="45"/>
      <c r="S391" s="45"/>
      <c r="T391" s="45"/>
      <c r="U391" s="45"/>
    </row>
    <row r="392" spans="1:21" ht="9" customHeight="1" x14ac:dyDescent="0.25">
      <c r="A392" s="45"/>
      <c r="B392" s="45"/>
      <c r="C392" s="45"/>
      <c r="D392" s="45"/>
      <c r="E392" s="45"/>
      <c r="F392" s="45"/>
      <c r="G392" s="45"/>
      <c r="H392" s="45"/>
      <c r="I392" s="45"/>
      <c r="J392" s="45"/>
      <c r="K392" s="45"/>
      <c r="L392" s="45"/>
      <c r="M392" s="45"/>
      <c r="N392" s="45"/>
      <c r="O392" s="45"/>
      <c r="P392" s="45"/>
      <c r="Q392" s="45"/>
      <c r="R392" s="45"/>
      <c r="S392" s="45"/>
      <c r="T392" s="45"/>
      <c r="U392" s="45"/>
    </row>
    <row r="393" spans="1:21" ht="9" customHeight="1" x14ac:dyDescent="0.25">
      <c r="A393" s="45"/>
      <c r="B393" s="45"/>
      <c r="C393" s="45"/>
      <c r="D393" s="45"/>
      <c r="E393" s="45"/>
      <c r="F393" s="45"/>
      <c r="G393" s="45"/>
      <c r="H393" s="45"/>
      <c r="I393" s="45"/>
      <c r="J393" s="45"/>
      <c r="K393" s="45"/>
      <c r="L393" s="45"/>
      <c r="M393" s="45"/>
      <c r="N393" s="45"/>
      <c r="O393" s="45"/>
      <c r="P393" s="45"/>
      <c r="Q393" s="45"/>
      <c r="R393" s="45"/>
      <c r="S393" s="45"/>
      <c r="T393" s="45"/>
      <c r="U393" s="45"/>
    </row>
    <row r="394" spans="1:21" ht="9" customHeight="1" x14ac:dyDescent="0.25">
      <c r="A394" s="45"/>
      <c r="B394" s="45"/>
      <c r="C394" s="45"/>
      <c r="D394" s="45"/>
      <c r="E394" s="45"/>
      <c r="F394" s="45"/>
      <c r="G394" s="45"/>
      <c r="H394" s="45"/>
      <c r="I394" s="45"/>
      <c r="J394" s="45"/>
      <c r="K394" s="45"/>
      <c r="L394" s="45"/>
      <c r="M394" s="45"/>
      <c r="N394" s="45"/>
      <c r="O394" s="45"/>
      <c r="P394" s="45"/>
      <c r="Q394" s="45"/>
      <c r="R394" s="45"/>
      <c r="S394" s="45"/>
      <c r="T394" s="45"/>
      <c r="U394" s="45"/>
    </row>
    <row r="395" spans="1:21" ht="9" customHeight="1" x14ac:dyDescent="0.25">
      <c r="A395" s="45"/>
      <c r="B395" s="45"/>
      <c r="C395" s="45"/>
      <c r="D395" s="45"/>
      <c r="E395" s="45"/>
      <c r="F395" s="45"/>
      <c r="G395" s="45"/>
      <c r="H395" s="45"/>
      <c r="I395" s="45"/>
      <c r="J395" s="45"/>
      <c r="K395" s="45"/>
      <c r="L395" s="45"/>
      <c r="M395" s="45"/>
      <c r="N395" s="45"/>
      <c r="O395" s="45"/>
      <c r="P395" s="45"/>
      <c r="Q395" s="45"/>
      <c r="R395" s="45"/>
      <c r="S395" s="45"/>
      <c r="T395" s="45"/>
      <c r="U395" s="45"/>
    </row>
    <row r="396" spans="1:21" ht="9" customHeight="1" x14ac:dyDescent="0.25">
      <c r="A396" s="45"/>
      <c r="B396" s="45"/>
      <c r="C396" s="45"/>
      <c r="D396" s="45"/>
      <c r="E396" s="45"/>
      <c r="F396" s="45"/>
      <c r="G396" s="45"/>
      <c r="H396" s="45"/>
      <c r="I396" s="45"/>
      <c r="J396" s="45"/>
      <c r="K396" s="45"/>
      <c r="L396" s="45"/>
      <c r="M396" s="45"/>
      <c r="N396" s="45"/>
      <c r="O396" s="45"/>
      <c r="P396" s="45"/>
      <c r="Q396" s="45"/>
      <c r="R396" s="45"/>
      <c r="S396" s="45"/>
      <c r="T396" s="45"/>
      <c r="U396" s="45"/>
    </row>
    <row r="397" spans="1:21" ht="9" customHeight="1" x14ac:dyDescent="0.25">
      <c r="A397" s="45"/>
      <c r="B397" s="45"/>
      <c r="C397" s="45"/>
      <c r="D397" s="45"/>
      <c r="E397" s="45"/>
      <c r="F397" s="45"/>
      <c r="G397" s="45"/>
      <c r="H397" s="45"/>
      <c r="I397" s="45"/>
      <c r="J397" s="45"/>
      <c r="K397" s="45"/>
      <c r="L397" s="45"/>
      <c r="M397" s="45"/>
      <c r="N397" s="45"/>
      <c r="O397" s="45"/>
      <c r="P397" s="45"/>
      <c r="Q397" s="45"/>
      <c r="R397" s="45"/>
      <c r="S397" s="45"/>
      <c r="T397" s="45"/>
      <c r="U397" s="45"/>
    </row>
    <row r="398" spans="1:21" ht="9" customHeight="1" x14ac:dyDescent="0.25">
      <c r="A398" s="45"/>
      <c r="B398" s="45"/>
      <c r="C398" s="45"/>
      <c r="D398" s="45"/>
      <c r="E398" s="45"/>
      <c r="F398" s="45"/>
      <c r="G398" s="45"/>
      <c r="H398" s="45"/>
      <c r="I398" s="45"/>
      <c r="J398" s="45"/>
      <c r="K398" s="45"/>
      <c r="L398" s="45"/>
      <c r="M398" s="45"/>
      <c r="N398" s="45"/>
      <c r="O398" s="45"/>
      <c r="P398" s="45"/>
      <c r="Q398" s="45"/>
      <c r="R398" s="45"/>
      <c r="S398" s="45"/>
      <c r="T398" s="45"/>
      <c r="U398" s="45"/>
    </row>
    <row r="399" spans="1:21" ht="9" customHeight="1" x14ac:dyDescent="0.25">
      <c r="A399" s="45"/>
      <c r="B399" s="45"/>
      <c r="C399" s="45"/>
      <c r="D399" s="45"/>
      <c r="E399" s="45"/>
      <c r="F399" s="45"/>
      <c r="G399" s="45"/>
      <c r="H399" s="45"/>
      <c r="I399" s="45"/>
      <c r="J399" s="45"/>
      <c r="K399" s="45"/>
      <c r="L399" s="45"/>
      <c r="M399" s="45"/>
      <c r="N399" s="45"/>
      <c r="O399" s="45"/>
      <c r="P399" s="45"/>
      <c r="Q399" s="45"/>
      <c r="R399" s="45"/>
      <c r="S399" s="45"/>
      <c r="T399" s="45"/>
      <c r="U399" s="45"/>
    </row>
    <row r="400" spans="1:21" ht="9" customHeight="1" x14ac:dyDescent="0.25">
      <c r="A400" s="45"/>
      <c r="B400" s="45"/>
      <c r="C400" s="45"/>
      <c r="D400" s="45"/>
      <c r="E400" s="45"/>
      <c r="F400" s="45"/>
      <c r="G400" s="45"/>
      <c r="H400" s="45"/>
      <c r="I400" s="45"/>
      <c r="J400" s="45"/>
      <c r="K400" s="45"/>
      <c r="L400" s="45"/>
      <c r="M400" s="45"/>
      <c r="N400" s="45"/>
      <c r="O400" s="45"/>
      <c r="P400" s="45"/>
      <c r="Q400" s="45"/>
      <c r="R400" s="45"/>
      <c r="S400" s="45"/>
      <c r="T400" s="45"/>
      <c r="U400" s="45"/>
    </row>
  </sheetData>
  <mergeCells count="4">
    <mergeCell ref="A35:J35"/>
    <mergeCell ref="A48:N48"/>
    <mergeCell ref="A60:U60"/>
    <mergeCell ref="A16:A19"/>
  </mergeCells>
  <conditionalFormatting sqref="I4:U34">
    <cfRule type="cellIs" dxfId="0" priority="1" stopIfTrue="1" operator="equal">
      <formula>" "</formula>
    </cfRule>
  </conditionalFormatting>
  <printOptions gridLinesSet="0"/>
  <pageMargins left="0.78740157480314965" right="0.78740157480314965" top="0.74803149606299213" bottom="0.51181102362204722" header="0" footer="0"/>
  <pageSetup paperSize="9" orientation="portrait" r:id="rId1"/>
  <headerFooter differentOddEven="1" scaleWithDoc="0">
    <oddHeader>&amp;L&amp;"Open Sans,Standard"&amp;8
&amp;G&amp;C&amp;"Open Sans,Standard"&amp;8 
&amp;R&amp;"Open Sans,Standard"&amp;8
&amp;G</oddHeader>
    <oddFooter xml:space="preserve">&amp;L&amp;"Open Sans,Standard"&amp;8Statistisches Jahrbuch 2023 - 2025
&amp;R&amp;"Open Sans,Standard"&amp;8&amp;P+304
</oddFooter>
    <evenHeader>&amp;L&amp;"Open Sans,Standard"&amp;8
&amp;G&amp;C&amp;"Open Sans,Standard"&amp;8 &amp;R&amp;"Open Sans,Standard"&amp;8
&amp;G</evenHeader>
    <evenFooter xml:space="preserve">&amp;L&amp;"Open Sans,Standard"&amp;8&amp;P+304
&amp;R&amp;"Open Sans,Standard"&amp;8Statistisches Jahrbuch 2023 - 2025
</even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Inhalt_K11</vt:lpstr>
      <vt:lpstr>Abkuerzung_K11</vt:lpstr>
      <vt:lpstr>Kernaussagen_K11</vt:lpstr>
      <vt:lpstr>1100</vt:lpstr>
      <vt:lpstr>1102</vt:lpstr>
      <vt:lpstr>1103</vt:lpstr>
      <vt:lpstr>1104</vt:lpstr>
      <vt:lpstr>1110</vt:lpstr>
      <vt:lpstr>1111</vt:lpstr>
      <vt:lpstr>Glossar_K11</vt:lpstr>
      <vt:lpstr>'1100'!Druckbereich</vt:lpstr>
      <vt:lpstr>'1102'!Druckbereich</vt:lpstr>
      <vt:lpstr>'1103'!Druckbereich</vt:lpstr>
      <vt:lpstr>'1104'!Druckbereich</vt:lpstr>
      <vt:lpstr>'1110'!Druckbereich</vt:lpstr>
      <vt:lpstr>'1111'!Druckbereich</vt:lpstr>
      <vt:lpstr>Abkuerzung_K11!Druckbereich</vt:lpstr>
      <vt:lpstr>Glossar_K11!Druckbereich</vt:lpstr>
      <vt:lpstr>Inhalt_K11!Druckbereich</vt:lpstr>
      <vt:lpstr>Kernaussagen_K11!Druckbereich</vt:lpstr>
      <vt:lpstr>'1104'!Drucktitel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2025-10-02T11:54:45Z</dcterms:created>
  <dcterms:modified xsi:type="dcterms:W3CDTF">2026-01-09T18:32:33Z</dcterms:modified>
</cp:coreProperties>
</file>