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drawings/drawing2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F5EDFAEB-E094-4F40-B2E9-8D77C180DB58}" xr6:coauthVersionLast="47" xr6:coauthVersionMax="47" xr10:uidLastSave="{00000000-0000-0000-0000-000000000000}"/>
  <bookViews>
    <workbookView xWindow="-120" yWindow="-120" windowWidth="29040" windowHeight="15720" tabRatio="968" xr2:uid="{00000000-000D-0000-FFFF-FFFF00000000}"/>
  </bookViews>
  <sheets>
    <sheet name="Inhalt_K9" sheetId="1" r:id="rId1"/>
    <sheet name="Abkuerzung_K9" sheetId="10" r:id="rId2"/>
    <sheet name="Kernaussagen_K9" sheetId="20" r:id="rId3"/>
    <sheet name="901" sheetId="21" r:id="rId4"/>
    <sheet name="902" sheetId="3" r:id="rId5"/>
    <sheet name="903" sheetId="4" r:id="rId6"/>
    <sheet name="904" sheetId="5" r:id="rId7"/>
    <sheet name="904ab" sheetId="17" r:id="rId8"/>
    <sheet name="904c" sheetId="12" r:id="rId9"/>
    <sheet name="907" sheetId="6" r:id="rId10"/>
    <sheet name="909" sheetId="7" r:id="rId11"/>
    <sheet name="910" sheetId="8" r:id="rId12"/>
    <sheet name="911" sheetId="18" r:id="rId13"/>
    <sheet name="912" sheetId="19" r:id="rId14"/>
    <sheet name="Glossar_K9" sheetId="9" r:id="rId15"/>
  </sheets>
  <definedNames>
    <definedName name="_xlnm.Print_Area" localSheetId="3">'901'!$A$1:$AK$57</definedName>
    <definedName name="_xlnm.Print_Area" localSheetId="4">'902'!$A$1:$L$75</definedName>
    <definedName name="_xlnm.Print_Area" localSheetId="5">'903'!$A$1:$CQ$48</definedName>
    <definedName name="_xlnm.Print_Area" localSheetId="6">'904'!$A$1:$W$60</definedName>
    <definedName name="_xlnm.Print_Area" localSheetId="7">'904ab'!$A$1:$L$66</definedName>
    <definedName name="_xlnm.Print_Area" localSheetId="8">'904c'!$A$1:$L$68</definedName>
    <definedName name="_xlnm.Print_Area" localSheetId="9">'907'!$A$1:$AM$50</definedName>
    <definedName name="_xlnm.Print_Area" localSheetId="10">'909'!$A$1:$D$59</definedName>
    <definedName name="_xlnm.Print_Area" localSheetId="11">'910'!$A$1:$C$46</definedName>
    <definedName name="_xlnm.Print_Area" localSheetId="12">'911'!$A$1:$C$44</definedName>
    <definedName name="_xlnm.Print_Area" localSheetId="13">'912'!$A$1:$C$52</definedName>
    <definedName name="_xlnm.Print_Area" localSheetId="1">Abkuerzung_K9!$A$1:$G$20</definedName>
    <definedName name="_xlnm.Print_Area" localSheetId="14">Glossar_K9!$A$1:$G$27</definedName>
    <definedName name="_xlnm.Print_Area" localSheetId="0">Inhalt_K9!$A$1:$I$42</definedName>
    <definedName name="_xlnm.Print_Area" localSheetId="2">Kernaussagen_K9!$A$1:$A$5</definedName>
    <definedName name="_xlnm.Print_Titles" localSheetId="6">'904'!$1:$2</definedName>
    <definedName name="_xlnm.Print_Titles" localSheetId="7">'904ab'!$1:$2</definedName>
    <definedName name="_xlnm.Print_Titles" localSheetId="9">'907'!$1:$3</definedName>
    <definedName name="HTML1_1" hidden="1">"'[111.XLS]htm'!$A$3:$J$34"</definedName>
    <definedName name="HTML1_10" hidden="1">""</definedName>
    <definedName name="HTML1_11" hidden="1">1</definedName>
    <definedName name="HTML1_12" hidden="1">"C:\EXCELDAT\JAHRBUCH\111.htm"</definedName>
    <definedName name="HTML1_2" hidden="1">1</definedName>
    <definedName name="HTML1_3" hidden="1">"Stat1"</definedName>
    <definedName name="HTML1_4" hidden="1">"Hansestadt Lübeck"</definedName>
    <definedName name="HTML1_5" hidden="1">""</definedName>
    <definedName name="HTML1_6" hidden="1">1</definedName>
    <definedName name="HTML1_7" hidden="1">1</definedName>
    <definedName name="HTML1_8" hidden="1">"11.09.1996"</definedName>
    <definedName name="HTML1_9" hidden="1">"Statistisches Amt und Wahlamt"</definedName>
    <definedName name="HTML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7" i="6" l="1"/>
  <c r="AI16" i="6" l="1"/>
  <c r="A1" i="12" l="1"/>
  <c r="AK16" i="6"/>
  <c r="AL16" i="6"/>
  <c r="AM16" i="6"/>
  <c r="AK17" i="6"/>
  <c r="AL17" i="6"/>
  <c r="AM17" i="6"/>
  <c r="AJ16" i="6" l="1"/>
  <c r="AJ17" i="6"/>
  <c r="B1" i="21"/>
  <c r="Y25" i="5" l="1"/>
  <c r="Y24" i="5"/>
  <c r="Y23" i="5"/>
  <c r="Y22" i="5"/>
  <c r="Y21" i="5"/>
  <c r="Y20" i="5"/>
  <c r="Y19" i="5"/>
  <c r="CW15" i="4"/>
  <c r="L40" i="3" l="1"/>
  <c r="CM6" i="4"/>
  <c r="CQ5" i="4" l="1"/>
  <c r="D8" i="6"/>
  <c r="C4" i="18"/>
  <c r="E8" i="6"/>
  <c r="F8" i="6"/>
  <c r="G8" i="6"/>
  <c r="H8" i="6"/>
  <c r="I8" i="6"/>
  <c r="J8" i="6"/>
  <c r="K8" i="6"/>
  <c r="L8" i="6"/>
  <c r="M8" i="6"/>
  <c r="N8" i="6"/>
  <c r="O8" i="6"/>
  <c r="P8" i="6"/>
  <c r="Q8" i="6"/>
  <c r="R8" i="6"/>
  <c r="S8" i="6"/>
  <c r="T8" i="6"/>
  <c r="U8" i="6"/>
  <c r="V8" i="6"/>
  <c r="W8" i="6"/>
  <c r="X8" i="6"/>
  <c r="Y8" i="6"/>
  <c r="Z8" i="6"/>
  <c r="AA8" i="6"/>
  <c r="AB8" i="6"/>
  <c r="AC8" i="6"/>
  <c r="AD8" i="6"/>
  <c r="AE8" i="6"/>
  <c r="AF8" i="6"/>
  <c r="AG8" i="6"/>
  <c r="AH8" i="6"/>
  <c r="AI8" i="6"/>
  <c r="AJ8" i="6"/>
  <c r="AK8" i="6"/>
  <c r="AL8" i="6"/>
  <c r="AM8" i="6"/>
  <c r="C8" i="6"/>
  <c r="C5" i="18" l="1"/>
  <c r="C6" i="18"/>
  <c r="C7" i="18"/>
  <c r="C8" i="18"/>
  <c r="C9" i="18"/>
  <c r="C10" i="18"/>
  <c r="C11" i="18"/>
  <c r="C12" i="18"/>
  <c r="C13" i="18"/>
  <c r="C14" i="18"/>
  <c r="C17" i="18"/>
  <c r="E39" i="19" l="1"/>
  <c r="F33" i="19" l="1"/>
  <c r="F34" i="19"/>
  <c r="F35" i="19"/>
  <c r="F36" i="19"/>
  <c r="F37" i="19"/>
  <c r="F38" i="19"/>
  <c r="F4" i="19"/>
  <c r="F5" i="19"/>
  <c r="F6" i="19"/>
  <c r="F7" i="19"/>
  <c r="F8" i="19"/>
  <c r="F9" i="19"/>
  <c r="F10" i="19"/>
  <c r="F11" i="19"/>
  <c r="F12" i="19"/>
  <c r="F13" i="19"/>
  <c r="F14" i="19"/>
  <c r="F15" i="19"/>
  <c r="F16" i="19"/>
  <c r="F17" i="19"/>
  <c r="F18" i="19"/>
  <c r="F19" i="19"/>
  <c r="F20" i="19"/>
  <c r="F21" i="19"/>
  <c r="F22" i="19"/>
  <c r="F23" i="19"/>
  <c r="F24" i="19"/>
  <c r="F25" i="19"/>
  <c r="F26" i="19"/>
  <c r="F27" i="19"/>
  <c r="F28" i="19"/>
  <c r="F29" i="19"/>
  <c r="F30" i="19"/>
  <c r="F31" i="19"/>
  <c r="F32" i="19"/>
  <c r="F3" i="19"/>
  <c r="A1" i="19" l="1"/>
  <c r="A1" i="18"/>
  <c r="C22" i="8"/>
  <c r="C21" i="8"/>
  <c r="C20" i="8"/>
  <c r="C19" i="8"/>
  <c r="C18" i="8"/>
  <c r="C17" i="8"/>
  <c r="C16" i="8"/>
  <c r="C15" i="8"/>
  <c r="C14" i="8"/>
  <c r="C13" i="8"/>
  <c r="C12" i="8"/>
  <c r="C11" i="8"/>
  <c r="C10" i="8"/>
  <c r="C9" i="8"/>
  <c r="C8" i="8"/>
  <c r="C7" i="8"/>
  <c r="C6" i="8"/>
  <c r="C5" i="8"/>
  <c r="C4" i="8"/>
  <c r="G34" i="7" l="1"/>
  <c r="F34" i="7"/>
  <c r="G35" i="7"/>
  <c r="F35" i="7"/>
  <c r="G36" i="7"/>
  <c r="F36" i="7"/>
  <c r="F37" i="7"/>
  <c r="G37" i="7"/>
  <c r="F38" i="7"/>
  <c r="G38" i="7"/>
  <c r="F39" i="7"/>
  <c r="G39" i="7"/>
  <c r="F40" i="7"/>
  <c r="G40" i="7"/>
  <c r="F41" i="7"/>
  <c r="G41" i="7"/>
  <c r="H41" i="7"/>
  <c r="F42" i="7"/>
  <c r="G42" i="7"/>
  <c r="H42" i="7"/>
  <c r="F43" i="7"/>
  <c r="G43" i="7"/>
  <c r="H43" i="7"/>
  <c r="F44" i="7"/>
  <c r="G44" i="7"/>
  <c r="H44" i="7"/>
  <c r="F45" i="7"/>
  <c r="G45" i="7"/>
  <c r="H45" i="7"/>
  <c r="F46" i="7"/>
  <c r="G46" i="7"/>
  <c r="H46" i="7"/>
  <c r="F47" i="7"/>
  <c r="G47" i="7"/>
  <c r="H47" i="7"/>
  <c r="H48" i="7"/>
  <c r="G48" i="7"/>
  <c r="F48" i="7"/>
  <c r="CL15" i="4"/>
  <c r="EC34" i="4"/>
  <c r="CP15" i="4"/>
  <c r="CQ15" i="4" s="1"/>
  <c r="CQ14" i="4"/>
  <c r="EC43" i="4" s="1"/>
  <c r="CQ13" i="4"/>
  <c r="EC42" i="4" s="1"/>
  <c r="CQ12" i="4"/>
  <c r="EC41" i="4" s="1"/>
  <c r="CQ11" i="4"/>
  <c r="EC40" i="4" s="1"/>
  <c r="CQ10" i="4"/>
  <c r="EC39" i="4" s="1"/>
  <c r="CQ9" i="4"/>
  <c r="EC38" i="4" s="1"/>
  <c r="CQ8" i="4"/>
  <c r="EC37" i="4" s="1"/>
  <c r="CQ7" i="4"/>
  <c r="EC36" i="4" s="1"/>
  <c r="CQ6" i="4"/>
  <c r="EC35" i="4" s="1"/>
  <c r="M11" i="3"/>
  <c r="M16" i="3"/>
  <c r="M21" i="3"/>
  <c r="M26" i="3"/>
  <c r="M31" i="3"/>
  <c r="M36" i="3"/>
  <c r="M40" i="3"/>
  <c r="M6" i="3"/>
  <c r="J40" i="3"/>
  <c r="H40" i="3"/>
  <c r="F40" i="3"/>
  <c r="D40" i="3"/>
  <c r="CZ35" i="4"/>
  <c r="DA35" i="4"/>
  <c r="DB35" i="4"/>
  <c r="DC35" i="4"/>
  <c r="DD35" i="4"/>
  <c r="DE35" i="4"/>
  <c r="DF35" i="4"/>
  <c r="DG35" i="4"/>
  <c r="DH35" i="4"/>
  <c r="DI35" i="4"/>
  <c r="DJ35" i="4"/>
  <c r="DK35" i="4"/>
  <c r="DL35" i="4"/>
  <c r="DM35" i="4"/>
  <c r="DN35" i="4"/>
  <c r="DO35" i="4"/>
  <c r="DP35" i="4"/>
  <c r="DQ35" i="4"/>
  <c r="DR35" i="4"/>
  <c r="DS35" i="4"/>
  <c r="DT35" i="4"/>
  <c r="DU35" i="4"/>
  <c r="DV35" i="4"/>
  <c r="CZ36" i="4"/>
  <c r="DA36" i="4"/>
  <c r="DB36" i="4"/>
  <c r="DC36" i="4"/>
  <c r="DD36" i="4"/>
  <c r="DE36" i="4"/>
  <c r="DF36" i="4"/>
  <c r="DG36" i="4"/>
  <c r="DH36" i="4"/>
  <c r="DI36" i="4"/>
  <c r="DJ36" i="4"/>
  <c r="DK36" i="4"/>
  <c r="DL36" i="4"/>
  <c r="DM36" i="4"/>
  <c r="DN36" i="4"/>
  <c r="DO36" i="4"/>
  <c r="DP36" i="4"/>
  <c r="DQ36" i="4"/>
  <c r="DR36" i="4"/>
  <c r="DS36" i="4"/>
  <c r="DT36" i="4"/>
  <c r="DU36" i="4"/>
  <c r="DV36" i="4"/>
  <c r="CZ37" i="4"/>
  <c r="DA37" i="4"/>
  <c r="DB37" i="4"/>
  <c r="DC37" i="4"/>
  <c r="DD37" i="4"/>
  <c r="DE37" i="4"/>
  <c r="DF37" i="4"/>
  <c r="DG37" i="4"/>
  <c r="DH37" i="4"/>
  <c r="DI37" i="4"/>
  <c r="DJ37" i="4"/>
  <c r="DK37" i="4"/>
  <c r="DL37" i="4"/>
  <c r="DM37" i="4"/>
  <c r="DN37" i="4"/>
  <c r="DO37" i="4"/>
  <c r="DP37" i="4"/>
  <c r="DQ37" i="4"/>
  <c r="DR37" i="4"/>
  <c r="DS37" i="4"/>
  <c r="DT37" i="4"/>
  <c r="DU37" i="4"/>
  <c r="DV37" i="4"/>
  <c r="CZ38" i="4"/>
  <c r="DA38" i="4"/>
  <c r="DB38" i="4"/>
  <c r="DC38" i="4"/>
  <c r="DD38" i="4"/>
  <c r="DE38" i="4"/>
  <c r="DF38" i="4"/>
  <c r="DG38" i="4"/>
  <c r="DH38" i="4"/>
  <c r="DI38" i="4"/>
  <c r="DJ38" i="4"/>
  <c r="DK38" i="4"/>
  <c r="DL38" i="4"/>
  <c r="DM38" i="4"/>
  <c r="DN38" i="4"/>
  <c r="DO38" i="4"/>
  <c r="DP38" i="4"/>
  <c r="DQ38" i="4"/>
  <c r="DR38" i="4"/>
  <c r="DS38" i="4"/>
  <c r="DT38" i="4"/>
  <c r="DU38" i="4"/>
  <c r="DV38" i="4"/>
  <c r="CZ39" i="4"/>
  <c r="DA39" i="4"/>
  <c r="DB39" i="4"/>
  <c r="DC39" i="4"/>
  <c r="DD39" i="4"/>
  <c r="DE39" i="4"/>
  <c r="DF39" i="4"/>
  <c r="DG39" i="4"/>
  <c r="DH39" i="4"/>
  <c r="DI39" i="4"/>
  <c r="DJ39" i="4"/>
  <c r="DK39" i="4"/>
  <c r="DL39" i="4"/>
  <c r="DM39" i="4"/>
  <c r="DN39" i="4"/>
  <c r="DO39" i="4"/>
  <c r="DP39" i="4"/>
  <c r="DQ39" i="4"/>
  <c r="DR39" i="4"/>
  <c r="DS39" i="4"/>
  <c r="DT39" i="4"/>
  <c r="DU39" i="4"/>
  <c r="DV39" i="4"/>
  <c r="CZ40" i="4"/>
  <c r="DA40" i="4"/>
  <c r="DB40" i="4"/>
  <c r="DC40" i="4"/>
  <c r="DD40" i="4"/>
  <c r="DE40" i="4"/>
  <c r="DF40" i="4"/>
  <c r="DG40" i="4"/>
  <c r="DH40" i="4"/>
  <c r="DI40" i="4"/>
  <c r="DJ40" i="4"/>
  <c r="DK40" i="4"/>
  <c r="DL40" i="4"/>
  <c r="DM40" i="4"/>
  <c r="DN40" i="4"/>
  <c r="DO40" i="4"/>
  <c r="DP40" i="4"/>
  <c r="DQ40" i="4"/>
  <c r="DR40" i="4"/>
  <c r="DS40" i="4"/>
  <c r="DT40" i="4"/>
  <c r="DU40" i="4"/>
  <c r="DV40" i="4"/>
  <c r="CZ41" i="4"/>
  <c r="DA41" i="4"/>
  <c r="DB41" i="4"/>
  <c r="DC41" i="4"/>
  <c r="DD41" i="4"/>
  <c r="DE41" i="4"/>
  <c r="DF41" i="4"/>
  <c r="DG41" i="4"/>
  <c r="DH41" i="4"/>
  <c r="DI41" i="4"/>
  <c r="DJ41" i="4"/>
  <c r="DK41" i="4"/>
  <c r="DL41" i="4"/>
  <c r="DM41" i="4"/>
  <c r="DN41" i="4"/>
  <c r="DO41" i="4"/>
  <c r="DP41" i="4"/>
  <c r="DQ41" i="4"/>
  <c r="DR41" i="4"/>
  <c r="DS41" i="4"/>
  <c r="DT41" i="4"/>
  <c r="DU41" i="4"/>
  <c r="DV41" i="4"/>
  <c r="CZ42" i="4"/>
  <c r="DA42" i="4"/>
  <c r="DB42" i="4"/>
  <c r="DC42" i="4"/>
  <c r="DD42" i="4"/>
  <c r="DE42" i="4"/>
  <c r="DF42" i="4"/>
  <c r="DG42" i="4"/>
  <c r="DH42" i="4"/>
  <c r="DI42" i="4"/>
  <c r="DJ42" i="4"/>
  <c r="DK42" i="4"/>
  <c r="DL42" i="4"/>
  <c r="DM42" i="4"/>
  <c r="DN42" i="4"/>
  <c r="DO42" i="4"/>
  <c r="DP42" i="4"/>
  <c r="DQ42" i="4"/>
  <c r="DR42" i="4"/>
  <c r="DS42" i="4"/>
  <c r="DT42" i="4"/>
  <c r="DU42" i="4"/>
  <c r="DV42" i="4"/>
  <c r="CZ43" i="4"/>
  <c r="DA43" i="4"/>
  <c r="DB43" i="4"/>
  <c r="DC43" i="4"/>
  <c r="DD43" i="4"/>
  <c r="DE43" i="4"/>
  <c r="DF43" i="4"/>
  <c r="DG43" i="4"/>
  <c r="DH43" i="4"/>
  <c r="DI43" i="4"/>
  <c r="DJ43" i="4"/>
  <c r="DK43" i="4"/>
  <c r="DL43" i="4"/>
  <c r="DM43" i="4"/>
  <c r="DN43" i="4"/>
  <c r="DO43" i="4"/>
  <c r="DP43" i="4"/>
  <c r="DQ43" i="4"/>
  <c r="DR43" i="4"/>
  <c r="DS43" i="4"/>
  <c r="DT43" i="4"/>
  <c r="DU43" i="4"/>
  <c r="DV43" i="4"/>
  <c r="CZ44" i="4"/>
  <c r="DA44" i="4"/>
  <c r="DB44" i="4"/>
  <c r="DC44" i="4"/>
  <c r="DD44" i="4"/>
  <c r="DE44" i="4"/>
  <c r="DF44" i="4"/>
  <c r="DG44" i="4"/>
  <c r="DH44" i="4"/>
  <c r="DI44" i="4"/>
  <c r="DJ44" i="4"/>
  <c r="DK44" i="4"/>
  <c r="DL44" i="4"/>
  <c r="DM44" i="4"/>
  <c r="DN44" i="4"/>
  <c r="DO44" i="4"/>
  <c r="DP44" i="4"/>
  <c r="DQ44" i="4"/>
  <c r="DR44" i="4"/>
  <c r="DS44" i="4"/>
  <c r="DT44" i="4"/>
  <c r="DU44" i="4"/>
  <c r="DV34" i="4"/>
  <c r="DU34" i="4"/>
  <c r="DT34" i="4"/>
  <c r="DS34" i="4"/>
  <c r="DR34" i="4"/>
  <c r="DQ34" i="4"/>
  <c r="DP34" i="4"/>
  <c r="DO34" i="4"/>
  <c r="DN34" i="4"/>
  <c r="DM34" i="4"/>
  <c r="DL34" i="4"/>
  <c r="DK34" i="4"/>
  <c r="DJ34" i="4"/>
  <c r="DI34" i="4"/>
  <c r="DH34" i="4"/>
  <c r="DG34" i="4"/>
  <c r="DF34" i="4"/>
  <c r="DE34" i="4"/>
  <c r="DD34" i="4"/>
  <c r="DC34" i="4"/>
  <c r="DB34" i="4"/>
  <c r="DA34" i="4"/>
  <c r="CZ34" i="4"/>
  <c r="EC44" i="4" l="1"/>
  <c r="CU35" i="4"/>
  <c r="CU36" i="4"/>
  <c r="CU37" i="4"/>
  <c r="CU38" i="4"/>
  <c r="CU39" i="4"/>
  <c r="CU40" i="4"/>
  <c r="CU41" i="4"/>
  <c r="CU42" i="4"/>
  <c r="CU43" i="4"/>
  <c r="CU44" i="4"/>
  <c r="CU34" i="4"/>
  <c r="CE5" i="4"/>
  <c r="DW34" i="4" s="1"/>
  <c r="O15" i="4"/>
  <c r="N15" i="4"/>
  <c r="L15" i="4"/>
  <c r="K15" i="4"/>
  <c r="I15" i="4"/>
  <c r="H15" i="4"/>
  <c r="F15" i="4"/>
  <c r="E15" i="4"/>
  <c r="B15" i="4"/>
  <c r="M5" i="4"/>
  <c r="CY34" i="4" s="1"/>
  <c r="M14" i="4"/>
  <c r="CY43" i="4" s="1"/>
  <c r="M13" i="4"/>
  <c r="CY42" i="4" s="1"/>
  <c r="M12" i="4"/>
  <c r="CY41" i="4" s="1"/>
  <c r="M11" i="4"/>
  <c r="CY40" i="4" s="1"/>
  <c r="M10" i="4"/>
  <c r="CY39" i="4" s="1"/>
  <c r="M9" i="4"/>
  <c r="CY38" i="4" s="1"/>
  <c r="M8" i="4"/>
  <c r="CY37" i="4" s="1"/>
  <c r="M7" i="4"/>
  <c r="CY36" i="4" s="1"/>
  <c r="M6" i="4"/>
  <c r="CY35" i="4" s="1"/>
  <c r="J14" i="4"/>
  <c r="CX43" i="4" s="1"/>
  <c r="J13" i="4"/>
  <c r="CX42" i="4" s="1"/>
  <c r="J12" i="4"/>
  <c r="CX41" i="4" s="1"/>
  <c r="J11" i="4"/>
  <c r="CX40" i="4" s="1"/>
  <c r="J10" i="4"/>
  <c r="CX39" i="4" s="1"/>
  <c r="J9" i="4"/>
  <c r="CX38" i="4" s="1"/>
  <c r="J8" i="4"/>
  <c r="CX37" i="4" s="1"/>
  <c r="J7" i="4"/>
  <c r="CX36" i="4" s="1"/>
  <c r="J6" i="4"/>
  <c r="CX35" i="4" s="1"/>
  <c r="J5" i="4"/>
  <c r="CX34" i="4" s="1"/>
  <c r="G5" i="4"/>
  <c r="CW34" i="4" s="1"/>
  <c r="G14" i="4"/>
  <c r="CW43" i="4" s="1"/>
  <c r="G13" i="4"/>
  <c r="CW42" i="4" s="1"/>
  <c r="G12" i="4"/>
  <c r="CW41" i="4" s="1"/>
  <c r="G11" i="4"/>
  <c r="CW40" i="4" s="1"/>
  <c r="G10" i="4"/>
  <c r="CW39" i="4" s="1"/>
  <c r="G9" i="4"/>
  <c r="CW38" i="4" s="1"/>
  <c r="G8" i="4"/>
  <c r="CW37" i="4" s="1"/>
  <c r="G7" i="4"/>
  <c r="CW36" i="4" s="1"/>
  <c r="G6" i="4"/>
  <c r="CW35" i="4" s="1"/>
  <c r="D6" i="4"/>
  <c r="CV35" i="4" s="1"/>
  <c r="D7" i="4"/>
  <c r="CV36" i="4" s="1"/>
  <c r="D8" i="4"/>
  <c r="CV37" i="4" s="1"/>
  <c r="D9" i="4"/>
  <c r="CV38" i="4" s="1"/>
  <c r="D10" i="4"/>
  <c r="CV39" i="4" s="1"/>
  <c r="D11" i="4"/>
  <c r="CV40" i="4" s="1"/>
  <c r="D12" i="4"/>
  <c r="CV41" i="4" s="1"/>
  <c r="D13" i="4"/>
  <c r="CV42" i="4" s="1"/>
  <c r="D14" i="4"/>
  <c r="CV43" i="4" s="1"/>
  <c r="D5" i="4"/>
  <c r="CV34" i="4" s="1"/>
  <c r="J15" i="4" l="1"/>
  <c r="CX44" i="4" s="1"/>
  <c r="G15" i="4"/>
  <c r="CW44" i="4" s="1"/>
  <c r="M15" i="4"/>
  <c r="CY44" i="4" s="1"/>
  <c r="D15" i="4"/>
  <c r="CV44" i="4" s="1"/>
  <c r="CN15" i="4" l="1"/>
  <c r="CO15" i="4" s="1"/>
  <c r="EB44" i="4" s="1"/>
  <c r="CM5" i="4"/>
  <c r="EA34" i="4" s="1"/>
  <c r="L39" i="3"/>
  <c r="J39" i="3"/>
  <c r="H39" i="3"/>
  <c r="F39" i="3"/>
  <c r="D39" i="3"/>
  <c r="A38" i="17"/>
  <c r="B50" i="17"/>
  <c r="B49" i="17"/>
  <c r="B48" i="17"/>
  <c r="B47" i="17"/>
  <c r="B46" i="17"/>
  <c r="B45" i="17"/>
  <c r="B44" i="17"/>
  <c r="B43" i="17"/>
  <c r="B42" i="17"/>
  <c r="A1" i="17"/>
  <c r="CO6" i="4" l="1"/>
  <c r="EB35" i="4" s="1"/>
  <c r="CO7" i="4"/>
  <c r="EB36" i="4" s="1"/>
  <c r="CO8" i="4"/>
  <c r="EB37" i="4" s="1"/>
  <c r="CO9" i="4"/>
  <c r="EB38" i="4" s="1"/>
  <c r="CO10" i="4"/>
  <c r="EB39" i="4" s="1"/>
  <c r="CO11" i="4"/>
  <c r="EB40" i="4" s="1"/>
  <c r="CO12" i="4"/>
  <c r="EB41" i="4" s="1"/>
  <c r="CO13" i="4"/>
  <c r="EB42" i="4" s="1"/>
  <c r="CO14" i="4"/>
  <c r="EB43" i="4" s="1"/>
  <c r="CO5" i="4"/>
  <c r="EB34" i="4" s="1"/>
  <c r="CM15" i="4" l="1"/>
  <c r="EA44" i="4" s="1"/>
  <c r="EA35" i="4"/>
  <c r="CM7" i="4"/>
  <c r="EA36" i="4" s="1"/>
  <c r="CM8" i="4"/>
  <c r="EA37" i="4" s="1"/>
  <c r="CM9" i="4"/>
  <c r="EA38" i="4" s="1"/>
  <c r="CM10" i="4"/>
  <c r="EA39" i="4" s="1"/>
  <c r="CM11" i="4"/>
  <c r="EA40" i="4" s="1"/>
  <c r="CM12" i="4"/>
  <c r="EA41" i="4" s="1"/>
  <c r="CM13" i="4"/>
  <c r="EA42" i="4" s="1"/>
  <c r="CM14" i="4"/>
  <c r="EA43" i="4" s="1"/>
  <c r="L37" i="3"/>
  <c r="L38" i="3"/>
  <c r="L36" i="3"/>
  <c r="J38" i="3"/>
  <c r="H38" i="3"/>
  <c r="F38" i="3"/>
  <c r="D38" i="3"/>
  <c r="C5" i="12" l="1"/>
  <c r="D5" i="12"/>
  <c r="E5" i="12"/>
  <c r="F5" i="12"/>
  <c r="G5" i="12"/>
  <c r="H5" i="12"/>
  <c r="I5" i="12"/>
  <c r="J5" i="12"/>
  <c r="K5" i="12"/>
  <c r="ET3" i="6" l="1"/>
  <c r="GA3" i="6" s="1"/>
  <c r="EU3" i="6"/>
  <c r="GB3" i="6" s="1"/>
  <c r="EV3" i="6"/>
  <c r="EW3" i="6"/>
  <c r="GD3" i="6" s="1"/>
  <c r="EX3" i="6"/>
  <c r="GE3" i="6" s="1"/>
  <c r="EY3" i="6"/>
  <c r="GF3" i="6" s="1"/>
  <c r="EZ3" i="6"/>
  <c r="GG3" i="6" s="1"/>
  <c r="FA3" i="6"/>
  <c r="GH3" i="6" s="1"/>
  <c r="FB3" i="6"/>
  <c r="GI3" i="6" s="1"/>
  <c r="FC3" i="6"/>
  <c r="GJ3" i="6" s="1"/>
  <c r="FD3" i="6"/>
  <c r="FE3" i="6"/>
  <c r="GL3" i="6" s="1"/>
  <c r="FF3" i="6"/>
  <c r="GM3" i="6" s="1"/>
  <c r="FG3" i="6"/>
  <c r="GN3" i="6" s="1"/>
  <c r="FH3" i="6"/>
  <c r="GO3" i="6" s="1"/>
  <c r="FI3" i="6"/>
  <c r="GP3" i="6" s="1"/>
  <c r="FJ3" i="6"/>
  <c r="FK3" i="6"/>
  <c r="FL3" i="6"/>
  <c r="FM3" i="6"/>
  <c r="FN3" i="6"/>
  <c r="FO3" i="6"/>
  <c r="FP3" i="6"/>
  <c r="FQ3" i="6"/>
  <c r="FR3" i="6"/>
  <c r="FS3" i="6"/>
  <c r="GC3" i="6"/>
  <c r="GK3" i="6"/>
  <c r="EN3" i="6"/>
  <c r="FU3" i="6" s="1"/>
  <c r="EO3" i="6"/>
  <c r="FV3" i="6" s="1"/>
  <c r="EP3" i="6"/>
  <c r="FW3" i="6" s="1"/>
  <c r="EQ3" i="6"/>
  <c r="FX3" i="6" s="1"/>
  <c r="ER3" i="6"/>
  <c r="FY3" i="6" s="1"/>
  <c r="ES3" i="6"/>
  <c r="FZ3" i="6" s="1"/>
  <c r="EM3" i="6"/>
  <c r="FT3" i="6" s="1"/>
  <c r="A1" i="8" l="1"/>
  <c r="A1" i="7" l="1"/>
  <c r="A1" i="5" l="1"/>
  <c r="CK14" i="4" l="1"/>
  <c r="DZ43" i="4" s="1"/>
  <c r="CK13" i="4"/>
  <c r="DZ42" i="4" s="1"/>
  <c r="CK12" i="4"/>
  <c r="DZ41" i="4" s="1"/>
  <c r="CK11" i="4"/>
  <c r="DZ40" i="4" s="1"/>
  <c r="CK10" i="4"/>
  <c r="DZ39" i="4" s="1"/>
  <c r="CK9" i="4"/>
  <c r="DZ38" i="4" s="1"/>
  <c r="CK8" i="4"/>
  <c r="DZ37" i="4" s="1"/>
  <c r="CK7" i="4"/>
  <c r="DZ36" i="4" s="1"/>
  <c r="CK6" i="4"/>
  <c r="DZ35" i="4" s="1"/>
  <c r="CK5" i="4"/>
  <c r="DZ34" i="4" s="1"/>
  <c r="CI14" i="4"/>
  <c r="DY43" i="4" s="1"/>
  <c r="CI13" i="4"/>
  <c r="DY42" i="4" s="1"/>
  <c r="CI12" i="4"/>
  <c r="DY41" i="4" s="1"/>
  <c r="CI11" i="4"/>
  <c r="DY40" i="4" s="1"/>
  <c r="CI10" i="4"/>
  <c r="DY39" i="4" s="1"/>
  <c r="CI9" i="4"/>
  <c r="DY38" i="4" s="1"/>
  <c r="CI8" i="4"/>
  <c r="DY37" i="4" s="1"/>
  <c r="CI7" i="4"/>
  <c r="DY36" i="4" s="1"/>
  <c r="CI6" i="4"/>
  <c r="DY35" i="4" s="1"/>
  <c r="CI5" i="4"/>
  <c r="DY34" i="4" s="1"/>
  <c r="CJ15" i="4" l="1"/>
  <c r="CK15" i="4" s="1"/>
  <c r="DZ44" i="4" s="1"/>
  <c r="CH15" i="4"/>
  <c r="CI15" i="4" s="1"/>
  <c r="DY44" i="4" s="1"/>
  <c r="J36" i="3"/>
  <c r="H36" i="3"/>
  <c r="F36" i="3"/>
  <c r="D36" i="3"/>
  <c r="J37" i="3"/>
  <c r="H37" i="3"/>
  <c r="F37" i="3"/>
  <c r="D37" i="3"/>
  <c r="AH19" i="6" l="1"/>
  <c r="AG19" i="6"/>
  <c r="AF19" i="6"/>
  <c r="AE19" i="6"/>
  <c r="AH13" i="6"/>
  <c r="AG13" i="6"/>
  <c r="AF13" i="6"/>
  <c r="AE13" i="6"/>
  <c r="A1" i="6"/>
  <c r="CF15" i="4"/>
  <c r="CD15" i="4"/>
  <c r="CC15" i="4"/>
  <c r="DV44" i="4" s="1"/>
  <c r="CB15" i="4"/>
  <c r="CG14" i="4"/>
  <c r="DX43" i="4" s="1"/>
  <c r="CE14" i="4"/>
  <c r="DW43" i="4" s="1"/>
  <c r="CG13" i="4"/>
  <c r="DX42" i="4" s="1"/>
  <c r="CE13" i="4"/>
  <c r="DW42" i="4" s="1"/>
  <c r="CG12" i="4"/>
  <c r="DX41" i="4" s="1"/>
  <c r="CE12" i="4"/>
  <c r="DW41" i="4" s="1"/>
  <c r="CG11" i="4"/>
  <c r="DX40" i="4" s="1"/>
  <c r="CE11" i="4"/>
  <c r="DW40" i="4" s="1"/>
  <c r="CG10" i="4"/>
  <c r="DX39" i="4" s="1"/>
  <c r="CE10" i="4"/>
  <c r="DW39" i="4" s="1"/>
  <c r="CG9" i="4"/>
  <c r="DX38" i="4" s="1"/>
  <c r="CE9" i="4"/>
  <c r="DW38" i="4" s="1"/>
  <c r="CG8" i="4"/>
  <c r="DX37" i="4" s="1"/>
  <c r="CE8" i="4"/>
  <c r="DW37" i="4" s="1"/>
  <c r="CG7" i="4"/>
  <c r="DX36" i="4" s="1"/>
  <c r="CE7" i="4"/>
  <c r="DW36" i="4" s="1"/>
  <c r="CG6" i="4"/>
  <c r="DX35" i="4" s="1"/>
  <c r="CE6" i="4"/>
  <c r="DW35" i="4" s="1"/>
  <c r="CG5" i="4"/>
  <c r="DX34" i="4" s="1"/>
  <c r="A1" i="4"/>
  <c r="L35" i="3"/>
  <c r="J35" i="3"/>
  <c r="H35" i="3"/>
  <c r="F35" i="3"/>
  <c r="D35" i="3"/>
  <c r="L34" i="3"/>
  <c r="J34" i="3"/>
  <c r="H34" i="3"/>
  <c r="F34" i="3"/>
  <c r="D34" i="3"/>
  <c r="B33" i="3"/>
  <c r="J33" i="3" s="1"/>
  <c r="B32" i="3"/>
  <c r="F32" i="3" s="1"/>
  <c r="B31" i="3"/>
  <c r="B30" i="3"/>
  <c r="F30" i="3" s="1"/>
  <c r="B29" i="3"/>
  <c r="J29" i="3" s="1"/>
  <c r="B28" i="3"/>
  <c r="F28" i="3" s="1"/>
  <c r="B27" i="3"/>
  <c r="J27" i="3" s="1"/>
  <c r="B26" i="3"/>
  <c r="F26" i="3" s="1"/>
  <c r="B25" i="3"/>
  <c r="J25" i="3" s="1"/>
  <c r="B24" i="3"/>
  <c r="F24" i="3" s="1"/>
  <c r="B23" i="3"/>
  <c r="J23" i="3" s="1"/>
  <c r="B22" i="3"/>
  <c r="F22" i="3" s="1"/>
  <c r="B21" i="3"/>
  <c r="J21" i="3" s="1"/>
  <c r="B20" i="3"/>
  <c r="F20" i="3" s="1"/>
  <c r="B19" i="3"/>
  <c r="J19" i="3" s="1"/>
  <c r="B18" i="3"/>
  <c r="F18" i="3" s="1"/>
  <c r="B17" i="3"/>
  <c r="J17" i="3" s="1"/>
  <c r="B16" i="3"/>
  <c r="F16" i="3" s="1"/>
  <c r="B15" i="3"/>
  <c r="J15" i="3" s="1"/>
  <c r="B14" i="3"/>
  <c r="F14" i="3" s="1"/>
  <c r="B13" i="3"/>
  <c r="J13" i="3" s="1"/>
  <c r="B12" i="3"/>
  <c r="F12" i="3" s="1"/>
  <c r="B11" i="3"/>
  <c r="J11" i="3" s="1"/>
  <c r="B10" i="3"/>
  <c r="F10" i="3" s="1"/>
  <c r="B9" i="3"/>
  <c r="J9" i="3" s="1"/>
  <c r="B8" i="3"/>
  <c r="F8" i="3" s="1"/>
  <c r="B7" i="3"/>
  <c r="J7" i="3" s="1"/>
  <c r="B6" i="3"/>
  <c r="A1" i="3"/>
  <c r="J31" i="3" l="1"/>
  <c r="L31" i="3"/>
  <c r="F6" i="3"/>
  <c r="D6" i="3"/>
  <c r="CE15" i="4"/>
  <c r="DW44" i="4" s="1"/>
  <c r="CG15" i="4"/>
  <c r="DX44" i="4" s="1"/>
  <c r="H31" i="3"/>
  <c r="D29" i="3"/>
  <c r="H15" i="3"/>
  <c r="H13" i="3"/>
  <c r="F7" i="3"/>
  <c r="L15" i="3"/>
  <c r="L29" i="3"/>
  <c r="L11" i="3"/>
  <c r="H33" i="3"/>
  <c r="H9" i="3"/>
  <c r="F21" i="3"/>
  <c r="L25" i="3"/>
  <c r="L33" i="3"/>
  <c r="L9" i="3"/>
  <c r="F13" i="3"/>
  <c r="H16" i="3"/>
  <c r="H21" i="3"/>
  <c r="L21" i="3"/>
  <c r="H7" i="3"/>
  <c r="L13" i="3"/>
  <c r="L7" i="3"/>
  <c r="F11" i="3"/>
  <c r="H18" i="3"/>
  <c r="D28" i="3"/>
  <c r="F9" i="3"/>
  <c r="H11" i="3"/>
  <c r="L23" i="3"/>
  <c r="D32" i="3"/>
  <c r="D19" i="3"/>
  <c r="D24" i="3"/>
  <c r="D26" i="3"/>
  <c r="H28" i="3"/>
  <c r="D30" i="3"/>
  <c r="L19" i="3"/>
  <c r="H24" i="3"/>
  <c r="H26" i="3"/>
  <c r="L28" i="3"/>
  <c r="H30" i="3"/>
  <c r="H22" i="3"/>
  <c r="L30" i="3"/>
  <c r="H32" i="3"/>
  <c r="D12" i="3"/>
  <c r="H6" i="3"/>
  <c r="H10" i="3"/>
  <c r="D17" i="3"/>
  <c r="H20" i="3"/>
  <c r="D25" i="3"/>
  <c r="D27" i="3"/>
  <c r="D10" i="3"/>
  <c r="D15" i="3"/>
  <c r="L17" i="3"/>
  <c r="D23" i="3"/>
  <c r="F25" i="3"/>
  <c r="H27" i="3"/>
  <c r="F29" i="3"/>
  <c r="D31" i="3"/>
  <c r="D33" i="3"/>
  <c r="D8" i="3"/>
  <c r="H14" i="3"/>
  <c r="H8" i="3"/>
  <c r="H12" i="3"/>
  <c r="D7" i="3"/>
  <c r="D9" i="3"/>
  <c r="D11" i="3"/>
  <c r="D13" i="3"/>
  <c r="F15" i="3"/>
  <c r="D21" i="3"/>
  <c r="H23" i="3"/>
  <c r="H25" i="3"/>
  <c r="L27" i="3"/>
  <c r="H29" i="3"/>
  <c r="F31" i="3"/>
  <c r="F33" i="3"/>
  <c r="J6" i="3"/>
  <c r="J8" i="3"/>
  <c r="J10" i="3"/>
  <c r="J12" i="3"/>
  <c r="J14" i="3"/>
  <c r="J16" i="3"/>
  <c r="F17" i="3"/>
  <c r="J18" i="3"/>
  <c r="F19" i="3"/>
  <c r="J20" i="3"/>
  <c r="J22" i="3"/>
  <c r="F23" i="3"/>
  <c r="J24" i="3"/>
  <c r="J26" i="3"/>
  <c r="F27" i="3"/>
  <c r="J28" i="3"/>
  <c r="J30" i="3"/>
  <c r="J32" i="3"/>
  <c r="L6" i="3"/>
  <c r="L8" i="3"/>
  <c r="L10" i="3"/>
  <c r="L12" i="3"/>
  <c r="D14" i="3"/>
  <c r="L14" i="3"/>
  <c r="D16" i="3"/>
  <c r="L16" i="3"/>
  <c r="H17" i="3"/>
  <c r="D18" i="3"/>
  <c r="L18" i="3"/>
  <c r="H19" i="3"/>
  <c r="D20" i="3"/>
  <c r="L20" i="3"/>
  <c r="D22" i="3"/>
  <c r="L22" i="3"/>
  <c r="L24" i="3"/>
  <c r="L26" i="3"/>
  <c r="L32" i="3"/>
</calcChain>
</file>

<file path=xl/sharedStrings.xml><?xml version="1.0" encoding="utf-8"?>
<sst xmlns="http://schemas.openxmlformats.org/spreadsheetml/2006/main" count="760" uniqueCount="322">
  <si>
    <t>Inhaltsübersicht</t>
  </si>
  <si>
    <t>Seite</t>
  </si>
  <si>
    <t>Kriminalität</t>
  </si>
  <si>
    <t>Feuerwehr und Rettungsdienst</t>
  </si>
  <si>
    <t>Bestattungen</t>
  </si>
  <si>
    <t>Waffenbesitz</t>
  </si>
  <si>
    <t>Hundebestand</t>
  </si>
  <si>
    <t>Glossar</t>
  </si>
  <si>
    <t>Kennziffer</t>
  </si>
  <si>
    <t>Delikte</t>
  </si>
  <si>
    <t>Straftaten insgesamt</t>
  </si>
  <si>
    <t>davon</t>
  </si>
  <si>
    <t xml:space="preserve"> </t>
  </si>
  <si>
    <t>000000</t>
  </si>
  <si>
    <t>Straftaten gegen das Leben</t>
  </si>
  <si>
    <t>010000</t>
  </si>
  <si>
    <t>Mord</t>
  </si>
  <si>
    <t>100000</t>
  </si>
  <si>
    <t>Straftaten gegen die sexuelle Selbstbestimmung</t>
  </si>
  <si>
    <t>111000</t>
  </si>
  <si>
    <t>Vergewaltigung</t>
  </si>
  <si>
    <t>112000</t>
  </si>
  <si>
    <t>131000</t>
  </si>
  <si>
    <t>sexueller Mißbrauch von Kindern</t>
  </si>
  <si>
    <t>200000</t>
  </si>
  <si>
    <t>210000</t>
  </si>
  <si>
    <t>Raub, räuberische Erpressung und Angriff auf Kfz</t>
  </si>
  <si>
    <t>220000</t>
  </si>
  <si>
    <t>Körperverletzung</t>
  </si>
  <si>
    <t>222000</t>
  </si>
  <si>
    <t>darunter</t>
  </si>
  <si>
    <t>gefährliche und schwere Körperverletzung</t>
  </si>
  <si>
    <t>224000</t>
  </si>
  <si>
    <t>vorsätzliche leichte Körperverletzung</t>
  </si>
  <si>
    <t>230000</t>
  </si>
  <si>
    <t>Straftaten gegen die persönliche Freiheit</t>
  </si>
  <si>
    <t>****00</t>
  </si>
  <si>
    <t>Diebstahl</t>
  </si>
  <si>
    <t>***100</t>
  </si>
  <si>
    <t>von Kraftwagen</t>
  </si>
  <si>
    <t>***300</t>
  </si>
  <si>
    <t>von Fahrrädern</t>
  </si>
  <si>
    <t>***700</t>
  </si>
  <si>
    <t>*01*00</t>
  </si>
  <si>
    <t>in/aus Gartenlauben</t>
  </si>
  <si>
    <t xml:space="preserve">.  </t>
  </si>
  <si>
    <t>*10*00</t>
  </si>
  <si>
    <t>*25*00</t>
  </si>
  <si>
    <t>in/aus Warenhaus, Verkaufsraum</t>
  </si>
  <si>
    <t>*26*00</t>
  </si>
  <si>
    <t>Ladendiebstahl</t>
  </si>
  <si>
    <t>*35*00</t>
  </si>
  <si>
    <t>*50*00</t>
  </si>
  <si>
    <t>500000</t>
  </si>
  <si>
    <t>Vermögens- und Fälschungsdelikte</t>
  </si>
  <si>
    <t>510000</t>
  </si>
  <si>
    <t>Betrug</t>
  </si>
  <si>
    <t>530000</t>
  </si>
  <si>
    <t>Unterschlagung</t>
  </si>
  <si>
    <t>540000</t>
  </si>
  <si>
    <t>Urkundenfälschung</t>
  </si>
  <si>
    <t>600000</t>
  </si>
  <si>
    <t>sonstige Straftatbestände</t>
  </si>
  <si>
    <t>640000</t>
  </si>
  <si>
    <t>Brandstiftung</t>
  </si>
  <si>
    <t>674000</t>
  </si>
  <si>
    <t>Sachbeschädigung</t>
  </si>
  <si>
    <t>676000</t>
  </si>
  <si>
    <t>Straftaten gegen die Umwelt</t>
  </si>
  <si>
    <t>700000</t>
  </si>
  <si>
    <t>Straftaten gegen strafrechtliche Nebengesetze</t>
  </si>
  <si>
    <t>725000</t>
  </si>
  <si>
    <t>gegen Ausländer- und Asylverfahrensgesetz</t>
  </si>
  <si>
    <t>726200</t>
  </si>
  <si>
    <t>gegen Waffengesetz</t>
  </si>
  <si>
    <t>730000</t>
  </si>
  <si>
    <t>Rauschgiftdelikte</t>
  </si>
  <si>
    <t>Jahr</t>
  </si>
  <si>
    <t>Anzahl</t>
  </si>
  <si>
    <t>Stadtteil</t>
  </si>
  <si>
    <t>je 1 000 Einw.</t>
  </si>
  <si>
    <t>01 - Innenstadt</t>
  </si>
  <si>
    <t>02 - St. Jürgen</t>
  </si>
  <si>
    <t>03 - Moisling</t>
  </si>
  <si>
    <t>04 - Buntekuh</t>
  </si>
  <si>
    <t>05 - St. Lorenz Süd</t>
  </si>
  <si>
    <t>06 - St. Lorenz Nord</t>
  </si>
  <si>
    <t>07 - St. Gertrud</t>
  </si>
  <si>
    <t>08 - Schlutup</t>
  </si>
  <si>
    <t>09 - Kücknitz</t>
  </si>
  <si>
    <t>10 - Travemünde</t>
  </si>
  <si>
    <t>Hansestadt Lübeck</t>
  </si>
  <si>
    <t>Art</t>
  </si>
  <si>
    <t>Brandeinsätze</t>
  </si>
  <si>
    <t>darunter:</t>
  </si>
  <si>
    <t>Brandmeldeanlage</t>
  </si>
  <si>
    <t>Heimrauchmelder</t>
  </si>
  <si>
    <t>Kleinbrände</t>
  </si>
  <si>
    <t>Mittelbrände</t>
  </si>
  <si>
    <t>Großbrände</t>
  </si>
  <si>
    <t xml:space="preserve"> .  </t>
  </si>
  <si>
    <t>Technische Hilfeleistung</t>
  </si>
  <si>
    <t>Hilflose Person</t>
  </si>
  <si>
    <t xml:space="preserve">-  </t>
  </si>
  <si>
    <t>Person aus Zwangslage befreit</t>
  </si>
  <si>
    <t>Person droht zu springen</t>
  </si>
  <si>
    <t>Person in Wasser</t>
  </si>
  <si>
    <t>Tier in Not</t>
  </si>
  <si>
    <t>Gasausströmung</t>
  </si>
  <si>
    <t>darunter Umweltschutzeinsätze:</t>
  </si>
  <si>
    <t>Sturmeinsatz</t>
  </si>
  <si>
    <t xml:space="preserve"> -  </t>
  </si>
  <si>
    <t>Stark-Regen</t>
  </si>
  <si>
    <t xml:space="preserve"> .    </t>
  </si>
  <si>
    <t>Hochwassereinsatz</t>
  </si>
  <si>
    <t>Gefahrguteinsatz</t>
  </si>
  <si>
    <t>Fehlalarme</t>
  </si>
  <si>
    <t>Blinde Alarme</t>
  </si>
  <si>
    <t xml:space="preserve"> -    </t>
  </si>
  <si>
    <t>Falschalarmierung Brandmeldeanlage</t>
  </si>
  <si>
    <t>Falschalarmierung Heimrauchmelder</t>
  </si>
  <si>
    <t>Fehlfahrten Rettungsdienst</t>
  </si>
  <si>
    <t>Rettungsdienst insgesamt</t>
  </si>
  <si>
    <t>davon:</t>
  </si>
  <si>
    <t>Einsätze mit Rettungswagen</t>
  </si>
  <si>
    <t>Einsätze mit Schwerlast RTW &gt; 180 kg</t>
  </si>
  <si>
    <t>Einsätze Krankentransport</t>
  </si>
  <si>
    <t>Baby-Notarztwagen (Baby-NAW)</t>
  </si>
  <si>
    <t>Hilfeleistungseinsätze - Rettungswagen (RTW)</t>
  </si>
  <si>
    <t>Einsätze mit Noteinsatzfahrzeug (NEF)</t>
  </si>
  <si>
    <t>Kategorie</t>
  </si>
  <si>
    <t>2013*</t>
  </si>
  <si>
    <t>Städtische Friedhöfe</t>
  </si>
  <si>
    <t>Erdbestattungen</t>
  </si>
  <si>
    <t>Urnenbeisetzungen</t>
  </si>
  <si>
    <t>darunter anonym</t>
  </si>
  <si>
    <t>in %</t>
  </si>
  <si>
    <t xml:space="preserve">x  </t>
  </si>
  <si>
    <t xml:space="preserve">X  </t>
  </si>
  <si>
    <t>Kirchliche Friedhöfe</t>
  </si>
  <si>
    <t xml:space="preserve">-   </t>
  </si>
  <si>
    <t>Bestattungen insgesamt</t>
  </si>
  <si>
    <t xml:space="preserve">Erdbestattungen </t>
  </si>
  <si>
    <t xml:space="preserve">Urnenbeisetzungen </t>
  </si>
  <si>
    <t>Quelle: Hansestadt Lübeck, 5.660.5, Bereich Stadtgrün und Verkehr sowie die Friedhofsverwaltungen der Kirchengemeinden</t>
  </si>
  <si>
    <t>Stichtag</t>
  </si>
  <si>
    <t>Waffenbestand</t>
  </si>
  <si>
    <t>Waffenbesitzer:innen</t>
  </si>
  <si>
    <t>Inhaber:innen "Kleiner Waffenschein"</t>
  </si>
  <si>
    <t>Hundebestand insgesamt</t>
  </si>
  <si>
    <t>Quelle: Hansestadt Lübeck, 1.201.6, Aktivbesteuerung (Veranlagung) - Hundesteuer</t>
  </si>
  <si>
    <t>Hundebestand pro 1 000 Einwohner:innen
------
Stand jeweils 01.01.</t>
  </si>
  <si>
    <t>Tatver-dächtige 
insgesamt</t>
  </si>
  <si>
    <t>Einwohner:innen am 31.12</t>
  </si>
  <si>
    <t>Quelle: Polizeidirektion Lübeck, Stabsbereich 5, Polizeiliche Kriminalstatistik</t>
  </si>
  <si>
    <t>Zeichenerklärung / Abkürzungen</t>
  </si>
  <si>
    <t xml:space="preserve">- </t>
  </si>
  <si>
    <t xml:space="preserve"> =</t>
  </si>
  <si>
    <t>nichts vorhanden</t>
  </si>
  <si>
    <t>%</t>
  </si>
  <si>
    <t>Prozent</t>
  </si>
  <si>
    <t xml:space="preserve">. </t>
  </si>
  <si>
    <t>Zahlenwert unbekannt oder geheim zu halten</t>
  </si>
  <si>
    <t xml:space="preserve">… </t>
  </si>
  <si>
    <t>Zahlenangaben lagen bei Redaktionsschluss nicht vor</t>
  </si>
  <si>
    <t>diese Werte bilden einen Teil der vorausgehenden Obergruppe ab</t>
  </si>
  <si>
    <t>diese Werte bilden zusammen die komplette vorausgehende Obergruppe ab</t>
  </si>
  <si>
    <t>x</t>
  </si>
  <si>
    <t>Tabellenwert gesperrt, weil Aussage nicht sinnvoll</t>
  </si>
  <si>
    <t>Zeichenerklärungen / Abkürzungen</t>
  </si>
  <si>
    <t>Einw.</t>
  </si>
  <si>
    <t>RTW</t>
  </si>
  <si>
    <t>kg</t>
  </si>
  <si>
    <t>NAW</t>
  </si>
  <si>
    <t>NEF</t>
  </si>
  <si>
    <t>Notfalleinsatzfahrzeug</t>
  </si>
  <si>
    <t>Kilogramm</t>
  </si>
  <si>
    <t>Rettungswagen</t>
  </si>
  <si>
    <t>zum Beispiel</t>
  </si>
  <si>
    <t>Quelle: Hansestadt Lübeck, 3.370, Feuerwehr</t>
  </si>
  <si>
    <t>Einwohner:innen</t>
  </si>
  <si>
    <t>Notarztwagen</t>
  </si>
  <si>
    <t>Kraftfahrzeug</t>
  </si>
  <si>
    <t>* nicht mehr erfaßt</t>
  </si>
  <si>
    <t>sonstige Einsätze</t>
  </si>
  <si>
    <t>Brandursachen</t>
  </si>
  <si>
    <t>Mehrzweckfahrzeuge</t>
  </si>
  <si>
    <t>Baby-Notarztwagen</t>
  </si>
  <si>
    <t>Notarzteinsatzfahrzeuge</t>
  </si>
  <si>
    <t>Krankentransportwagen</t>
  </si>
  <si>
    <t>Fahrzeuge</t>
  </si>
  <si>
    <t>Fehlalarmierungen</t>
  </si>
  <si>
    <t>Einsätze des Baby-NAW</t>
  </si>
  <si>
    <t>Einsätze des Notarztwagens</t>
  </si>
  <si>
    <t>dar. von Hilfsorganisationen</t>
  </si>
  <si>
    <t>sonst. Krankenbeförderungen</t>
  </si>
  <si>
    <t>Rettungswageneinsätze</t>
  </si>
  <si>
    <t>Zeitraum</t>
  </si>
  <si>
    <t>904a</t>
  </si>
  <si>
    <t>904b</t>
  </si>
  <si>
    <t>904c</t>
  </si>
  <si>
    <t>Entwicklung der Brandeinsätze der Feuerwehr 1988 - 1997 nach Stadtteil</t>
  </si>
  <si>
    <t>Brände insgesamt</t>
  </si>
  <si>
    <t>Innenstadt, St. Jürgen, St. Lorenz, St. Gertrud</t>
  </si>
  <si>
    <t>Übriges Stadtgebiet</t>
  </si>
  <si>
    <t>Groß-brände</t>
  </si>
  <si>
    <t>Mittel-brände</t>
  </si>
  <si>
    <t>Entsteh-ungs- und Klein-brände</t>
  </si>
  <si>
    <t>Brand-stiftung</t>
  </si>
  <si>
    <t>Fahr-lässigkeit</t>
  </si>
  <si>
    <t>Schad-hafte Anlagen</t>
  </si>
  <si>
    <t>Ursache unbe-kannt</t>
  </si>
  <si>
    <t>Hilfe-
leist-ungen</t>
  </si>
  <si>
    <t>Sicher-heits-wachen</t>
  </si>
  <si>
    <t>Andere Ur-sachen</t>
  </si>
  <si>
    <t>** inkl. Fehlalarme durch Brandmeldeanlagen</t>
  </si>
  <si>
    <t>Außerhalb des 
Stadgebiets</t>
  </si>
  <si>
    <t>dar.</t>
  </si>
  <si>
    <t>dav.</t>
  </si>
  <si>
    <t>Rohheitsdelikte u. Straftaten geg. d. persönliche Freiheit</t>
  </si>
  <si>
    <t>HL</t>
  </si>
  <si>
    <t>Daten für die Grafik</t>
  </si>
  <si>
    <t>Quelle: Hansestadt Lübeck, 3.320, Ordnungsamt</t>
  </si>
  <si>
    <t xml:space="preserve">.   </t>
  </si>
  <si>
    <r>
      <rPr>
        <b/>
        <sz val="18"/>
        <rFont val="Open Sans"/>
        <family val="2"/>
      </rPr>
      <t>Öffentliche Sicherheit und Ordnung</t>
    </r>
    <r>
      <rPr>
        <b/>
        <sz val="24"/>
        <rFont val="Open Sans"/>
        <family val="2"/>
      </rPr>
      <t xml:space="preserve">
</t>
    </r>
    <r>
      <rPr>
        <i/>
        <sz val="8.5"/>
        <rFont val="Open Sans"/>
        <family val="2"/>
      </rPr>
      <t>David Burger, Alexander Nickerl und Jens Rimmele</t>
    </r>
  </si>
  <si>
    <t>Hundebestand im Rahmen der Hundesteuer Juli 2025 nach Hunderasse</t>
  </si>
  <si>
    <t>Mischling</t>
  </si>
  <si>
    <t>Labrador Retriever</t>
  </si>
  <si>
    <t>Chihuahua</t>
  </si>
  <si>
    <t>Jack Russel Terrier</t>
  </si>
  <si>
    <t>Dackel</t>
  </si>
  <si>
    <t>Australian Shepherd</t>
  </si>
  <si>
    <t>Havaneser</t>
  </si>
  <si>
    <t>Golden Retriever</t>
  </si>
  <si>
    <t>Bolonka Zwetna</t>
  </si>
  <si>
    <t>Pudel</t>
  </si>
  <si>
    <t>Yorkshire Terrier</t>
  </si>
  <si>
    <t>Mops</t>
  </si>
  <si>
    <t>Deutscher Schäferhund</t>
  </si>
  <si>
    <t>Spitz</t>
  </si>
  <si>
    <t>Bulldogge</t>
  </si>
  <si>
    <t>Border Collie</t>
  </si>
  <si>
    <t>Malteser</t>
  </si>
  <si>
    <t>Beagle</t>
  </si>
  <si>
    <t>Cocker Spaniel</t>
  </si>
  <si>
    <t>Rottweiler</t>
  </si>
  <si>
    <t>Berner Sennen</t>
  </si>
  <si>
    <t>Retriever</t>
  </si>
  <si>
    <t>Terrier</t>
  </si>
  <si>
    <t>Goldendoodle</t>
  </si>
  <si>
    <t>Magyar Vizlar</t>
  </si>
  <si>
    <t>Sheltie</t>
  </si>
  <si>
    <t>Englische Bulldogge</t>
  </si>
  <si>
    <t>Parson Jack Russel Terrier</t>
  </si>
  <si>
    <t>Husky</t>
  </si>
  <si>
    <t>Collie</t>
  </si>
  <si>
    <t>Pinscher</t>
  </si>
  <si>
    <t>Dalmatiner</t>
  </si>
  <si>
    <t>Schnauzer (Mittelschnauzer)</t>
  </si>
  <si>
    <t>Dobermann</t>
  </si>
  <si>
    <t>Dogge</t>
  </si>
  <si>
    <t>Bully (französiache Bulldogge)</t>
  </si>
  <si>
    <t>Quelle: Hansestadt Lübeck, 1.201.6, Aktivbesteuerung (Veranlagung) - Hundesteuer - Stand 22.7.2025</t>
  </si>
  <si>
    <t>Entwicklung des Hundebestandes im Rahmen der Hundesteuer 1995 - 2025</t>
  </si>
  <si>
    <t>Daten für die Tabelle</t>
  </si>
  <si>
    <t>Entwicklung der Feuerwehreinsätze 2003 - 2024 nach Art</t>
  </si>
  <si>
    <t>Diagramm</t>
  </si>
  <si>
    <r>
      <rPr>
        <b/>
        <sz val="8.5"/>
        <rFont val="Open Sans"/>
        <family val="2"/>
      </rPr>
      <t xml:space="preserve">Kriminalitätsbelastung
</t>
    </r>
    <r>
      <rPr>
        <sz val="8.5"/>
        <rFont val="Open Sans"/>
        <family val="2"/>
      </rPr>
      <t>Die Polizeidirektion Lübeck berrechnet die Kriminalitätsbelastung durch das Verhältnis der Straftaten zu den Einwohner:innen in dem jeweiligen Stadtteil.</t>
    </r>
  </si>
  <si>
    <r>
      <rPr>
        <b/>
        <sz val="8.5"/>
        <rFont val="Open Sans"/>
        <family val="2"/>
      </rPr>
      <t xml:space="preserve">Einsätze der Feuerwehr
</t>
    </r>
    <r>
      <rPr>
        <sz val="8.5"/>
        <rFont val="Open Sans"/>
        <family val="2"/>
      </rPr>
      <t xml:space="preserve">Die Einsätze der Feuerwehr in der Hansestadt Lübeck werden unter den Kategorien Brandeinsätzen, technischen Hilfsleistungen, Umweltschutzeinsätzen, Fehlalarmen und Rettungsdiensten aufgelistet. </t>
    </r>
  </si>
  <si>
    <r>
      <rPr>
        <b/>
        <sz val="8.5"/>
        <rFont val="Open Sans"/>
        <family val="2"/>
      </rPr>
      <t xml:space="preserve">Bestattungen
</t>
    </r>
    <r>
      <rPr>
        <sz val="8.5"/>
        <rFont val="Open Sans"/>
        <family val="2"/>
      </rPr>
      <t xml:space="preserve">Bei den Bestattungen in der Hansestadt Lübeck wird auf den städtischen und kirchlichen Friedhöfen zwischen Erdbestattungen und Urnenbeisetzungen unterschieden. </t>
    </r>
    <r>
      <rPr>
        <b/>
        <sz val="8.5"/>
        <rFont val="Open Sans"/>
        <family val="2"/>
      </rPr>
      <t xml:space="preserve"> </t>
    </r>
  </si>
  <si>
    <r>
      <rPr>
        <b/>
        <sz val="8.5"/>
        <color theme="1"/>
        <rFont val="Open Sans"/>
        <family val="2"/>
      </rPr>
      <t>Hunderasse</t>
    </r>
    <r>
      <rPr>
        <sz val="8.5"/>
        <color theme="1"/>
        <rFont val="Open Sans"/>
        <family val="2"/>
      </rPr>
      <t xml:space="preserve">
Als Hunderasse gilt eine durch Zucht entwickelte, in Zuchtverbänden (z. B. Fédération Cynologique Internationale – FCI, Verband für das Deutsche Hundewesen – VDH) anerkannte Gruppe von Hunden, die durch einheitliche körperliche Merkmale und ein charakteristisches Erscheinungsbild gekennzeichnet ist. In der Hansestadt Lübeck spielt die Einordnung nach Rasse insbesondere im Zusammenhang mit der Hundesteuer sowie der Landesverordnung über gefährliche Hunde in Schleswig-Holstein eine Rolle. Für bestimmte als gefährlich eingestufte Rassen gelten besondere Haltungsauflagen (z. B. Wesenstest, Maulkorb- und Leinenpflicht). Für alle übrigen Hunderassen wird die Hundesteuer in Lübeck einheitlich erhoben.</t>
    </r>
  </si>
  <si>
    <r>
      <rPr>
        <b/>
        <sz val="8.5"/>
        <color theme="1"/>
        <rFont val="Open Sans"/>
        <family val="2"/>
      </rPr>
      <t>Kleiner Waffenschein</t>
    </r>
    <r>
      <rPr>
        <sz val="8.5"/>
        <color theme="1"/>
        <rFont val="Open Sans"/>
        <family val="2"/>
      </rPr>
      <t xml:space="preserve">
Der Kleine Waffenschein ist eine behördliche Erlaubnis zum Führen von Schreckschuss-, Reizstoff- und Signalwaffen mit dem Prüfzeichen der Physikalisch-Technischen Bundesanstalt (PTB). Er wird auf Antrag von der zuständigen Waffenbehörde – in der Hansestadt Lübeck der Bereich Ordnungsamt/Waffenbehörde – erteilt. Voraussetzung für die Erteilung sind die Vollendung des 18. Lebensjahres, Zuverlässigkeit und persönliche Eignung. Ein Bedürfnisnachweis ist nicht erforderlich. Das Führen solcher Waffen ohne Kleinen Waffenschein ist eine Ordnungswidrigkeit bzw. Straftat. Der Kleine Waffenschein gilt bundesweit und ist nicht befristet, kann aber bei Wegfall der Zuverlässigkeit widerrufen werden.</t>
    </r>
  </si>
  <si>
    <r>
      <rPr>
        <b/>
        <sz val="8.5"/>
        <color theme="1"/>
        <rFont val="Open Sans"/>
        <family val="2"/>
      </rPr>
      <t>Waffenbestand</t>
    </r>
    <r>
      <rPr>
        <sz val="8.5"/>
        <color theme="1"/>
        <rFont val="Open Sans"/>
        <family val="2"/>
      </rPr>
      <t xml:space="preserve">
Der Waffenbestand bezeichnet die Gesamtheit aller bei der Waffenbehörde der Hansestadt Lübeck registrierten Schusswaffen, die im Besitz von Privatpersonen, Vereinen oder Institutionen stehen. Erfasst werden erlaubnispflichtige Schusswaffen nach dem Waffengesetz (WaffG), die durch waffenrechtliche Erlaubnisse (z. B. Waffenbesitzkarte, Jagdschein, Erbenbesitz) legal gehalten werden. Nicht enthalten sind Schreckschuss-, Reizstoff- und Signalwaffen, für deren Führen der Kleine Waffenschein erforderlich ist, sowie verbotene Waffen.</t>
    </r>
  </si>
  <si>
    <r>
      <rPr>
        <b/>
        <sz val="8.5"/>
        <color theme="1"/>
        <rFont val="Open Sans"/>
        <family val="2"/>
      </rPr>
      <t xml:space="preserve">Rettungsdienst
</t>
    </r>
    <r>
      <rPr>
        <sz val="8.5"/>
        <color theme="1"/>
        <rFont val="Open Sans"/>
        <family val="2"/>
      </rPr>
      <t>Der Rettungsdienst umfasst in der Hansestadt Lübeck die Notfallrettung und den qualifizierten Krankentransport. Aufgabe ist es, bei akuten Notfällen schnellstmöglich medizinische Hilfe zu leisten und Patient:innen sicher in eine geeignete Einrichtung zu transportieren. Träger ist die Hansestadt Lübeck, die den Rettungsdienst durch die Berufsfeuerwehr Lübeck sowie beauftragte Hilfsorganisationen sicherstellt. Grundlage sind das Rettungsdienstgesetz Schleswig-Holstein (RDG SH) und die kommunale Satzung.</t>
    </r>
  </si>
  <si>
    <r>
      <rPr>
        <b/>
        <sz val="8.5"/>
        <color theme="1"/>
        <rFont val="Open Sans"/>
        <family val="2"/>
      </rPr>
      <t>Rohheitsdelikte</t>
    </r>
    <r>
      <rPr>
        <sz val="8.5"/>
        <color theme="1"/>
        <rFont val="Open Sans"/>
        <family val="2"/>
      </rPr>
      <t xml:space="preserve">
Dazu zählen u. a. Raub, räuberische Erpressung, Körperverletzungsdelikte und Straftaten gegen die persönliche Freiheit wie Freiheitsberaubung, Nötigung und Bedrohung. (Quelle: PKS Lübeck, Stand 2024)</t>
    </r>
  </si>
  <si>
    <t>Entwicklung der Kriminalität 1993 - 2024 nach ausgewählten Deliktarten</t>
  </si>
  <si>
    <t>Entwicklung der Tatverdächtigen 1990 - 2024 nach Altersgruppen</t>
  </si>
  <si>
    <t>Entwicklung der Kriminalität 1990 - 2024 nach Stadtteilen</t>
  </si>
  <si>
    <t>Rettungsdienst und Krankenbeförderung 1989 - 1997</t>
  </si>
  <si>
    <t>Entwicklung der Bestattungen auf den Friedhöfen der Hansestadt Lübeck 1988 - 2024</t>
  </si>
  <si>
    <t>Entwicklung der Genehmigungen des Waffenbesitzes 2009 - 2025 nach Stichtagen</t>
  </si>
  <si>
    <t>Öffentliche Sicherheit und Ordnung – Kernaussagen</t>
  </si>
  <si>
    <t>sexuelle Belästigung / Nötigung</t>
  </si>
  <si>
    <t>Krankenbeförderungen insgesamt</t>
  </si>
  <si>
    <r>
      <rPr>
        <b/>
        <sz val="8.5"/>
        <color theme="1"/>
        <rFont val="Open Sans"/>
        <family val="2"/>
      </rPr>
      <t xml:space="preserve">Umweltschutzeinsätze
</t>
    </r>
    <r>
      <rPr>
        <sz val="8.5"/>
        <color theme="1"/>
        <rFont val="Open Sans"/>
        <family val="2"/>
      </rPr>
      <t>Umweltschutzeinsätze umfassen alle Einsätze der Feuerwehr oder anderer Gefahrenabwehrkräfte, die dem Schutz der Umwelt dienen. Dazu zählen insbesondere Maßnahmen zur Abwehr oder Beseitigung von Gefahren für Boden, Wasser und Luft, etwa bei Öl- oder Chemieunfällen, auslaufenden Betriebsstoffen oder Gewässerverunreinigungen. In der Hansestadt Lübeck werden Umweltschutzeinsätze durch die Berufsfeuerwehr und die Freiwilligen Feuerwehren durchgeführt.</t>
    </r>
  </si>
  <si>
    <r>
      <rPr>
        <b/>
        <sz val="8.5"/>
        <color theme="1"/>
        <rFont val="Open Sans"/>
        <family val="2"/>
      </rPr>
      <t xml:space="preserve">Brandeinsätze
</t>
    </r>
    <r>
      <rPr>
        <sz val="8.5"/>
        <color theme="1"/>
        <rFont val="Open Sans"/>
        <family val="2"/>
      </rPr>
      <t>Brandeinsätze umfassen alle Einsätze der Feuerwehr, die der Bekämpfung von Feuer und der Rettung von Menschen, Tieren oder Sachwerten aus Brandgefahren dienen. Dazu zählen sowohl Kleinbrände (z. B. Müllcontainer, Fahrzeuge) als auch Groß- und Gebäudebrände. In der Hansestadt Lübeck werden Brandeinsätze durch die Berufsfeuerwehr und die Freiwilligen Feuerwehren wahrgenommen.</t>
    </r>
  </si>
  <si>
    <r>
      <rPr>
        <b/>
        <sz val="8.5"/>
        <color theme="1"/>
        <rFont val="Open Sans"/>
        <family val="2"/>
      </rPr>
      <t xml:space="preserve">Technische Hilfeleistung
</t>
    </r>
    <r>
      <rPr>
        <sz val="8.5"/>
        <color theme="1"/>
        <rFont val="Open Sans"/>
        <family val="2"/>
      </rPr>
      <t>Technische Hilfeleistungen sind Einsätze der Feuerwehr, bei denen Menschen, Tiere oder Sachwerte aus einer Notlage gerettet oder Gefahren beseitigt werden, ohne dass ein Brand vorliegt. Dazu gehören unter anderem Einsätze bei Verkehrsunfällen, Unwetterschäden, Wasser- und Sturmschäden, Tierrettungen oder Türöffnungen in Notfällen. In der Hansestadt Lübeck werden diese Aufgaben von der Berufsfeuerwehr und den Freiwilligen Feuerwehren übernommen.</t>
    </r>
  </si>
  <si>
    <t>.</t>
  </si>
  <si>
    <t>Kernaussagen</t>
  </si>
  <si>
    <t>im Alter von … bis unter … Jahren</t>
  </si>
  <si>
    <t xml:space="preserve">Entwicklung der Brandursachen und sonstigen Einsätze 1988 - 1997 </t>
  </si>
  <si>
    <t>z. B.</t>
  </si>
  <si>
    <t>darunter/dar.</t>
  </si>
  <si>
    <t>davon/dav.</t>
  </si>
  <si>
    <t>Blinde Alarmie-rungen</t>
  </si>
  <si>
    <t>Verur-sacht durch Kinder</t>
  </si>
  <si>
    <t>Missbräuch-liche Alar-mierungen</t>
  </si>
  <si>
    <t>Postleitzahl</t>
  </si>
  <si>
    <t>Hundebestand pro 1 000 Einwohner:innen
------
Stand 31.12.2024</t>
  </si>
  <si>
    <r>
      <rPr>
        <b/>
        <sz val="8.5"/>
        <rFont val="Open Sans"/>
        <family val="2"/>
      </rPr>
      <t xml:space="preserve">Tatverdächtige
</t>
    </r>
    <r>
      <rPr>
        <sz val="8.5"/>
        <rFont val="Open Sans"/>
        <family val="2"/>
      </rPr>
      <t>Tatverdächtig sind alle Personen, die aufgrund des polizeilichen Ermittlungsergebnisses zumindest aufgrund zureichender tatsächlicher Anhaltspunkte verdächtig sind, eine rechtswidrige Handlung begangen zu haben. Dazu zählen auch Mittäterschaft, Anstiftung und Beihilfe. (Quelle: PKS Lübeck, Stand 2024)</t>
    </r>
  </si>
  <si>
    <r>
      <rPr>
        <b/>
        <sz val="8.5"/>
        <color theme="1"/>
        <rFont val="Open Sans"/>
        <family val="2"/>
      </rPr>
      <t>Vermögens- und Fälschungsdelikte</t>
    </r>
    <r>
      <rPr>
        <sz val="8.5"/>
        <color theme="1"/>
        <rFont val="Open Sans"/>
        <family val="2"/>
      </rPr>
      <t xml:space="preserve">
Zu dieser Deliktsgruppe gehören u. a. der Bereich Betrug, Untreue, Unterschlagung, Urkundenfälschung, Geld- und Wertzeichenfälschung und Fälschung von Vordrucken für Schecks und Scheckkarten. (Quelle: PKS Lübeck, Stand 2024)</t>
    </r>
  </si>
  <si>
    <r>
      <rPr>
        <b/>
        <sz val="8.5"/>
        <rFont val="Open Sans"/>
        <family val="2"/>
      </rPr>
      <t xml:space="preserve">Waffenbesitz
</t>
    </r>
    <r>
      <rPr>
        <sz val="8.5"/>
        <rFont val="Open Sans"/>
        <family val="2"/>
      </rPr>
      <t>Der Waffenbesitz in der Hansestadt Lübeck wird einerseits aus dem Waffenbestand, andererseits aus der Anzahl der Waffenbesitzer:innen ermittelt. Seit 1.10.2015 wird zusätzlich die Anzahl der „Kleinen Waffenscheine“ ermittelt.</t>
    </r>
  </si>
  <si>
    <t>Tabelle &amp; Diagramm</t>
  </si>
  <si>
    <t>St.</t>
  </si>
  <si>
    <t>Sankt</t>
  </si>
  <si>
    <t>Hundebestand im Rahmen der Hundesteuer Juli 2025 nach Postleitzahlen</t>
  </si>
  <si>
    <t xml:space="preserve">…  </t>
  </si>
  <si>
    <r>
      <rPr>
        <b/>
        <sz val="8.5"/>
        <color theme="1"/>
        <rFont val="Open Sans"/>
        <family val="2"/>
      </rPr>
      <t>Kriminalität</t>
    </r>
    <r>
      <rPr>
        <sz val="8.5"/>
        <color theme="1"/>
        <rFont val="Open Sans"/>
        <family val="2"/>
      </rPr>
      <t xml:space="preserve">
Die registrierte Kriminalität in Lübeck ist langfristig rückläufig: Seit den 1990er-Jahren sank die Zahl der Straftaten deutlich – von über 35 000 (1993) auf rund 20 000 bis 22 500 Fälle pro Jahr im Zeitraum 2020 – 2023. 2024 wurden 20 994 Straftaten erfasst, nach 22 512 im Vorjahr. Rückgänge gab es insbesondere beim Diebstahl (2024: 7 692 Fälle; 2010 noch 11 362), bei Vermögens- und Fälschungsdelikten sowie bei Sachbeschädigungen. Rohheitsdelikte und Straftaten gegen die persönliche Freiheit haben dagegen 2023 (4 242) und 2024 (4 198) ihren Höchstwert erreicht und lagen damit knapp über den bisherigen Spitzenwerten der frühen 2010er-Jahre. Sexualdelikte zeigen ein nach ihren Höchstwerten 2022 (390) und 2021 (369) wieder auf einem niedrigen Niveau (2024: 284). Die Kriminalitätsbelastung ist stark räumlich differenziert: Die Innenstadt weist weiterhin die höchsten Werte je 1 000 Einwohner:innen auf (2024: 296), gefolgt von St. Lorenz Süd (146) und Buntekuh (93), während St. Jürgen (55), St. Gertrud (68), Kücknitz (69) und Schlutup (53) deutlich niedrigere Belastungen aufzeigen.
</t>
    </r>
    <r>
      <rPr>
        <b/>
        <sz val="8.5"/>
        <color theme="1"/>
        <rFont val="Open Sans"/>
        <family val="2"/>
      </rPr>
      <t>Tatverdächtige</t>
    </r>
    <r>
      <rPr>
        <sz val="8.5"/>
        <color theme="1"/>
        <rFont val="Open Sans"/>
        <family val="2"/>
      </rPr>
      <t xml:space="preserve">
2024 wurden 7 689 Tatverdächtige registriert, rund 600 weniger als 2023. Kinder, Jugendliche und Heranwachsende machen seit vielen Jahren einen rückläufigen Anteil aus: 2024 zusammen 19,1 % (1995: rund 39 %). Der Anteil erwachsener Tatverdächtiger ist damit auf über 80 % gestiegen. Die Altersstruktur spiegelt langfristige demografische Veränderungen wider, aber auch Rückgänge bei jugendtypischen Delikten. Insgesamt bewegt sich die Zahl der Tatverdächtigen nach dem Höchstwert von 2016 (9 706) seit 2017 in einem relativ stabilen Bereich unter 8 500 Personen.
</t>
    </r>
    <r>
      <rPr>
        <b/>
        <sz val="8.5"/>
        <color theme="1"/>
        <rFont val="Open Sans"/>
        <family val="2"/>
      </rPr>
      <t>Feuerwehr und Rettungsdienst</t>
    </r>
    <r>
      <rPr>
        <sz val="8.5"/>
        <color theme="1"/>
        <rFont val="Open Sans"/>
        <family val="2"/>
      </rPr>
      <t xml:space="preserve">
Die Zahl der 112-Anrufe ist in den letzten Jahren stark gestiegen und lag 2023 mit über 75 000 Anrufen auf Rekordniveau; 2024 ging sie leicht auf 66 335 zurück. Die Brandeinsätze stiegen 2024 leicht an auf 1 665, wobei Kleinbrände dominierten. Technische Hilfeleistungen bewegten sich auf hohem Niveau und stiegen 2024 auf 1 038 Einsätze, getrieben u. a. durch steigende Fälle von "hilflosen Personen“ (738). Unwettereinsätze (Sturm, Starkregen) zeigen starke jährliche Schwankungen. Der Rettungsdienst weist seit Jahren eine sehr hohe Belastung auf: 2024 wurden 70 757 Einsätze registriert (2010: 53 047), insbesondere Rettungswagen- und Krankentransporte tragen zu diesem Wachstum bei. Die Zahlen belegen eine strukturell hohe Beanspruchung der Gefahrenabwehr in der Stadt.</t>
    </r>
  </si>
  <si>
    <r>
      <rPr>
        <b/>
        <sz val="8.5"/>
        <color theme="1"/>
        <rFont val="Open Sans"/>
        <family val="2"/>
      </rPr>
      <t>Bestattungen</t>
    </r>
    <r>
      <rPr>
        <sz val="8.5"/>
        <color theme="1"/>
        <rFont val="Open Sans"/>
        <family val="2"/>
      </rPr>
      <t xml:space="preserve">
Auf den Friedhöfen in der Hansestadt Lübeck setzt sich der langfristige Trend von weniger Erdbestattungen und mehr Urnenbeisetzungen fort. 2024 wurden 242 Erdbestattungen (2010: 431) und 1 641 Urnenbeisetzungen registriert. Der Anteil anonymer Urnenbeisetzungen auf städtischen Friedhöfen ist 2024 stark angestiegen und erreichte 66,5 % aller Urnenbeisetzungen (2023: 30 %). Der deutliche Anstieg weist auf einen strukturellen Wandel im Bestattungsverhalten hin. 
</t>
    </r>
    <r>
      <rPr>
        <b/>
        <sz val="8.5"/>
        <color theme="1"/>
        <rFont val="Open Sans"/>
        <family val="2"/>
      </rPr>
      <t>Waffenbesitz</t>
    </r>
    <r>
      <rPr>
        <sz val="8.5"/>
        <color theme="1"/>
        <rFont val="Open Sans"/>
        <family val="2"/>
      </rPr>
      <t xml:space="preserve">
Der Waffenbestand in Lübeck sinkt weiter kontinuierlich: von 8 400 registrierten Waffen im Jahr 2009 auf 3 252 zum Stichtag 1.1.2025. Auch die Zahl der Waffenbesitzer:innen ist rückläufig (2025: 1 090). Gleichzeitig steigt – gegenläufig – die Zahl der Inhaber:innen des „Kleinen Waffenscheins“ seit Jahren erheblich: von 1 292 (2018) auf 3 002 (2025). Der Trend zeigt eine Abnahme regulärer Waffenbestände bei stark wachsender Nachfrage nach Schreckschusswaffen zum Führen im öffentlichen Raum.
</t>
    </r>
    <r>
      <rPr>
        <b/>
        <sz val="8.5"/>
        <color theme="1"/>
        <rFont val="Open Sans"/>
        <family val="2"/>
      </rPr>
      <t>Hundebestand</t>
    </r>
    <r>
      <rPr>
        <sz val="8.5"/>
        <color theme="1"/>
        <rFont val="Open Sans"/>
        <family val="2"/>
      </rPr>
      <t xml:space="preserve">
Der Hundebestand in Lübeck steigt seit Jahren an: 2025 waren 10 821 Hunde registriert (2015: 8 037). Die Hundedichte lag bei 48,5 Hunden je 1 000 Einwohner:innen. Räumlich bestehen große Unterschiede: Höchstwerte zeigten 2025 die Postleitzahl-Gebiete 23569 (66,9 je 1 000 Einw.), 23570 (64,0) und 23568 (62,7), die niedrigsten Werte 23552 (32), 23554 (39,8)  und 23627 (25,6). Die häufigsten Rassen waren Mischlinge (47 %), gefolgt mit deutlichem Abstand von Labrador, Chihuahua, Französischer Bulldogge und Jack Russell Terrier. Die Daten deuten auf einen langfristigen Anstieg der Hundehaltung mit deutlichen kleinräumigen Differenzierungen hin.</t>
    </r>
  </si>
  <si>
    <t>Kinder
0 - 14</t>
  </si>
  <si>
    <t>Jugendliche
14 -18</t>
  </si>
  <si>
    <t>Heranwachsende
18 - 20</t>
  </si>
  <si>
    <t>&lt; 21</t>
  </si>
  <si>
    <t>Erwachsene 
≥ 21</t>
  </si>
  <si>
    <t>von / aus Automaten</t>
  </si>
  <si>
    <t>in / aus Dienst-, Büro-, Lagerräumen</t>
  </si>
  <si>
    <t>Kfz</t>
  </si>
  <si>
    <t>in / aus Wohnräumen</t>
  </si>
  <si>
    <t>in / aus Kraftfahrzeugen</t>
  </si>
  <si>
    <r>
      <rPr>
        <b/>
        <sz val="8.5"/>
        <color theme="1"/>
        <rFont val="Open Sans"/>
        <family val="2"/>
      </rPr>
      <t>Diebstahl</t>
    </r>
    <r>
      <rPr>
        <sz val="8.5"/>
        <color theme="1"/>
        <rFont val="Open Sans"/>
        <family val="2"/>
      </rPr>
      <t xml:space="preserve">
Als Diebstahl gilt nach der Polizeilichen Kriminalstatistik (PKS) der Hansestadt Lübeck die rechtswidrige Wegnahme einer fremden beweglichen Sache in der Absicht, sie sich oder einer anderen Person zuzueignen (§ 242 StGB).</t>
    </r>
  </si>
  <si>
    <t>angenommene Anrufe Leitstelle 112</t>
  </si>
  <si>
    <r>
      <rPr>
        <b/>
        <sz val="8.5"/>
        <rFont val="Open Sans"/>
        <family val="2"/>
      </rPr>
      <t xml:space="preserve">Straftaten
</t>
    </r>
    <r>
      <rPr>
        <sz val="8.5"/>
        <rFont val="Open Sans"/>
        <family val="2"/>
      </rPr>
      <t>Bei den Straftaten unterscheidet die Polizeidirektion Lübeck nach ausgewählten Delikten: Straftaten gegen das Leben, Straftaten gegen die sexuelle Selbstbestimmung, Rohheitsdelikte und Straftaten gegen die persönliche Freiheit, Diebstahl, Vermögens- und Fälschungsdelikte, Straftaten gegen strafrechtliche Nebengesetze sowie sonstige Straftatbestände (z. B. Sachbeschädigung oder Brandstiftung).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</si>
</sst>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 ###\ ##0\ "/>
    <numFmt numFmtId="165" formatCode="[=1]&quot;.  &quot;;[=0]&quot;-  &quot;;#\ ##0\ \ "/>
    <numFmt numFmtId="166" formatCode="#\ ##0\ "/>
    <numFmt numFmtId="167" formatCode="#\ ##0\ \ \ "/>
    <numFmt numFmtId="168" formatCode="#\ ##0\ \ "/>
    <numFmt numFmtId="169" formatCode="0.0\ \ "/>
    <numFmt numFmtId="170" formatCode="#\ ##0"/>
    <numFmt numFmtId="171" formatCode="[=1]&quot;.  &quot;;[=0]&quot;-  &quot;;#\ ##0.0\ \ "/>
    <numFmt numFmtId="172" formatCode="[=1]&quot;  .  &quot;;[=2]&quot;  .  &quot;;#\ ##0\ \ "/>
    <numFmt numFmtId="173" formatCode="[=1]&quot;.&quot;;[=0]&quot;-&quot;;#\ ##0"/>
    <numFmt numFmtId="174" formatCode="d/m/yyyy;@"/>
    <numFmt numFmtId="175" formatCode="[=0]&quot;-  &quot;;#\ ##0\ \ "/>
    <numFmt numFmtId="176" formatCode="#\ ###\ ##0\ \ "/>
  </numFmts>
  <fonts count="37" x14ac:knownFonts="1">
    <font>
      <sz val="11"/>
      <color theme="1"/>
      <name val="Calibri"/>
      <family val="2"/>
      <scheme val="minor"/>
    </font>
    <font>
      <sz val="10"/>
      <color theme="1"/>
      <name val="Arial"/>
      <family val="2"/>
    </font>
    <font>
      <sz val="10"/>
      <color indexed="8"/>
      <name val="MS Sans Serif"/>
      <family val="2"/>
    </font>
    <font>
      <u/>
      <sz val="10"/>
      <color theme="10"/>
      <name val="MS Sans Serif"/>
      <family val="2"/>
    </font>
    <font>
      <sz val="9.5"/>
      <color theme="1"/>
      <name val="Arial"/>
      <family val="2"/>
    </font>
    <font>
      <sz val="10"/>
      <name val="Helv"/>
    </font>
    <font>
      <b/>
      <sz val="10"/>
      <name val="Arial"/>
      <family val="2"/>
    </font>
    <font>
      <sz val="8"/>
      <name val="Arial"/>
      <family val="2"/>
    </font>
    <font>
      <sz val="10"/>
      <name val="MS Sans Serif"/>
      <family val="2"/>
    </font>
    <font>
      <sz val="10"/>
      <name val="Arial"/>
      <family val="2"/>
    </font>
    <font>
      <b/>
      <sz val="10"/>
      <name val="Helv"/>
    </font>
    <font>
      <sz val="10"/>
      <color indexed="8"/>
      <name val="Times New Roman"/>
      <family val="1"/>
    </font>
    <font>
      <sz val="10"/>
      <name val="Open Sans"/>
      <family val="2"/>
    </font>
    <font>
      <b/>
      <sz val="24"/>
      <name val="Open Sans"/>
      <family val="2"/>
    </font>
    <font>
      <b/>
      <sz val="10"/>
      <name val="Open Sans"/>
      <family val="2"/>
    </font>
    <font>
      <sz val="9.5"/>
      <name val="Open Sans"/>
      <family val="2"/>
    </font>
    <font>
      <b/>
      <sz val="18"/>
      <name val="Open Sans"/>
      <family val="2"/>
    </font>
    <font>
      <sz val="8.5"/>
      <name val="Open Sans"/>
      <family val="2"/>
    </font>
    <font>
      <b/>
      <sz val="8.5"/>
      <name val="Open Sans"/>
      <family val="2"/>
    </font>
    <font>
      <i/>
      <sz val="8.5"/>
      <name val="Open Sans"/>
      <family val="2"/>
    </font>
    <font>
      <b/>
      <sz val="10"/>
      <color theme="1"/>
      <name val="Open Sans"/>
      <family val="2"/>
    </font>
    <font>
      <sz val="8.5"/>
      <color theme="1"/>
      <name val="Open Sans"/>
      <family val="2"/>
    </font>
    <font>
      <b/>
      <sz val="12"/>
      <color theme="1"/>
      <name val="Open Sans"/>
      <family val="2"/>
    </font>
    <font>
      <b/>
      <sz val="12"/>
      <name val="Open Sans"/>
      <family val="2"/>
    </font>
    <font>
      <sz val="10"/>
      <color theme="1"/>
      <name val="Open Sans"/>
      <family val="2"/>
    </font>
    <font>
      <sz val="7"/>
      <name val="Open Sans"/>
      <family val="2"/>
    </font>
    <font>
      <sz val="7"/>
      <color theme="1"/>
      <name val="Open Sans"/>
      <family val="2"/>
    </font>
    <font>
      <sz val="10"/>
      <name val="MS Sans Serif"/>
    </font>
    <font>
      <b/>
      <i/>
      <sz val="10"/>
      <name val="Arial"/>
      <family val="2"/>
    </font>
    <font>
      <sz val="10"/>
      <color rgb="FFFF0000"/>
      <name val="Helv"/>
    </font>
    <font>
      <sz val="8.5"/>
      <color rgb="FFFF0000"/>
      <name val="Open Sans"/>
      <family val="2"/>
    </font>
    <font>
      <sz val="8"/>
      <name val="Arial"/>
      <family val="2"/>
    </font>
    <font>
      <b/>
      <sz val="8.5"/>
      <color theme="1"/>
      <name val="Open Sans"/>
      <family val="2"/>
    </font>
    <font>
      <b/>
      <sz val="8.5"/>
      <name val="Arial"/>
      <family val="2"/>
    </font>
    <font>
      <sz val="8.5"/>
      <name val="Helv"/>
    </font>
    <font>
      <b/>
      <sz val="8.5"/>
      <name val="Helv"/>
    </font>
    <font>
      <sz val="8"/>
      <name val="Open Sans"/>
      <family val="2"/>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indexed="9"/>
        <bgColor indexed="64"/>
      </patternFill>
    </fill>
    <fill>
      <patternFill patternType="solid">
        <fgColor rgb="FFFFEAC1"/>
        <bgColor indexed="64"/>
      </patternFill>
    </fill>
  </fills>
  <borders count="21">
    <border>
      <left/>
      <right/>
      <top/>
      <bottom/>
      <diagonal/>
    </border>
    <border>
      <left/>
      <right style="hair">
        <color indexed="64"/>
      </right>
      <top style="thin">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thin">
        <color auto="1"/>
      </top>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ck">
        <color theme="0" tint="-4.9989318521683403E-2"/>
      </right>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s>
  <cellStyleXfs count="13">
    <xf numFmtId="0" fontId="0" fillId="0" borderId="0"/>
    <xf numFmtId="0" fontId="1" fillId="0" borderId="0"/>
    <xf numFmtId="0" fontId="2" fillId="0" borderId="0"/>
    <xf numFmtId="0" fontId="3" fillId="0" borderId="0" applyNumberFormat="0" applyFill="0" applyBorder="0" applyAlignment="0" applyProtection="0"/>
    <xf numFmtId="0" fontId="5" fillId="0" borderId="0"/>
    <xf numFmtId="0" fontId="8" fillId="0" borderId="0"/>
    <xf numFmtId="0" fontId="9" fillId="0" borderId="0"/>
    <xf numFmtId="0" fontId="9" fillId="0" borderId="0"/>
    <xf numFmtId="0" fontId="1" fillId="0" borderId="0"/>
    <xf numFmtId="0" fontId="27" fillId="0" borderId="0"/>
    <xf numFmtId="0" fontId="7" fillId="0" borderId="0"/>
    <xf numFmtId="0" fontId="31" fillId="0" borderId="0"/>
    <xf numFmtId="0" fontId="1" fillId="0" borderId="0"/>
  </cellStyleXfs>
  <cellXfs count="329">
    <xf numFmtId="0" fontId="0" fillId="0" borderId="0" xfId="0"/>
    <xf numFmtId="0" fontId="1" fillId="0" borderId="0" xfId="1" applyFont="1"/>
    <xf numFmtId="0" fontId="1" fillId="0" borderId="0" xfId="1" applyAlignment="1">
      <alignment horizontal="left"/>
    </xf>
    <xf numFmtId="0" fontId="4" fillId="0" borderId="0" xfId="1" applyFont="1" applyAlignment="1">
      <alignment horizontal="left"/>
    </xf>
    <xf numFmtId="0" fontId="6" fillId="0" borderId="0" xfId="4" applyFont="1"/>
    <xf numFmtId="0" fontId="6" fillId="0" borderId="0" xfId="4" applyFont="1" applyFill="1"/>
    <xf numFmtId="0" fontId="1" fillId="0" borderId="0" xfId="1" applyFill="1" applyAlignment="1">
      <alignment horizontal="left"/>
    </xf>
    <xf numFmtId="0" fontId="1" fillId="3" borderId="0" xfId="1" applyFill="1" applyAlignment="1">
      <alignment horizontal="left"/>
    </xf>
    <xf numFmtId="0" fontId="1" fillId="2" borderId="0" xfId="1" applyFill="1" applyAlignment="1">
      <alignment horizontal="left"/>
    </xf>
    <xf numFmtId="0" fontId="6" fillId="0" borderId="0" xfId="5" applyFont="1" applyFill="1"/>
    <xf numFmtId="0" fontId="5" fillId="0" borderId="0" xfId="4" applyFill="1"/>
    <xf numFmtId="0" fontId="5" fillId="0" borderId="0" xfId="4"/>
    <xf numFmtId="0" fontId="8" fillId="0" borderId="0" xfId="5"/>
    <xf numFmtId="0" fontId="1" fillId="0" borderId="0" xfId="1"/>
    <xf numFmtId="0" fontId="1" fillId="0" borderId="0" xfId="1" applyFill="1"/>
    <xf numFmtId="0" fontId="1" fillId="0" borderId="0" xfId="1" applyAlignment="1"/>
    <xf numFmtId="0" fontId="9" fillId="0" borderId="0" xfId="4" applyFont="1"/>
    <xf numFmtId="168" fontId="9" fillId="0" borderId="0" xfId="4" applyNumberFormat="1" applyFont="1"/>
    <xf numFmtId="0" fontId="10" fillId="0" borderId="0" xfId="4" applyFont="1"/>
    <xf numFmtId="0" fontId="5" fillId="0" borderId="0" xfId="4" applyAlignment="1">
      <alignment vertical="center"/>
    </xf>
    <xf numFmtId="0" fontId="11" fillId="0" borderId="0" xfId="2" applyFont="1" applyAlignment="1">
      <alignment vertical="center"/>
    </xf>
    <xf numFmtId="0" fontId="5" fillId="0" borderId="0" xfId="2" applyFont="1" applyFill="1" applyBorder="1"/>
    <xf numFmtId="0" fontId="9" fillId="0" borderId="0" xfId="6" applyNumberFormat="1"/>
    <xf numFmtId="168" fontId="9" fillId="0" borderId="0" xfId="6" applyNumberFormat="1" applyFill="1"/>
    <xf numFmtId="0" fontId="9" fillId="0" borderId="0" xfId="2" applyFont="1"/>
    <xf numFmtId="0" fontId="8" fillId="0" borderId="0" xfId="5" applyFill="1"/>
    <xf numFmtId="0" fontId="9" fillId="0" borderId="0" xfId="5" applyFont="1" applyFill="1"/>
    <xf numFmtId="0" fontId="9" fillId="0" borderId="0" xfId="6"/>
    <xf numFmtId="0" fontId="9" fillId="0" borderId="0" xfId="6" applyFill="1" applyAlignment="1">
      <alignment horizontal="right"/>
    </xf>
    <xf numFmtId="0" fontId="9" fillId="0" borderId="0" xfId="1" applyFont="1" applyAlignment="1">
      <alignment horizontal="left"/>
    </xf>
    <xf numFmtId="0" fontId="12" fillId="0" borderId="0" xfId="1" applyFont="1"/>
    <xf numFmtId="0" fontId="12" fillId="0" borderId="0" xfId="1" applyFont="1" applyAlignment="1">
      <alignment horizontal="left"/>
    </xf>
    <xf numFmtId="0" fontId="15" fillId="0" borderId="0" xfId="1" applyFont="1" applyAlignment="1">
      <alignment horizontal="left"/>
    </xf>
    <xf numFmtId="0" fontId="13" fillId="3" borderId="0" xfId="1" applyFont="1" applyFill="1" applyBorder="1" applyAlignment="1">
      <alignment vertical="top" wrapText="1"/>
    </xf>
    <xf numFmtId="0" fontId="13" fillId="3" borderId="0" xfId="1" applyFont="1" applyFill="1" applyAlignment="1">
      <alignment vertical="top" wrapText="1"/>
    </xf>
    <xf numFmtId="0" fontId="12" fillId="3" borderId="0" xfId="1" applyFont="1" applyFill="1"/>
    <xf numFmtId="0" fontId="13" fillId="3" borderId="0" xfId="2" applyFont="1" applyFill="1" applyBorder="1" applyAlignment="1">
      <alignment vertical="top" wrapText="1"/>
    </xf>
    <xf numFmtId="0" fontId="13" fillId="3" borderId="0" xfId="2" applyFont="1" applyFill="1" applyAlignment="1">
      <alignment wrapText="1"/>
    </xf>
    <xf numFmtId="0" fontId="13" fillId="3" borderId="0" xfId="2" applyFont="1" applyFill="1" applyBorder="1" applyAlignment="1">
      <alignment vertical="center" wrapText="1"/>
    </xf>
    <xf numFmtId="0" fontId="14" fillId="3" borderId="0" xfId="1" applyFont="1" applyFill="1" applyBorder="1" applyAlignment="1">
      <alignment horizontal="left"/>
    </xf>
    <xf numFmtId="0" fontId="12" fillId="3" borderId="0" xfId="1" applyFont="1" applyFill="1" applyBorder="1"/>
    <xf numFmtId="0" fontId="17" fillId="3" borderId="0" xfId="1" applyFont="1" applyFill="1" applyAlignment="1">
      <alignment horizontal="left"/>
    </xf>
    <xf numFmtId="0" fontId="18" fillId="3" borderId="0" xfId="2" applyFont="1" applyFill="1"/>
    <xf numFmtId="0" fontId="19" fillId="3" borderId="0" xfId="2" applyFont="1" applyFill="1"/>
    <xf numFmtId="0" fontId="17" fillId="3" borderId="0" xfId="2" applyFont="1" applyFill="1" applyAlignment="1">
      <alignment horizontal="left"/>
    </xf>
    <xf numFmtId="0" fontId="17" fillId="3" borderId="0" xfId="3" applyFont="1" applyFill="1" applyAlignment="1">
      <alignment horizontal="left"/>
    </xf>
    <xf numFmtId="0" fontId="17" fillId="3" borderId="0" xfId="1" applyFont="1" applyFill="1" applyAlignment="1">
      <alignment horizontal="right"/>
    </xf>
    <xf numFmtId="0" fontId="17" fillId="0" borderId="0" xfId="4" applyFont="1"/>
    <xf numFmtId="0" fontId="17" fillId="0" borderId="0" xfId="4" applyFont="1" applyFill="1"/>
    <xf numFmtId="1" fontId="18" fillId="0" borderId="0" xfId="5" applyNumberFormat="1" applyFont="1" applyFill="1"/>
    <xf numFmtId="164" fontId="18" fillId="0" borderId="5" xfId="5" applyNumberFormat="1" applyFont="1" applyFill="1" applyBorder="1"/>
    <xf numFmtId="1" fontId="17" fillId="0" borderId="0" xfId="5" applyNumberFormat="1" applyFont="1" applyFill="1"/>
    <xf numFmtId="164" fontId="17" fillId="0" borderId="0" xfId="5" applyNumberFormat="1" applyFont="1" applyFill="1"/>
    <xf numFmtId="164" fontId="17" fillId="0" borderId="7" xfId="5" applyNumberFormat="1" applyFont="1" applyFill="1" applyBorder="1"/>
    <xf numFmtId="165" fontId="17" fillId="0" borderId="6" xfId="5" applyNumberFormat="1" applyFont="1" applyFill="1" applyBorder="1"/>
    <xf numFmtId="165" fontId="17" fillId="0" borderId="0" xfId="5" applyNumberFormat="1" applyFont="1" applyFill="1"/>
    <xf numFmtId="164" fontId="18" fillId="0" borderId="0" xfId="5" applyNumberFormat="1" applyFont="1" applyFill="1"/>
    <xf numFmtId="164" fontId="18" fillId="0" borderId="7" xfId="5" applyNumberFormat="1" applyFont="1" applyFill="1" applyBorder="1"/>
    <xf numFmtId="1" fontId="17" fillId="0" borderId="0" xfId="5" applyNumberFormat="1" applyFont="1" applyFill="1" applyBorder="1"/>
    <xf numFmtId="0" fontId="17" fillId="0" borderId="0" xfId="5" applyFont="1" applyAlignment="1">
      <alignment horizontal="center"/>
    </xf>
    <xf numFmtId="166" fontId="17" fillId="0" borderId="0" xfId="5" applyNumberFormat="1" applyFont="1"/>
    <xf numFmtId="167" fontId="17" fillId="0" borderId="0" xfId="4" applyNumberFormat="1" applyFont="1" applyFill="1" applyBorder="1" applyAlignment="1"/>
    <xf numFmtId="0" fontId="17" fillId="0" borderId="0" xfId="5" applyFont="1" applyBorder="1" applyAlignment="1">
      <alignment horizontal="center"/>
    </xf>
    <xf numFmtId="166" fontId="17" fillId="0" borderId="0" xfId="5" applyNumberFormat="1" applyFont="1" applyBorder="1"/>
    <xf numFmtId="0" fontId="17" fillId="0" borderId="0" xfId="5" applyFont="1" applyBorder="1" applyAlignment="1">
      <alignment horizontal="left"/>
    </xf>
    <xf numFmtId="0" fontId="17" fillId="0" borderId="7" xfId="6" applyFont="1" applyFill="1" applyBorder="1" applyAlignment="1">
      <alignment horizontal="center"/>
    </xf>
    <xf numFmtId="168" fontId="17" fillId="0" borderId="0" xfId="6" applyNumberFormat="1" applyFont="1" applyFill="1"/>
    <xf numFmtId="169" fontId="17" fillId="0" borderId="0" xfId="6" applyNumberFormat="1" applyFont="1" applyFill="1"/>
    <xf numFmtId="168" fontId="17" fillId="0" borderId="0" xfId="6" applyNumberFormat="1" applyFont="1" applyFill="1" applyBorder="1"/>
    <xf numFmtId="0" fontId="17" fillId="0" borderId="0" xfId="2" applyFont="1" applyFill="1" applyBorder="1"/>
    <xf numFmtId="0" fontId="17" fillId="0" borderId="0" xfId="2" applyFont="1" applyFill="1" applyBorder="1" applyAlignment="1">
      <alignment vertical="center"/>
    </xf>
    <xf numFmtId="0" fontId="17" fillId="0" borderId="0" xfId="4" applyFont="1" applyAlignment="1">
      <alignment vertical="center"/>
    </xf>
    <xf numFmtId="170" fontId="17" fillId="0" borderId="0" xfId="6" applyNumberFormat="1" applyFont="1" applyFill="1" applyAlignment="1"/>
    <xf numFmtId="168" fontId="17" fillId="0" borderId="0" xfId="6" applyNumberFormat="1" applyFont="1" applyFill="1" applyAlignment="1"/>
    <xf numFmtId="168" fontId="17" fillId="0" borderId="0" xfId="6" applyNumberFormat="1" applyFont="1" applyFill="1" applyBorder="1" applyAlignment="1"/>
    <xf numFmtId="168" fontId="17" fillId="0" borderId="0" xfId="4" applyNumberFormat="1" applyFont="1" applyAlignment="1">
      <alignment horizontal="right"/>
    </xf>
    <xf numFmtId="170" fontId="18" fillId="0" borderId="0" xfId="6" applyNumberFormat="1" applyFont="1" applyFill="1" applyAlignment="1"/>
    <xf numFmtId="168" fontId="18" fillId="0" borderId="0" xfId="6" applyNumberFormat="1" applyFont="1" applyFill="1" applyAlignment="1"/>
    <xf numFmtId="168" fontId="18" fillId="0" borderId="0" xfId="6" applyNumberFormat="1" applyFont="1" applyFill="1" applyBorder="1" applyAlignment="1"/>
    <xf numFmtId="168" fontId="18" fillId="0" borderId="0" xfId="4" applyNumberFormat="1" applyFont="1" applyAlignment="1"/>
    <xf numFmtId="0" fontId="17" fillId="3" borderId="0" xfId="4" applyFont="1" applyFill="1"/>
    <xf numFmtId="0" fontId="17" fillId="0" borderId="0" xfId="6" applyNumberFormat="1" applyFont="1"/>
    <xf numFmtId="0" fontId="17" fillId="0" borderId="0" xfId="4" applyNumberFormat="1" applyFont="1"/>
    <xf numFmtId="0" fontId="18" fillId="0" borderId="5" xfId="6" applyNumberFormat="1" applyFont="1" applyFill="1" applyBorder="1"/>
    <xf numFmtId="168" fontId="18" fillId="0" borderId="0" xfId="6" applyNumberFormat="1" applyFont="1" applyFill="1" applyAlignment="1">
      <alignment horizontal="right"/>
    </xf>
    <xf numFmtId="168" fontId="18" fillId="0" borderId="0" xfId="6" applyNumberFormat="1" applyFont="1" applyFill="1"/>
    <xf numFmtId="0" fontId="18" fillId="0" borderId="7" xfId="6" applyNumberFormat="1" applyFont="1" applyFill="1" applyBorder="1"/>
    <xf numFmtId="168" fontId="17" fillId="0" borderId="0" xfId="6" applyNumberFormat="1" applyFont="1" applyFill="1" applyAlignment="1">
      <alignment horizontal="right"/>
    </xf>
    <xf numFmtId="0" fontId="17" fillId="0" borderId="7" xfId="6" applyNumberFormat="1" applyFont="1" applyFill="1" applyBorder="1"/>
    <xf numFmtId="168" fontId="17" fillId="0" borderId="0" xfId="6" quotePrefix="1" applyNumberFormat="1" applyFont="1" applyFill="1" applyAlignment="1">
      <alignment horizontal="right"/>
    </xf>
    <xf numFmtId="0" fontId="17" fillId="3" borderId="7" xfId="6" applyNumberFormat="1" applyFont="1" applyFill="1" applyBorder="1"/>
    <xf numFmtId="0" fontId="18" fillId="3" borderId="0" xfId="4" applyNumberFormat="1" applyFont="1" applyFill="1"/>
    <xf numFmtId="0" fontId="18" fillId="0" borderId="0" xfId="4" applyNumberFormat="1" applyFont="1"/>
    <xf numFmtId="0" fontId="17" fillId="3" borderId="0" xfId="6" applyNumberFormat="1" applyFont="1" applyFill="1" applyAlignment="1">
      <alignment horizontal="right"/>
    </xf>
    <xf numFmtId="0" fontId="17" fillId="0" borderId="0" xfId="6" applyNumberFormat="1" applyFont="1" applyFill="1" applyAlignment="1">
      <alignment horizontal="right"/>
    </xf>
    <xf numFmtId="0" fontId="17" fillId="0" borderId="0" xfId="6" applyNumberFormat="1" applyFont="1" applyFill="1"/>
    <xf numFmtId="0" fontId="17" fillId="0" borderId="0" xfId="4" applyNumberFormat="1" applyFont="1" applyFill="1"/>
    <xf numFmtId="170" fontId="17" fillId="0" borderId="0" xfId="4" applyNumberFormat="1" applyFont="1"/>
    <xf numFmtId="0" fontId="18" fillId="0" borderId="0" xfId="4" applyFont="1"/>
    <xf numFmtId="0" fontId="17" fillId="0" borderId="0" xfId="2" applyFont="1" applyAlignment="1">
      <alignment horizontal="left"/>
    </xf>
    <xf numFmtId="0" fontId="17" fillId="0" borderId="0" xfId="2" applyFont="1" applyAlignment="1">
      <alignment horizontal="right"/>
    </xf>
    <xf numFmtId="1" fontId="19" fillId="0" borderId="0" xfId="5" applyNumberFormat="1" applyFont="1" applyFill="1"/>
    <xf numFmtId="1" fontId="17" fillId="0" borderId="7" xfId="5" applyNumberFormat="1" applyFont="1" applyFill="1" applyBorder="1"/>
    <xf numFmtId="164" fontId="17" fillId="0" borderId="6" xfId="5" applyNumberFormat="1" applyFont="1" applyFill="1" applyBorder="1"/>
    <xf numFmtId="165" fontId="17" fillId="0" borderId="0" xfId="5" quotePrefix="1" applyNumberFormat="1" applyFont="1" applyFill="1" applyAlignment="1">
      <alignment horizontal="right"/>
    </xf>
    <xf numFmtId="165" fontId="17" fillId="0" borderId="0" xfId="5" applyNumberFormat="1" applyFont="1" applyFill="1" applyAlignment="1">
      <alignment horizontal="right"/>
    </xf>
    <xf numFmtId="1" fontId="17" fillId="0" borderId="7" xfId="5" applyNumberFormat="1" applyFont="1" applyFill="1" applyBorder="1" applyAlignment="1">
      <alignment horizontal="center"/>
    </xf>
    <xf numFmtId="171" fontId="17" fillId="0" borderId="0" xfId="5" applyNumberFormat="1" applyFont="1" applyFill="1"/>
    <xf numFmtId="165" fontId="17" fillId="3" borderId="0" xfId="5" applyNumberFormat="1" applyFont="1" applyFill="1" applyAlignment="1">
      <alignment horizontal="right"/>
    </xf>
    <xf numFmtId="171" fontId="17" fillId="3" borderId="0" xfId="5" applyNumberFormat="1" applyFont="1" applyFill="1"/>
    <xf numFmtId="165" fontId="17" fillId="0" borderId="0" xfId="4" applyNumberFormat="1" applyFont="1" applyFill="1"/>
    <xf numFmtId="0" fontId="17" fillId="4" borderId="0" xfId="4" applyFont="1" applyFill="1"/>
    <xf numFmtId="0" fontId="17" fillId="0" borderId="0" xfId="4" applyFont="1" applyAlignment="1">
      <alignment horizontal="right"/>
    </xf>
    <xf numFmtId="0" fontId="17" fillId="0" borderId="0" xfId="6" applyFont="1"/>
    <xf numFmtId="170" fontId="17" fillId="0" borderId="0" xfId="6" applyNumberFormat="1" applyFont="1" applyFill="1" applyAlignment="1">
      <alignment horizontal="right" indent="1"/>
    </xf>
    <xf numFmtId="170" fontId="17" fillId="0" borderId="17" xfId="4" applyNumberFormat="1" applyFont="1" applyBorder="1"/>
    <xf numFmtId="173" fontId="18" fillId="0" borderId="6" xfId="5" applyNumberFormat="1" applyFont="1" applyFill="1" applyBorder="1"/>
    <xf numFmtId="173" fontId="18" fillId="0" borderId="0" xfId="5" applyNumberFormat="1" applyFont="1" applyFill="1"/>
    <xf numFmtId="173" fontId="18" fillId="0" borderId="0" xfId="5" applyNumberFormat="1" applyFont="1" applyFill="1" applyBorder="1"/>
    <xf numFmtId="173" fontId="17" fillId="0" borderId="6" xfId="5" applyNumberFormat="1" applyFont="1" applyFill="1" applyBorder="1"/>
    <xf numFmtId="173" fontId="17" fillId="0" borderId="0" xfId="5" applyNumberFormat="1" applyFont="1" applyFill="1"/>
    <xf numFmtId="173" fontId="17" fillId="0" borderId="0" xfId="5" applyNumberFormat="1" applyFont="1" applyFill="1" applyBorder="1"/>
    <xf numFmtId="173" fontId="17" fillId="0" borderId="0" xfId="5" applyNumberFormat="1" applyFont="1" applyFill="1" applyBorder="1" applyAlignment="1">
      <alignment horizontal="center"/>
    </xf>
    <xf numFmtId="173" fontId="18" fillId="3" borderId="0" xfId="5" applyNumberFormat="1" applyFont="1" applyFill="1" applyBorder="1"/>
    <xf numFmtId="173" fontId="17" fillId="3" borderId="0" xfId="5" applyNumberFormat="1" applyFont="1" applyFill="1" applyBorder="1"/>
    <xf numFmtId="173" fontId="17" fillId="0" borderId="0" xfId="5" applyNumberFormat="1" applyFont="1" applyFill="1" applyBorder="1" applyAlignment="1">
      <alignment horizontal="right"/>
    </xf>
    <xf numFmtId="173" fontId="18" fillId="0" borderId="0" xfId="5" applyNumberFormat="1" applyFont="1" applyFill="1" applyBorder="1" applyAlignment="1">
      <alignment horizontal="right"/>
    </xf>
    <xf numFmtId="1" fontId="17" fillId="5" borderId="2" xfId="5" applyNumberFormat="1" applyFont="1" applyFill="1" applyBorder="1" applyAlignment="1">
      <alignment horizontal="centerContinuous" vertical="center"/>
    </xf>
    <xf numFmtId="1" fontId="17" fillId="5" borderId="3" xfId="5" applyNumberFormat="1" applyFont="1" applyFill="1" applyBorder="1" applyAlignment="1">
      <alignment horizontal="center" vertical="center"/>
    </xf>
    <xf numFmtId="0" fontId="14" fillId="0" borderId="0" xfId="4" applyFont="1"/>
    <xf numFmtId="0" fontId="17" fillId="5" borderId="4" xfId="6" applyFont="1" applyFill="1" applyBorder="1" applyAlignment="1">
      <alignment horizontal="center" vertical="center" wrapText="1"/>
    </xf>
    <xf numFmtId="0" fontId="17" fillId="5" borderId="12" xfId="6" applyFont="1" applyFill="1" applyBorder="1" applyAlignment="1">
      <alignment horizontal="center" vertical="center" wrapText="1"/>
    </xf>
    <xf numFmtId="0" fontId="17" fillId="5" borderId="4" xfId="6" applyFont="1" applyFill="1" applyBorder="1" applyAlignment="1">
      <alignment horizontal="center" vertical="center"/>
    </xf>
    <xf numFmtId="0" fontId="17" fillId="5" borderId="14" xfId="6" applyFont="1" applyFill="1" applyBorder="1" applyAlignment="1">
      <alignment horizontal="center" vertical="center"/>
    </xf>
    <xf numFmtId="0" fontId="17" fillId="5" borderId="13" xfId="6" applyNumberFormat="1" applyFont="1" applyFill="1" applyBorder="1" applyAlignment="1">
      <alignment horizontal="center" vertical="center"/>
    </xf>
    <xf numFmtId="0" fontId="17" fillId="5" borderId="3" xfId="6" applyNumberFormat="1" applyFont="1" applyFill="1" applyBorder="1" applyAlignment="1">
      <alignment horizontal="center" vertical="center"/>
    </xf>
    <xf numFmtId="0" fontId="17" fillId="5" borderId="1" xfId="6" applyFont="1" applyFill="1" applyBorder="1" applyAlignment="1">
      <alignment horizontal="center" vertical="center" wrapText="1"/>
    </xf>
    <xf numFmtId="0" fontId="17" fillId="5" borderId="3" xfId="6" applyFont="1" applyFill="1" applyBorder="1" applyAlignment="1">
      <alignment horizontal="center" vertical="center" wrapText="1"/>
    </xf>
    <xf numFmtId="0" fontId="17" fillId="5" borderId="13" xfId="6" applyFont="1" applyFill="1" applyBorder="1" applyAlignment="1">
      <alignment horizontal="center" vertical="center"/>
    </xf>
    <xf numFmtId="0" fontId="17" fillId="5" borderId="14" xfId="6" applyFont="1" applyFill="1" applyBorder="1" applyAlignment="1">
      <alignment horizontal="center" vertical="center" wrapText="1"/>
    </xf>
    <xf numFmtId="0" fontId="22" fillId="0" borderId="0" xfId="8" applyFont="1" applyAlignment="1">
      <alignment horizontal="left"/>
    </xf>
    <xf numFmtId="0" fontId="23" fillId="0" borderId="0" xfId="8" applyFont="1" applyAlignment="1">
      <alignment horizontal="left"/>
    </xf>
    <xf numFmtId="0" fontId="23" fillId="0" borderId="0" xfId="8" applyNumberFormat="1" applyFont="1" applyAlignment="1">
      <alignment horizontal="left"/>
    </xf>
    <xf numFmtId="0" fontId="24" fillId="0" borderId="0" xfId="8" applyFont="1" applyAlignment="1">
      <alignment horizontal="left"/>
    </xf>
    <xf numFmtId="0" fontId="17" fillId="0" borderId="0" xfId="8" quotePrefix="1" applyFont="1" applyAlignment="1">
      <alignment horizontal="left" vertical="top"/>
    </xf>
    <xf numFmtId="0" fontId="21" fillId="0" borderId="0" xfId="8" applyFont="1" applyAlignment="1">
      <alignment horizontal="left" vertical="top"/>
    </xf>
    <xf numFmtId="0" fontId="25" fillId="0" borderId="0" xfId="8" quotePrefix="1" applyNumberFormat="1" applyFont="1" applyAlignment="1">
      <alignment horizontal="left" vertical="center"/>
    </xf>
    <xf numFmtId="0" fontId="26" fillId="0" borderId="0" xfId="8" applyNumberFormat="1" applyFont="1" applyAlignment="1">
      <alignment horizontal="left" vertical="center"/>
    </xf>
    <xf numFmtId="0" fontId="26" fillId="0" borderId="0" xfId="8" applyFont="1" applyAlignment="1">
      <alignment horizontal="left"/>
    </xf>
    <xf numFmtId="0" fontId="21" fillId="0" borderId="0" xfId="1" applyFont="1" applyAlignment="1">
      <alignment horizontal="left"/>
    </xf>
    <xf numFmtId="0" fontId="24" fillId="0" borderId="0" xfId="8" applyFont="1"/>
    <xf numFmtId="0" fontId="24" fillId="0" borderId="0" xfId="8" applyFont="1" applyAlignment="1"/>
    <xf numFmtId="171" fontId="17" fillId="3" borderId="0" xfId="5" applyNumberFormat="1" applyFont="1" applyFill="1" applyAlignment="1">
      <alignment horizontal="right"/>
    </xf>
    <xf numFmtId="0" fontId="13" fillId="3" borderId="18" xfId="1" applyFont="1" applyFill="1" applyBorder="1" applyAlignment="1">
      <alignment vertical="top" wrapText="1"/>
    </xf>
    <xf numFmtId="0" fontId="17" fillId="0" borderId="0" xfId="5" applyFont="1"/>
    <xf numFmtId="0" fontId="21" fillId="0" borderId="0" xfId="1" applyFont="1" applyFill="1" applyAlignment="1">
      <alignment horizontal="left"/>
    </xf>
    <xf numFmtId="0" fontId="17" fillId="0" borderId="0" xfId="5" applyFont="1" applyFill="1" applyAlignment="1"/>
    <xf numFmtId="168" fontId="17" fillId="0" borderId="0" xfId="4" applyNumberFormat="1" applyFont="1" applyAlignment="1"/>
    <xf numFmtId="0" fontId="17" fillId="0" borderId="7" xfId="7" applyFont="1" applyFill="1" applyBorder="1" applyAlignment="1"/>
    <xf numFmtId="0" fontId="17" fillId="0" borderId="5" xfId="7" applyFont="1" applyFill="1" applyBorder="1" applyAlignment="1"/>
    <xf numFmtId="0" fontId="18" fillId="0" borderId="7" xfId="7" applyFont="1" applyFill="1" applyBorder="1" applyAlignment="1"/>
    <xf numFmtId="1" fontId="17" fillId="0" borderId="0" xfId="4" applyNumberFormat="1" applyFont="1" applyAlignment="1">
      <alignment vertical="center"/>
    </xf>
    <xf numFmtId="168" fontId="17" fillId="0" borderId="0" xfId="6" applyNumberFormat="1" applyFont="1" applyFill="1" applyBorder="1" applyAlignment="1">
      <alignment horizontal="right"/>
    </xf>
    <xf numFmtId="0" fontId="17" fillId="0" borderId="0" xfId="4" applyFont="1" applyBorder="1"/>
    <xf numFmtId="0" fontId="18" fillId="3" borderId="0" xfId="4" applyNumberFormat="1" applyFont="1" applyFill="1" applyBorder="1"/>
    <xf numFmtId="0" fontId="18" fillId="0" borderId="0" xfId="4" applyNumberFormat="1" applyFont="1" applyBorder="1"/>
    <xf numFmtId="0" fontId="17" fillId="0" borderId="0" xfId="4" applyNumberFormat="1" applyFont="1" applyBorder="1"/>
    <xf numFmtId="168" fontId="17" fillId="3" borderId="0" xfId="4" applyNumberFormat="1" applyFont="1" applyFill="1"/>
    <xf numFmtId="0" fontId="20" fillId="0" borderId="0" xfId="8" applyFont="1" applyAlignment="1">
      <alignment horizontal="left"/>
    </xf>
    <xf numFmtId="174" fontId="17" fillId="0" borderId="5" xfId="6" applyNumberFormat="1" applyFont="1" applyFill="1" applyBorder="1" applyAlignment="1">
      <alignment horizontal="center"/>
    </xf>
    <xf numFmtId="174" fontId="17" fillId="0" borderId="7" xfId="6" applyNumberFormat="1" applyFont="1" applyFill="1" applyBorder="1" applyAlignment="1">
      <alignment horizontal="center"/>
    </xf>
    <xf numFmtId="0" fontId="17" fillId="5" borderId="12" xfId="6" applyFont="1" applyFill="1" applyBorder="1" applyAlignment="1">
      <alignment horizontal="center" vertical="center" wrapText="1"/>
    </xf>
    <xf numFmtId="0" fontId="17" fillId="0" borderId="0" xfId="6" applyNumberFormat="1" applyFont="1" applyFill="1" applyBorder="1" applyAlignment="1">
      <alignment horizontal="left"/>
    </xf>
    <xf numFmtId="164" fontId="7" fillId="0" borderId="0" xfId="9" applyNumberFormat="1" applyFont="1"/>
    <xf numFmtId="1" fontId="7" fillId="0" borderId="0" xfId="9" applyNumberFormat="1" applyFont="1"/>
    <xf numFmtId="1" fontId="28" fillId="0" borderId="0" xfId="9" applyNumberFormat="1" applyFont="1" applyBorder="1"/>
    <xf numFmtId="1" fontId="28" fillId="0" borderId="0" xfId="9" applyNumberFormat="1" applyFont="1"/>
    <xf numFmtId="164" fontId="9" fillId="0" borderId="0" xfId="9" applyNumberFormat="1" applyFont="1"/>
    <xf numFmtId="1" fontId="9" fillId="0" borderId="0" xfId="9" applyNumberFormat="1" applyFont="1"/>
    <xf numFmtId="164" fontId="9" fillId="0" borderId="0" xfId="9" applyNumberFormat="1" applyFont="1" applyBorder="1"/>
    <xf numFmtId="1" fontId="9" fillId="0" borderId="0" xfId="9" applyNumberFormat="1" applyFont="1" applyBorder="1"/>
    <xf numFmtId="1" fontId="9" fillId="0" borderId="0" xfId="9" applyNumberFormat="1" applyFont="1" applyBorder="1" applyAlignment="1">
      <alignment horizontal="center"/>
    </xf>
    <xf numFmtId="1" fontId="9" fillId="0" borderId="6" xfId="9" applyNumberFormat="1" applyFont="1" applyBorder="1" applyAlignment="1">
      <alignment horizontal="centerContinuous"/>
    </xf>
    <xf numFmtId="1" fontId="9" fillId="0" borderId="0" xfId="9" applyNumberFormat="1" applyFont="1" applyBorder="1" applyAlignment="1">
      <alignment horizontal="centerContinuous"/>
    </xf>
    <xf numFmtId="1" fontId="9" fillId="0" borderId="0" xfId="9" applyNumberFormat="1" applyFont="1" applyAlignment="1">
      <alignment horizontal="centerContinuous"/>
    </xf>
    <xf numFmtId="0" fontId="17" fillId="5" borderId="12" xfId="6" applyFont="1" applyFill="1" applyBorder="1" applyAlignment="1">
      <alignment horizontal="center" vertical="center" wrapText="1"/>
    </xf>
    <xf numFmtId="168" fontId="18" fillId="0" borderId="0" xfId="4" applyNumberFormat="1" applyFont="1" applyAlignment="1">
      <alignment horizontal="right"/>
    </xf>
    <xf numFmtId="0" fontId="29" fillId="0" borderId="0" xfId="4" applyFont="1"/>
    <xf numFmtId="0" fontId="17" fillId="0" borderId="0" xfId="6" applyNumberFormat="1" applyFont="1" applyFill="1" applyBorder="1" applyAlignment="1">
      <alignment horizontal="left"/>
    </xf>
    <xf numFmtId="0" fontId="17" fillId="5" borderId="4" xfId="6" applyFont="1" applyFill="1" applyBorder="1" applyAlignment="1">
      <alignment horizontal="center" vertical="center" wrapText="1"/>
    </xf>
    <xf numFmtId="0" fontId="17" fillId="5" borderId="14" xfId="6" applyFont="1" applyFill="1" applyBorder="1" applyAlignment="1">
      <alignment horizontal="center" vertical="center"/>
    </xf>
    <xf numFmtId="168" fontId="17" fillId="5" borderId="4" xfId="6" applyNumberFormat="1" applyFont="1" applyFill="1" applyBorder="1" applyAlignment="1">
      <alignment horizontal="center" vertical="center" wrapText="1"/>
    </xf>
    <xf numFmtId="168" fontId="17" fillId="5" borderId="12" xfId="6" applyNumberFormat="1" applyFont="1" applyFill="1" applyBorder="1" applyAlignment="1">
      <alignment horizontal="center" vertical="center" wrapText="1"/>
    </xf>
    <xf numFmtId="0" fontId="17" fillId="0" borderId="7" xfId="6" applyNumberFormat="1" applyFont="1" applyFill="1" applyBorder="1" applyAlignment="1">
      <alignment horizontal="center"/>
    </xf>
    <xf numFmtId="168" fontId="17" fillId="0" borderId="0" xfId="9" applyNumberFormat="1" applyFont="1" applyAlignment="1">
      <alignment horizontal="right"/>
    </xf>
    <xf numFmtId="1" fontId="18" fillId="0" borderId="0" xfId="9" applyNumberFormat="1" applyFont="1" applyAlignment="1"/>
    <xf numFmtId="168" fontId="17" fillId="0" borderId="0" xfId="9" applyNumberFormat="1" applyFont="1" applyBorder="1" applyAlignment="1"/>
    <xf numFmtId="168" fontId="17" fillId="0" borderId="0" xfId="9" applyNumberFormat="1" applyFont="1" applyAlignment="1"/>
    <xf numFmtId="1" fontId="17" fillId="5" borderId="19" xfId="9" applyNumberFormat="1" applyFont="1" applyFill="1" applyBorder="1" applyAlignment="1">
      <alignment horizontal="center" vertical="center" wrapText="1"/>
    </xf>
    <xf numFmtId="168" fontId="17" fillId="0" borderId="0" xfId="4" applyNumberFormat="1" applyFont="1"/>
    <xf numFmtId="0" fontId="17" fillId="5" borderId="14" xfId="6" applyFont="1" applyFill="1" applyBorder="1" applyAlignment="1">
      <alignment vertical="center"/>
    </xf>
    <xf numFmtId="0" fontId="17" fillId="5" borderId="4" xfId="6" applyFont="1" applyFill="1" applyBorder="1" applyAlignment="1">
      <alignment horizontal="center" vertical="center" wrapText="1"/>
    </xf>
    <xf numFmtId="0" fontId="17" fillId="5" borderId="14" xfId="6" applyFont="1" applyFill="1" applyBorder="1" applyAlignment="1">
      <alignment horizontal="center" vertical="center"/>
    </xf>
    <xf numFmtId="0" fontId="17" fillId="5" borderId="12" xfId="6" applyFont="1" applyFill="1" applyBorder="1" applyAlignment="1">
      <alignment horizontal="center" vertical="center" wrapText="1"/>
    </xf>
    <xf numFmtId="0" fontId="17" fillId="0" borderId="0" xfId="6" applyFont="1" applyFill="1" applyAlignment="1">
      <alignment horizontal="left"/>
    </xf>
    <xf numFmtId="0" fontId="17" fillId="0" borderId="0" xfId="6" applyNumberFormat="1" applyFont="1" applyFill="1" applyBorder="1" applyAlignment="1">
      <alignment horizontal="left"/>
    </xf>
    <xf numFmtId="0" fontId="17" fillId="5" borderId="3" xfId="6" applyNumberFormat="1" applyFont="1" applyFill="1" applyBorder="1" applyAlignment="1">
      <alignment horizontal="center" vertical="center"/>
    </xf>
    <xf numFmtId="0" fontId="17" fillId="0" borderId="0" xfId="6" applyFont="1" applyFill="1" applyBorder="1" applyAlignment="1">
      <alignment horizontal="center"/>
    </xf>
    <xf numFmtId="0" fontId="17" fillId="0" borderId="0" xfId="5" applyFont="1" applyFill="1" applyBorder="1" applyAlignment="1"/>
    <xf numFmtId="0" fontId="17" fillId="3" borderId="0" xfId="7" applyFont="1" applyFill="1" applyBorder="1" applyAlignment="1"/>
    <xf numFmtId="168" fontId="17" fillId="3" borderId="0" xfId="6" applyNumberFormat="1" applyFont="1" applyFill="1" applyBorder="1" applyAlignment="1"/>
    <xf numFmtId="0" fontId="12" fillId="3" borderId="0" xfId="4" applyFont="1" applyFill="1" applyBorder="1"/>
    <xf numFmtId="0" fontId="17" fillId="3" borderId="0" xfId="6" quotePrefix="1" applyNumberFormat="1" applyFont="1" applyFill="1" applyBorder="1" applyAlignment="1">
      <alignment horizontal="center" vertical="center"/>
    </xf>
    <xf numFmtId="0" fontId="17" fillId="3" borderId="0" xfId="6" applyNumberFormat="1" applyFont="1" applyFill="1" applyBorder="1" applyAlignment="1">
      <alignment horizontal="center" vertical="center"/>
    </xf>
    <xf numFmtId="168" fontId="17" fillId="3" borderId="0" xfId="6" applyNumberFormat="1" applyFont="1" applyFill="1" applyBorder="1" applyAlignment="1">
      <alignment horizontal="right"/>
    </xf>
    <xf numFmtId="170" fontId="5" fillId="0" borderId="0" xfId="4" applyNumberFormat="1"/>
    <xf numFmtId="0" fontId="17" fillId="3" borderId="0" xfId="4" applyFont="1" applyFill="1" applyBorder="1"/>
    <xf numFmtId="170" fontId="17" fillId="3" borderId="0" xfId="4" applyNumberFormat="1" applyFont="1" applyFill="1" applyBorder="1"/>
    <xf numFmtId="0" fontId="17" fillId="3" borderId="0" xfId="6" applyFont="1" applyFill="1" applyBorder="1" applyAlignment="1">
      <alignment horizontal="center" vertical="center"/>
    </xf>
    <xf numFmtId="0" fontId="17" fillId="3" borderId="0" xfId="6" applyFont="1" applyFill="1" applyBorder="1" applyAlignment="1">
      <alignment horizontal="center" vertical="center" wrapText="1"/>
    </xf>
    <xf numFmtId="1" fontId="17" fillId="3" borderId="0" xfId="4" applyNumberFormat="1" applyFont="1" applyFill="1" applyBorder="1"/>
    <xf numFmtId="175" fontId="17" fillId="0" borderId="0" xfId="6" applyNumberFormat="1" applyFont="1" applyFill="1" applyAlignment="1">
      <alignment horizontal="right"/>
    </xf>
    <xf numFmtId="170" fontId="17" fillId="0" borderId="0" xfId="6" applyNumberFormat="1" applyFont="1" applyAlignment="1">
      <alignment horizontal="right" indent="1"/>
    </xf>
    <xf numFmtId="0" fontId="17" fillId="5" borderId="1" xfId="6" applyFont="1" applyFill="1" applyBorder="1" applyAlignment="1">
      <alignment horizontal="center" vertical="center" wrapText="1"/>
    </xf>
    <xf numFmtId="0" fontId="17" fillId="0" borderId="5" xfId="4" applyFont="1" applyBorder="1" applyAlignment="1">
      <alignment horizontal="center"/>
    </xf>
    <xf numFmtId="169" fontId="17" fillId="0" borderId="0" xfId="4" applyNumberFormat="1" applyFont="1" applyAlignment="1"/>
    <xf numFmtId="0" fontId="17" fillId="0" borderId="7" xfId="4" applyFont="1" applyBorder="1" applyAlignment="1">
      <alignment horizontal="center"/>
    </xf>
    <xf numFmtId="0" fontId="17" fillId="0" borderId="0" xfId="4" applyFont="1" applyBorder="1" applyAlignment="1">
      <alignment horizontal="center"/>
    </xf>
    <xf numFmtId="172" fontId="17" fillId="0" borderId="15" xfId="6" applyNumberFormat="1" applyFont="1" applyBorder="1" applyAlignment="1">
      <alignment horizontal="right"/>
    </xf>
    <xf numFmtId="172" fontId="17" fillId="0" borderId="16" xfId="6" applyNumberFormat="1" applyFont="1" applyBorder="1" applyAlignment="1">
      <alignment horizontal="right"/>
    </xf>
    <xf numFmtId="172" fontId="17" fillId="0" borderId="0" xfId="6" applyNumberFormat="1" applyFont="1" applyAlignment="1">
      <alignment horizontal="right"/>
    </xf>
    <xf numFmtId="0" fontId="21" fillId="0" borderId="0" xfId="0" applyFont="1" applyAlignment="1">
      <alignment vertical="center"/>
    </xf>
    <xf numFmtId="0" fontId="30" fillId="0" borderId="0" xfId="4" applyFont="1"/>
    <xf numFmtId="0" fontId="18" fillId="0" borderId="7" xfId="4" applyFont="1" applyBorder="1" applyAlignment="1">
      <alignment horizontal="center"/>
    </xf>
    <xf numFmtId="172" fontId="18" fillId="0" borderId="16" xfId="6" applyNumberFormat="1" applyFont="1" applyBorder="1" applyAlignment="1">
      <alignment horizontal="right"/>
    </xf>
    <xf numFmtId="169" fontId="18" fillId="0" borderId="0" xfId="4" applyNumberFormat="1" applyFont="1" applyAlignment="1"/>
    <xf numFmtId="1" fontId="18" fillId="0" borderId="0" xfId="9" applyNumberFormat="1" applyFont="1"/>
    <xf numFmtId="1" fontId="17" fillId="0" borderId="0" xfId="9" applyNumberFormat="1" applyFont="1" applyBorder="1"/>
    <xf numFmtId="164" fontId="17" fillId="0" borderId="6" xfId="9" applyNumberFormat="1" applyFont="1" applyBorder="1"/>
    <xf numFmtId="0" fontId="17" fillId="0" borderId="0" xfId="9" applyFont="1"/>
    <xf numFmtId="164" fontId="17" fillId="0" borderId="6" xfId="9" applyNumberFormat="1" applyFont="1" applyBorder="1" applyAlignment="1">
      <alignment horizontal="right"/>
    </xf>
    <xf numFmtId="1" fontId="17" fillId="0" borderId="0" xfId="9" applyNumberFormat="1" applyFont="1"/>
    <xf numFmtId="1" fontId="17" fillId="0" borderId="0" xfId="5" applyNumberFormat="1" applyFont="1" applyFill="1" applyBorder="1" applyAlignment="1">
      <alignment horizontal="center" vertical="center"/>
    </xf>
    <xf numFmtId="1" fontId="17" fillId="0" borderId="0" xfId="4" applyNumberFormat="1" applyFont="1" applyFill="1" applyBorder="1" applyAlignment="1">
      <alignment vertical="center"/>
    </xf>
    <xf numFmtId="1" fontId="7" fillId="0" borderId="0" xfId="9" applyNumberFormat="1" applyFont="1" applyFill="1" applyBorder="1"/>
    <xf numFmtId="176" fontId="17" fillId="0" borderId="0" xfId="9" applyNumberFormat="1" applyFont="1"/>
    <xf numFmtId="176" fontId="18" fillId="0" borderId="0" xfId="9" applyNumberFormat="1" applyFont="1" applyAlignment="1">
      <alignment horizontal="right"/>
    </xf>
    <xf numFmtId="176" fontId="17" fillId="0" borderId="0" xfId="9" applyNumberFormat="1" applyFont="1" applyAlignment="1">
      <alignment horizontal="right"/>
    </xf>
    <xf numFmtId="0" fontId="17" fillId="0" borderId="0" xfId="4" applyFont="1" applyFill="1" applyBorder="1"/>
    <xf numFmtId="0" fontId="5" fillId="0" borderId="0" xfId="4" applyFill="1" applyBorder="1"/>
    <xf numFmtId="0" fontId="5" fillId="0" borderId="0" xfId="4" applyBorder="1"/>
    <xf numFmtId="0" fontId="18" fillId="0" borderId="0" xfId="4" applyFont="1" applyBorder="1" applyAlignment="1">
      <alignment horizontal="center"/>
    </xf>
    <xf numFmtId="168" fontId="18" fillId="0" borderId="0" xfId="6" applyNumberFormat="1" applyFont="1" applyAlignment="1">
      <alignment horizontal="right"/>
    </xf>
    <xf numFmtId="168" fontId="9" fillId="0" borderId="0" xfId="6" applyNumberFormat="1"/>
    <xf numFmtId="168" fontId="17" fillId="0" borderId="0" xfId="6" applyNumberFormat="1" applyFont="1" applyAlignment="1">
      <alignment horizontal="right"/>
    </xf>
    <xf numFmtId="168" fontId="17" fillId="0" borderId="0" xfId="6" quotePrefix="1" applyNumberFormat="1" applyFont="1" applyAlignment="1">
      <alignment horizontal="right"/>
    </xf>
    <xf numFmtId="168" fontId="17" fillId="3" borderId="0" xfId="4" applyNumberFormat="1" applyFont="1" applyFill="1" applyAlignment="1">
      <alignment horizontal="right"/>
    </xf>
    <xf numFmtId="1" fontId="17" fillId="0" borderId="0" xfId="6" applyNumberFormat="1" applyFont="1" applyFill="1" applyBorder="1" applyAlignment="1"/>
    <xf numFmtId="1" fontId="17" fillId="0" borderId="0" xfId="4" applyNumberFormat="1" applyFont="1"/>
    <xf numFmtId="1" fontId="17" fillId="0" borderId="0" xfId="6" applyNumberFormat="1" applyFont="1" applyFill="1" applyAlignment="1"/>
    <xf numFmtId="0" fontId="26" fillId="0" borderId="0" xfId="8" applyFont="1" applyAlignment="1">
      <alignment horizontal="left" vertical="center"/>
    </xf>
    <xf numFmtId="0" fontId="25" fillId="0" borderId="0" xfId="8" quotePrefix="1" applyFont="1" applyAlignment="1">
      <alignment horizontal="left" vertical="center"/>
    </xf>
    <xf numFmtId="0" fontId="12" fillId="0" borderId="0" xfId="12" quotePrefix="1" applyFont="1" applyAlignment="1">
      <alignment horizontal="left" vertical="center"/>
    </xf>
    <xf numFmtId="0" fontId="21" fillId="0" borderId="0" xfId="0" applyFont="1"/>
    <xf numFmtId="168" fontId="17" fillId="0" borderId="0" xfId="4" applyNumberFormat="1" applyFont="1" applyFill="1"/>
    <xf numFmtId="0" fontId="17" fillId="5" borderId="4" xfId="6" applyFont="1" applyFill="1" applyBorder="1" applyAlignment="1">
      <alignment horizontal="center" vertical="center" wrapText="1"/>
    </xf>
    <xf numFmtId="0" fontId="17" fillId="5" borderId="12" xfId="6" applyFont="1" applyFill="1" applyBorder="1" applyAlignment="1">
      <alignment horizontal="center" vertical="center" wrapText="1"/>
    </xf>
    <xf numFmtId="0" fontId="33" fillId="0" borderId="0" xfId="4" applyFont="1"/>
    <xf numFmtId="0" fontId="34" fillId="0" borderId="0" xfId="4" applyFont="1"/>
    <xf numFmtId="0" fontId="35" fillId="0" borderId="0" xfId="4" applyFont="1"/>
    <xf numFmtId="0" fontId="18" fillId="0" borderId="0" xfId="4" applyFont="1" applyFill="1"/>
    <xf numFmtId="0" fontId="21" fillId="3" borderId="0" xfId="1" applyFont="1" applyFill="1" applyAlignment="1">
      <alignment horizontal="left"/>
    </xf>
    <xf numFmtId="0" fontId="21" fillId="0" borderId="0" xfId="1" applyFont="1" applyFill="1"/>
    <xf numFmtId="173" fontId="17" fillId="0" borderId="0" xfId="5" quotePrefix="1" applyNumberFormat="1" applyFont="1" applyFill="1" applyBorder="1" applyAlignment="1">
      <alignment horizontal="right"/>
    </xf>
    <xf numFmtId="173" fontId="18" fillId="0" borderId="0" xfId="5" quotePrefix="1" applyNumberFormat="1" applyFont="1" applyFill="1" applyBorder="1" applyAlignment="1">
      <alignment horizontal="right"/>
    </xf>
    <xf numFmtId="164" fontId="18" fillId="0" borderId="0" xfId="5" applyNumberFormat="1" applyFont="1" applyFill="1" applyBorder="1"/>
    <xf numFmtId="164" fontId="17" fillId="0" borderId="0" xfId="5" applyNumberFormat="1" applyFont="1" applyFill="1" applyBorder="1"/>
    <xf numFmtId="164" fontId="18" fillId="0" borderId="0" xfId="5" quotePrefix="1" applyNumberFormat="1" applyFont="1" applyFill="1" applyBorder="1"/>
    <xf numFmtId="164" fontId="17" fillId="0" borderId="0" xfId="5" quotePrefix="1" applyNumberFormat="1" applyFont="1" applyFill="1" applyBorder="1"/>
    <xf numFmtId="1" fontId="17" fillId="5" borderId="13" xfId="5" applyNumberFormat="1" applyFont="1" applyFill="1" applyBorder="1" applyAlignment="1">
      <alignment horizontal="center" vertical="center"/>
    </xf>
    <xf numFmtId="0" fontId="21" fillId="0" borderId="0" xfId="0" applyFont="1" applyAlignment="1">
      <alignment horizontal="justify" wrapText="1"/>
    </xf>
    <xf numFmtId="0" fontId="14" fillId="3" borderId="0" xfId="2" applyFont="1" applyFill="1"/>
    <xf numFmtId="0" fontId="14" fillId="3" borderId="0" xfId="2" applyFont="1" applyFill="1" applyAlignment="1">
      <alignment horizontal="left"/>
    </xf>
    <xf numFmtId="0" fontId="14" fillId="3" borderId="0" xfId="1" applyFont="1" applyFill="1" applyBorder="1" applyAlignment="1"/>
    <xf numFmtId="0" fontId="13" fillId="3" borderId="0" xfId="1" applyFont="1" applyFill="1" applyBorder="1" applyAlignment="1">
      <alignment horizontal="center" vertical="top" wrapText="1"/>
    </xf>
    <xf numFmtId="0" fontId="13" fillId="3" borderId="18" xfId="1" applyFont="1" applyFill="1" applyBorder="1" applyAlignment="1">
      <alignment horizontal="center" vertical="top" wrapText="1"/>
    </xf>
    <xf numFmtId="0" fontId="13" fillId="3" borderId="0" xfId="2" applyFont="1" applyFill="1" applyBorder="1" applyAlignment="1">
      <alignment horizontal="left" vertical="top" wrapText="1"/>
    </xf>
    <xf numFmtId="0" fontId="17" fillId="0" borderId="0" xfId="5" applyFont="1" applyFill="1" applyAlignment="1">
      <alignment horizontal="left"/>
    </xf>
    <xf numFmtId="0" fontId="17" fillId="5" borderId="4" xfId="6" applyFont="1" applyFill="1" applyBorder="1" applyAlignment="1">
      <alignment horizontal="center" vertical="center" wrapText="1"/>
    </xf>
    <xf numFmtId="0" fontId="17" fillId="5" borderId="12" xfId="6" applyFont="1" applyFill="1" applyBorder="1" applyAlignment="1">
      <alignment horizontal="center" vertical="center" wrapText="1"/>
    </xf>
    <xf numFmtId="0" fontId="36" fillId="5" borderId="14" xfId="6" applyFont="1" applyFill="1" applyBorder="1" applyAlignment="1">
      <alignment horizontal="center" vertical="center" wrapText="1"/>
    </xf>
    <xf numFmtId="0" fontId="36" fillId="5" borderId="3" xfId="6" applyFont="1" applyFill="1" applyBorder="1" applyAlignment="1">
      <alignment horizontal="center" vertical="center" wrapText="1"/>
    </xf>
    <xf numFmtId="0" fontId="17" fillId="5" borderId="1" xfId="6" applyFont="1" applyFill="1" applyBorder="1" applyAlignment="1">
      <alignment horizontal="center" vertical="center" wrapText="1"/>
    </xf>
    <xf numFmtId="0" fontId="7" fillId="5" borderId="7" xfId="6" applyFont="1" applyFill="1" applyBorder="1" applyAlignment="1">
      <alignment horizontal="center" vertical="center" wrapText="1"/>
    </xf>
    <xf numFmtId="0" fontId="7" fillId="5" borderId="10" xfId="6" applyFont="1" applyFill="1" applyBorder="1" applyAlignment="1">
      <alignment horizontal="center" vertical="center" wrapText="1"/>
    </xf>
    <xf numFmtId="0" fontId="17" fillId="5" borderId="8" xfId="6" applyFont="1" applyFill="1" applyBorder="1" applyAlignment="1">
      <alignment horizontal="center" vertical="center" wrapText="1"/>
    </xf>
    <xf numFmtId="0" fontId="7" fillId="5" borderId="9" xfId="6" applyFont="1" applyFill="1" applyBorder="1" applyAlignment="1">
      <alignment horizontal="center" vertical="center" wrapText="1"/>
    </xf>
    <xf numFmtId="0" fontId="7" fillId="5" borderId="11" xfId="6" applyFont="1" applyFill="1" applyBorder="1" applyAlignment="1">
      <alignment horizontal="center" vertical="center" wrapText="1"/>
    </xf>
    <xf numFmtId="0" fontId="17" fillId="3" borderId="0" xfId="6" applyFont="1" applyFill="1" applyBorder="1" applyAlignment="1">
      <alignment horizontal="center" vertical="center"/>
    </xf>
    <xf numFmtId="0" fontId="17" fillId="0" borderId="0" xfId="6" applyFont="1" applyFill="1" applyAlignment="1">
      <alignment horizontal="left"/>
    </xf>
    <xf numFmtId="0" fontId="17" fillId="5" borderId="3" xfId="6" applyFont="1" applyFill="1" applyBorder="1" applyAlignment="1">
      <alignment horizontal="center" vertical="center"/>
    </xf>
    <xf numFmtId="0" fontId="17" fillId="5" borderId="2" xfId="6" applyFont="1" applyFill="1" applyBorder="1" applyAlignment="1">
      <alignment horizontal="center" vertical="center"/>
    </xf>
    <xf numFmtId="0" fontId="17" fillId="0" borderId="0" xfId="2" applyFont="1" applyFill="1" applyBorder="1" applyAlignment="1">
      <alignment horizontal="left"/>
    </xf>
    <xf numFmtId="0" fontId="7" fillId="0" borderId="0" xfId="2" applyFont="1" applyFill="1" applyBorder="1" applyAlignment="1">
      <alignment horizontal="left"/>
    </xf>
    <xf numFmtId="0" fontId="17" fillId="5" borderId="1" xfId="6" applyFont="1" applyFill="1" applyBorder="1" applyAlignment="1">
      <alignment horizontal="center" vertical="center"/>
    </xf>
    <xf numFmtId="0" fontId="17" fillId="5" borderId="10" xfId="6" applyFont="1" applyFill="1" applyBorder="1" applyAlignment="1">
      <alignment horizontal="center" vertical="center"/>
    </xf>
    <xf numFmtId="0" fontId="17" fillId="5" borderId="14" xfId="6" applyFont="1" applyFill="1" applyBorder="1" applyAlignment="1">
      <alignment horizontal="center" vertical="center"/>
    </xf>
    <xf numFmtId="0" fontId="17" fillId="0" borderId="0" xfId="6" applyNumberFormat="1" applyFont="1" applyFill="1" applyAlignment="1">
      <alignment horizontal="left"/>
    </xf>
    <xf numFmtId="0" fontId="7" fillId="0" borderId="0" xfId="6" applyNumberFormat="1" applyFont="1" applyFill="1" applyAlignment="1">
      <alignment horizontal="left"/>
    </xf>
    <xf numFmtId="0" fontId="17" fillId="0" borderId="7" xfId="6" applyNumberFormat="1" applyFont="1" applyFill="1" applyBorder="1" applyAlignment="1">
      <alignment horizontal="left"/>
    </xf>
    <xf numFmtId="0" fontId="17" fillId="0" borderId="0" xfId="6" applyNumberFormat="1" applyFont="1" applyFill="1" applyBorder="1" applyAlignment="1">
      <alignment horizontal="left"/>
    </xf>
    <xf numFmtId="0" fontId="17" fillId="5" borderId="14" xfId="6" applyNumberFormat="1" applyFont="1" applyFill="1" applyBorder="1" applyAlignment="1">
      <alignment horizontal="center" vertical="center" wrapText="1"/>
    </xf>
    <xf numFmtId="0" fontId="17" fillId="5" borderId="14" xfId="6" applyNumberFormat="1" applyFont="1" applyFill="1" applyBorder="1" applyAlignment="1">
      <alignment horizontal="center" vertical="center"/>
    </xf>
    <xf numFmtId="0" fontId="17" fillId="5" borderId="3" xfId="6" applyNumberFormat="1" applyFont="1" applyFill="1" applyBorder="1" applyAlignment="1">
      <alignment horizontal="center" vertical="center"/>
    </xf>
    <xf numFmtId="0" fontId="17" fillId="5" borderId="13" xfId="6" applyNumberFormat="1" applyFont="1" applyFill="1" applyBorder="1" applyAlignment="1">
      <alignment horizontal="center" vertical="center"/>
    </xf>
    <xf numFmtId="0" fontId="17" fillId="5" borderId="20" xfId="6" applyNumberFormat="1" applyFont="1" applyFill="1" applyBorder="1" applyAlignment="1">
      <alignment horizontal="center" vertical="center"/>
    </xf>
    <xf numFmtId="0" fontId="17" fillId="5" borderId="4" xfId="6" applyNumberFormat="1" applyFont="1" applyFill="1" applyBorder="1" applyAlignment="1">
      <alignment horizontal="center" vertical="center" wrapText="1"/>
    </xf>
    <xf numFmtId="1" fontId="17" fillId="5" borderId="1" xfId="9" applyNumberFormat="1" applyFont="1" applyFill="1" applyBorder="1" applyAlignment="1">
      <alignment horizontal="center" vertical="center"/>
    </xf>
    <xf numFmtId="1" fontId="17" fillId="5" borderId="10" xfId="9" applyNumberFormat="1" applyFont="1" applyFill="1" applyBorder="1" applyAlignment="1">
      <alignment horizontal="center" vertical="center"/>
    </xf>
    <xf numFmtId="1" fontId="17" fillId="5" borderId="8" xfId="9" applyNumberFormat="1" applyFont="1" applyFill="1" applyBorder="1" applyAlignment="1">
      <alignment horizontal="center" vertical="center" wrapText="1"/>
    </xf>
    <xf numFmtId="1" fontId="17" fillId="5" borderId="11" xfId="9" applyNumberFormat="1" applyFont="1" applyFill="1" applyBorder="1" applyAlignment="1">
      <alignment horizontal="center" vertical="center" wrapText="1"/>
    </xf>
    <xf numFmtId="1" fontId="17" fillId="5" borderId="3" xfId="9" applyNumberFormat="1" applyFont="1" applyFill="1" applyBorder="1" applyAlignment="1">
      <alignment horizontal="center" vertical="center"/>
    </xf>
    <xf numFmtId="1" fontId="17" fillId="5" borderId="2" xfId="9" applyNumberFormat="1" applyFont="1" applyFill="1" applyBorder="1" applyAlignment="1">
      <alignment horizontal="center" vertical="center"/>
    </xf>
    <xf numFmtId="1" fontId="17" fillId="5" borderId="13" xfId="9" applyNumberFormat="1" applyFont="1" applyFill="1" applyBorder="1" applyAlignment="1">
      <alignment horizontal="center" vertical="center"/>
    </xf>
    <xf numFmtId="1" fontId="17" fillId="0" borderId="0" xfId="5" applyNumberFormat="1" applyFont="1" applyFill="1" applyAlignment="1">
      <alignment horizontal="left" wrapText="1"/>
    </xf>
    <xf numFmtId="0" fontId="7" fillId="0" borderId="0" xfId="6" applyFont="1" applyFill="1" applyAlignment="1">
      <alignment horizontal="left"/>
    </xf>
    <xf numFmtId="0" fontId="17" fillId="0" borderId="0" xfId="2" applyFont="1" applyAlignment="1">
      <alignment horizontal="justify" vertical="top" wrapText="1"/>
    </xf>
    <xf numFmtId="0" fontId="21" fillId="0" borderId="0" xfId="1" applyFont="1" applyAlignment="1">
      <alignment horizontal="justify" vertical="top" wrapText="1"/>
    </xf>
    <xf numFmtId="0" fontId="20" fillId="0" borderId="0" xfId="1" applyFont="1" applyBorder="1" applyAlignment="1">
      <alignment horizontal="left"/>
    </xf>
  </cellXfs>
  <cellStyles count="13">
    <cellStyle name="Hyperlink 3" xfId="3" xr:uid="{00000000-0005-0000-0000-000000000000}"/>
    <cellStyle name="Standard" xfId="0" builtinId="0"/>
    <cellStyle name="Standard 10" xfId="5" xr:uid="{00000000-0005-0000-0000-000002000000}"/>
    <cellStyle name="Standard 11" xfId="6" xr:uid="{00000000-0005-0000-0000-000003000000}"/>
    <cellStyle name="Standard 12" xfId="4" xr:uid="{00000000-0005-0000-0000-000004000000}"/>
    <cellStyle name="Standard 15 2" xfId="7" xr:uid="{00000000-0005-0000-0000-000005000000}"/>
    <cellStyle name="Standard 16" xfId="10" xr:uid="{00000000-0005-0000-0000-000006000000}"/>
    <cellStyle name="Standard 2" xfId="9" xr:uid="{00000000-0005-0000-0000-000007000000}"/>
    <cellStyle name="Standard 3" xfId="11" xr:uid="{00000000-0005-0000-0000-000008000000}"/>
    <cellStyle name="Standard 3 2" xfId="2" xr:uid="{00000000-0005-0000-0000-000009000000}"/>
    <cellStyle name="Standard 9 2 2 2" xfId="1" xr:uid="{00000000-0005-0000-0000-00000A000000}"/>
    <cellStyle name="Standard 9 2 4" xfId="8" xr:uid="{00000000-0005-0000-0000-00000B000000}"/>
    <cellStyle name="Standard 9 2 4 2" xfId="12" xr:uid="{00000000-0005-0000-0000-00000C000000}"/>
  </cellStyles>
  <dxfs count="0"/>
  <tableStyles count="0" defaultTableStyle="TableStyleMedium2" defaultPivotStyle="PivotStyleLight16"/>
  <colors>
    <mruColors>
      <color rgb="FFFFEA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758921439167932E-2"/>
          <c:y val="0.15328768686522881"/>
          <c:w val="0.89421642946805557"/>
          <c:h val="0.61252685276355379"/>
        </c:manualLayout>
      </c:layout>
      <c:lineChart>
        <c:grouping val="standard"/>
        <c:varyColors val="0"/>
        <c:ser>
          <c:idx val="1"/>
          <c:order val="0"/>
          <c:tx>
            <c:strRef>
              <c:f>'901'!$D$39</c:f>
              <c:strCache>
                <c:ptCount val="1"/>
                <c:pt idx="0">
                  <c:v>Rauschgiftdelikte</c:v>
                </c:pt>
              </c:strCache>
            </c:strRef>
          </c:tx>
          <c:spPr>
            <a:ln w="28575"/>
          </c:spPr>
          <c:marker>
            <c:symbol val="none"/>
          </c:marker>
          <c:cat>
            <c:numRef>
              <c:f>'901'!$AM$4:$AM$35</c:f>
              <c:numCache>
                <c:formatCode>General</c:formatCode>
                <c:ptCount val="32"/>
                <c:pt idx="0">
                  <c:v>1993</c:v>
                </c:pt>
                <c:pt idx="2">
                  <c:v>1995</c:v>
                </c:pt>
                <c:pt idx="6">
                  <c:v>2000</c:v>
                </c:pt>
                <c:pt idx="12">
                  <c:v>2005</c:v>
                </c:pt>
                <c:pt idx="17">
                  <c:v>2010</c:v>
                </c:pt>
                <c:pt idx="22">
                  <c:v>2015</c:v>
                </c:pt>
                <c:pt idx="27">
                  <c:v>2020</c:v>
                </c:pt>
                <c:pt idx="31">
                  <c:v>2024</c:v>
                </c:pt>
              </c:numCache>
            </c:numRef>
          </c:cat>
          <c:val>
            <c:numRef>
              <c:f>'901'!$F$4:$AK$4</c:f>
              <c:numCache>
                <c:formatCode>[=1]".";[=0]"-";#\ ##0</c:formatCode>
                <c:ptCount val="32"/>
                <c:pt idx="0">
                  <c:v>35335</c:v>
                </c:pt>
                <c:pt idx="1">
                  <c:v>35669</c:v>
                </c:pt>
                <c:pt idx="2">
                  <c:v>37359</c:v>
                </c:pt>
                <c:pt idx="3">
                  <c:v>30522</c:v>
                </c:pt>
                <c:pt idx="4">
                  <c:v>31400</c:v>
                </c:pt>
                <c:pt idx="5">
                  <c:v>32612</c:v>
                </c:pt>
                <c:pt idx="6">
                  <c:v>28365</c:v>
                </c:pt>
                <c:pt idx="7">
                  <c:v>31197</c:v>
                </c:pt>
                <c:pt idx="8">
                  <c:v>31407</c:v>
                </c:pt>
                <c:pt idx="9">
                  <c:v>31023</c:v>
                </c:pt>
                <c:pt idx="10">
                  <c:v>34091</c:v>
                </c:pt>
                <c:pt idx="11">
                  <c:v>29708</c:v>
                </c:pt>
                <c:pt idx="12">
                  <c:v>26815</c:v>
                </c:pt>
                <c:pt idx="13">
                  <c:v>28825</c:v>
                </c:pt>
                <c:pt idx="14">
                  <c:v>29789</c:v>
                </c:pt>
                <c:pt idx="15">
                  <c:v>28705</c:v>
                </c:pt>
                <c:pt idx="16">
                  <c:v>28982</c:v>
                </c:pt>
                <c:pt idx="17">
                  <c:v>26529</c:v>
                </c:pt>
                <c:pt idx="18">
                  <c:v>26238</c:v>
                </c:pt>
                <c:pt idx="19">
                  <c:v>25498</c:v>
                </c:pt>
                <c:pt idx="20">
                  <c:v>24526</c:v>
                </c:pt>
                <c:pt idx="21">
                  <c:v>24907</c:v>
                </c:pt>
                <c:pt idx="22">
                  <c:v>22881</c:v>
                </c:pt>
                <c:pt idx="23">
                  <c:v>25647</c:v>
                </c:pt>
                <c:pt idx="24">
                  <c:v>23614</c:v>
                </c:pt>
                <c:pt idx="25">
                  <c:v>22685</c:v>
                </c:pt>
                <c:pt idx="26">
                  <c:v>21768</c:v>
                </c:pt>
                <c:pt idx="27">
                  <c:v>20942</c:v>
                </c:pt>
                <c:pt idx="28">
                  <c:v>19907</c:v>
                </c:pt>
                <c:pt idx="29">
                  <c:v>21959</c:v>
                </c:pt>
                <c:pt idx="30">
                  <c:v>22512</c:v>
                </c:pt>
                <c:pt idx="31">
                  <c:v>20994</c:v>
                </c:pt>
              </c:numCache>
            </c:numRef>
          </c:val>
          <c:smooth val="0"/>
          <c:extLst>
            <c:ext xmlns:c16="http://schemas.microsoft.com/office/drawing/2014/chart" uri="{C3380CC4-5D6E-409C-BE32-E72D297353CC}">
              <c16:uniqueId val="{00000000-15AA-4812-8A4B-96A44445646B}"/>
            </c:ext>
          </c:extLst>
        </c:ser>
        <c:dLbls>
          <c:showLegendKey val="0"/>
          <c:showVal val="0"/>
          <c:showCatName val="0"/>
          <c:showSerName val="0"/>
          <c:showPercent val="0"/>
          <c:showBubbleSize val="0"/>
        </c:dLbls>
        <c:smooth val="0"/>
        <c:axId val="166782464"/>
        <c:axId val="166784000"/>
      </c:lineChart>
      <c:catAx>
        <c:axId val="166782464"/>
        <c:scaling>
          <c:orientation val="minMax"/>
        </c:scaling>
        <c:delete val="0"/>
        <c:axPos val="b"/>
        <c:numFmt formatCode="General" sourceLinked="1"/>
        <c:majorTickMark val="out"/>
        <c:minorTickMark val="none"/>
        <c:tickLblPos val="nextTo"/>
        <c:spPr>
          <a:ln>
            <a:solidFill>
              <a:schemeClr val="bg1">
                <a:lumMod val="85000"/>
              </a:schemeClr>
            </a:solid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166784000"/>
        <c:crosses val="autoZero"/>
        <c:auto val="1"/>
        <c:lblAlgn val="ctr"/>
        <c:lblOffset val="100"/>
        <c:noMultiLvlLbl val="0"/>
      </c:catAx>
      <c:valAx>
        <c:axId val="166784000"/>
        <c:scaling>
          <c:orientation val="minMax"/>
          <c:max val="45000"/>
          <c:min val="15000"/>
        </c:scaling>
        <c:delete val="0"/>
        <c:axPos val="r"/>
        <c:majorGridlines>
          <c:spPr>
            <a:ln w="28575">
              <a:solidFill>
                <a:schemeClr val="bg1"/>
              </a:solidFill>
            </a:ln>
          </c:spPr>
        </c:majorGridlines>
        <c:numFmt formatCode="[=1]&quot;.&quot;;[=0]&quot; 0&quot;;#\ ##0" sourceLinked="0"/>
        <c:majorTickMark val="out"/>
        <c:minorTickMark val="none"/>
        <c:tickLblPos val="nextTo"/>
        <c:spPr>
          <a:ln>
            <a:no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166782464"/>
        <c:crosses val="max"/>
        <c:crossBetween val="midCat"/>
      </c:valAx>
      <c:spPr>
        <a:solidFill>
          <a:schemeClr val="bg1">
            <a:lumMod val="95000"/>
          </a:schemeClr>
        </a:solidFill>
      </c:spPr>
    </c:plotArea>
    <c:plotVisOnly val="0"/>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latin typeface="Open Sans" panose="020B0606030504020204" pitchFamily="34" charset="0"/>
                <a:ea typeface="Open Sans" panose="020B0606030504020204" pitchFamily="34" charset="0"/>
                <a:cs typeface="Open Sans" panose="020B0606030504020204" pitchFamily="34" charset="0"/>
              </a:defRPr>
            </a:pPr>
            <a:r>
              <a:rPr lang="en-US" sz="1000">
                <a:latin typeface="Open Sans" panose="020B0606030504020204" pitchFamily="34" charset="0"/>
                <a:ea typeface="Open Sans" panose="020B0606030504020204" pitchFamily="34" charset="0"/>
                <a:cs typeface="Open Sans" panose="020B0606030504020204" pitchFamily="34" charset="0"/>
              </a:rPr>
              <a:t>Entwicklung des Hundebestandes im Rahmen der Hundesteuer</a:t>
            </a:r>
          </a:p>
          <a:p>
            <a:pPr algn="l">
              <a:defRPr>
                <a:latin typeface="Open Sans" panose="020B0606030504020204" pitchFamily="34" charset="0"/>
                <a:ea typeface="Open Sans" panose="020B0606030504020204" pitchFamily="34" charset="0"/>
                <a:cs typeface="Open Sans" panose="020B0606030504020204" pitchFamily="34" charset="0"/>
              </a:defRPr>
            </a:pPr>
            <a:r>
              <a:rPr lang="en-US" sz="1000" b="0">
                <a:latin typeface="Open Sans" panose="020B0606030504020204" pitchFamily="34" charset="0"/>
                <a:ea typeface="Open Sans" panose="020B0606030504020204" pitchFamily="34" charset="0"/>
                <a:cs typeface="Open Sans" panose="020B0606030504020204" pitchFamily="34" charset="0"/>
              </a:rPr>
              <a:t>Anzahl je 1 000 Einwohner:innen</a:t>
            </a:r>
          </a:p>
        </c:rich>
      </c:tx>
      <c:layout>
        <c:manualLayout>
          <c:xMode val="edge"/>
          <c:yMode val="edge"/>
          <c:x val="9.4589789179578361E-4"/>
          <c:y val="0"/>
        </c:manualLayout>
      </c:layout>
      <c:overlay val="0"/>
    </c:title>
    <c:autoTitleDeleted val="0"/>
    <c:plotArea>
      <c:layout>
        <c:manualLayout>
          <c:layoutTarget val="inner"/>
          <c:xMode val="edge"/>
          <c:yMode val="edge"/>
          <c:x val="6.1349693251533744E-3"/>
          <c:y val="0.11568859643005044"/>
          <c:w val="0.93660690358594723"/>
          <c:h val="0.70168147585026064"/>
        </c:manualLayout>
      </c:layout>
      <c:barChart>
        <c:barDir val="col"/>
        <c:grouping val="clustered"/>
        <c:varyColors val="0"/>
        <c:ser>
          <c:idx val="0"/>
          <c:order val="0"/>
          <c:tx>
            <c:strRef>
              <c:f>'910'!$B$3</c:f>
              <c:strCache>
                <c:ptCount val="1"/>
                <c:pt idx="0">
                  <c:v>Hundebestand insgesamt</c:v>
                </c:pt>
              </c:strCache>
            </c:strRef>
          </c:tx>
          <c:spPr>
            <a:solidFill>
              <a:schemeClr val="accent2"/>
            </a:solidFill>
          </c:spPr>
          <c:invertIfNegative val="0"/>
          <c:dLbls>
            <c:spPr>
              <a:noFill/>
              <a:ln>
                <a:noFill/>
              </a:ln>
              <a:effectLst/>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'910'!$A$4:$A$23</c:f>
              <c:strCache>
                <c:ptCount val="20"/>
                <c:pt idx="0">
                  <c:v>1995</c:v>
                </c:pt>
                <c:pt idx="1">
                  <c:v>1996</c:v>
                </c:pt>
                <c:pt idx="2">
                  <c:v>1997</c:v>
                </c:pt>
                <c:pt idx="3">
                  <c:v>1998</c:v>
                </c:pt>
                <c:pt idx="4">
                  <c:v>1999</c:v>
                </c:pt>
                <c:pt idx="5">
                  <c:v>2000</c:v>
                </c:pt>
                <c:pt idx="6">
                  <c:v>2001</c:v>
                </c:pt>
                <c:pt idx="7">
                  <c:v>2002</c:v>
                </c:pt>
                <c:pt idx="8">
                  <c:v>2003</c:v>
                </c:pt>
                <c:pt idx="9">
                  <c:v>2015</c:v>
                </c:pt>
                <c:pt idx="10">
                  <c:v>2016</c:v>
                </c:pt>
                <c:pt idx="11">
                  <c:v>2018</c:v>
                </c:pt>
                <c:pt idx="12">
                  <c:v>2019</c:v>
                </c:pt>
                <c:pt idx="13">
                  <c:v>2020</c:v>
                </c:pt>
                <c:pt idx="14">
                  <c:v>2021</c:v>
                </c:pt>
                <c:pt idx="15">
                  <c:v>2022</c:v>
                </c:pt>
                <c:pt idx="16">
                  <c:v>2023</c:v>
                </c:pt>
                <c:pt idx="17">
                  <c:v>2024</c:v>
                </c:pt>
                <c:pt idx="18">
                  <c:v>2025</c:v>
                </c:pt>
                <c:pt idx="19">
                  <c:v>Quelle: Hansestadt Lübeck, 1.201.6, Aktivbesteuerung (Veranlagung) - Hundesteuer</c:v>
                </c:pt>
              </c:strCache>
            </c:strRef>
          </c:cat>
          <c:val>
            <c:numRef>
              <c:f>'910'!$C$4:$C$22</c:f>
              <c:numCache>
                <c:formatCode>0.0\ \ </c:formatCode>
                <c:ptCount val="19"/>
                <c:pt idx="0">
                  <c:v>28.982633476901508</c:v>
                </c:pt>
                <c:pt idx="1">
                  <c:v>27.563990303521884</c:v>
                </c:pt>
                <c:pt idx="2">
                  <c:v>26.632911861939139</c:v>
                </c:pt>
                <c:pt idx="3">
                  <c:v>25.566849100860047</c:v>
                </c:pt>
                <c:pt idx="4">
                  <c:v>27.751280365262971</c:v>
                </c:pt>
                <c:pt idx="5">
                  <c:v>31.036516553892454</c:v>
                </c:pt>
                <c:pt idx="6">
                  <c:v>31.356522546788646</c:v>
                </c:pt>
                <c:pt idx="7">
                  <c:v>30.348767008777223</c:v>
                </c:pt>
                <c:pt idx="8">
                  <c:v>29.684195849696746</c:v>
                </c:pt>
                <c:pt idx="9">
                  <c:v>37.242817423540316</c:v>
                </c:pt>
                <c:pt idx="10">
                  <c:v>39.245296833742898</c:v>
                </c:pt>
                <c:pt idx="11">
                  <c:v>42.372303425700714</c:v>
                </c:pt>
                <c:pt idx="12">
                  <c:v>42.999786972700775</c:v>
                </c:pt>
                <c:pt idx="13">
                  <c:v>46.73580399386119</c:v>
                </c:pt>
                <c:pt idx="14">
                  <c:v>48.496437433130737</c:v>
                </c:pt>
                <c:pt idx="15">
                  <c:v>46.492710946304577</c:v>
                </c:pt>
                <c:pt idx="16">
                  <c:v>47.497039315192481</c:v>
                </c:pt>
                <c:pt idx="17">
                  <c:v>47.428081838449359</c:v>
                </c:pt>
                <c:pt idx="18">
                  <c:v>48.490741902525585</c:v>
                </c:pt>
              </c:numCache>
            </c:numRef>
          </c:val>
          <c:extLst>
            <c:ext xmlns:c16="http://schemas.microsoft.com/office/drawing/2014/chart" uri="{C3380CC4-5D6E-409C-BE32-E72D297353CC}">
              <c16:uniqueId val="{00000000-A495-4CE0-909A-0F3C94929AA7}"/>
            </c:ext>
          </c:extLst>
        </c:ser>
        <c:dLbls>
          <c:showLegendKey val="0"/>
          <c:showVal val="0"/>
          <c:showCatName val="0"/>
          <c:showSerName val="0"/>
          <c:showPercent val="0"/>
          <c:showBubbleSize val="0"/>
        </c:dLbls>
        <c:gapWidth val="150"/>
        <c:axId val="236483328"/>
        <c:axId val="236484864"/>
      </c:barChart>
      <c:catAx>
        <c:axId val="236483328"/>
        <c:scaling>
          <c:orientation val="minMax"/>
        </c:scaling>
        <c:delete val="0"/>
        <c:axPos val="b"/>
        <c:numFmt formatCode="General" sourceLinked="1"/>
        <c:majorTickMark val="out"/>
        <c:minorTickMark val="none"/>
        <c:tickLblPos val="nextTo"/>
        <c:spPr>
          <a:ln>
            <a:solidFill>
              <a:schemeClr val="bg1">
                <a:lumMod val="85000"/>
              </a:schemeClr>
            </a:solid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36484864"/>
        <c:crosses val="autoZero"/>
        <c:auto val="1"/>
        <c:lblAlgn val="ctr"/>
        <c:lblOffset val="100"/>
        <c:noMultiLvlLbl val="0"/>
      </c:catAx>
      <c:valAx>
        <c:axId val="236484864"/>
        <c:scaling>
          <c:orientation val="minMax"/>
        </c:scaling>
        <c:delete val="0"/>
        <c:axPos val="r"/>
        <c:majorGridlines>
          <c:spPr>
            <a:ln w="25400">
              <a:solidFill>
                <a:schemeClr val="bg1"/>
              </a:solidFill>
            </a:ln>
          </c:spPr>
        </c:majorGridlines>
        <c:numFmt formatCode="[=0]&quot;-&quot;;##0\ \ " sourceLinked="0"/>
        <c:majorTickMark val="out"/>
        <c:minorTickMark val="none"/>
        <c:tickLblPos val="nextTo"/>
        <c:spPr>
          <a:ln>
            <a:no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36483328"/>
        <c:crosses val="max"/>
        <c:crossBetween val="between"/>
      </c:valAx>
      <c:spPr>
        <a:solidFill>
          <a:schemeClr val="bg1">
            <a:lumMod val="95000"/>
          </a:schemeClr>
        </a:solidFill>
      </c:spPr>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de-DE"/>
    </a:p>
  </c:txPr>
  <c:printSettings>
    <c:headerFooter>
      <c:oddFooter>&amp;L&amp;"Open Sans,Standard"&amp;8Statistisches Jahrbuch 2019/20/21
&amp;R&amp;"Open Sans,Standard"&amp;8&amp;S
</c:oddFooter>
    </c:headerFooter>
    <c:pageMargins b="0.78740157499999996" l="0.7" r="0.7" t="0.78740157499999996" header="0.3" footer="0.3"/>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349693251533744E-3"/>
          <c:y val="0.11568859643005044"/>
          <c:w val="0.93660690358594723"/>
          <c:h val="0.62939514186368228"/>
        </c:manualLayout>
      </c:layout>
      <c:barChart>
        <c:barDir val="col"/>
        <c:grouping val="clustered"/>
        <c:varyColors val="0"/>
        <c:ser>
          <c:idx val="0"/>
          <c:order val="0"/>
          <c:tx>
            <c:strRef>
              <c:f>'910'!$B$3</c:f>
              <c:strCache>
                <c:ptCount val="1"/>
                <c:pt idx="0">
                  <c:v>Hundebestand insgesamt</c:v>
                </c:pt>
              </c:strCache>
            </c:strRef>
          </c:tx>
          <c:spPr>
            <a:solidFill>
              <a:schemeClr val="accent2"/>
            </a:solidFill>
          </c:spPr>
          <c:invertIfNegative val="0"/>
          <c:dLbls>
            <c:numFmt formatCode="#,##0.0" sourceLinked="0"/>
            <c:spPr>
              <a:noFill/>
              <a:ln>
                <a:noFill/>
              </a:ln>
              <a:effectLst/>
            </c:spPr>
            <c:txPr>
              <a:bodyPr wrap="square" lIns="38100" tIns="19050" rIns="38100" bIns="19050" anchor="ctr">
                <a:spAutoFit/>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'911'!$D$4:$D$17</c:f>
              <c:strCache>
                <c:ptCount val="14"/>
                <c:pt idx="0">
                  <c:v>23627</c:v>
                </c:pt>
                <c:pt idx="1">
                  <c:v>23552</c:v>
                </c:pt>
                <c:pt idx="2">
                  <c:v>23558</c:v>
                </c:pt>
                <c:pt idx="3">
                  <c:v>23554</c:v>
                </c:pt>
                <c:pt idx="4">
                  <c:v>23562</c:v>
                </c:pt>
                <c:pt idx="5">
                  <c:v>23564</c:v>
                </c:pt>
                <c:pt idx="6">
                  <c:v>23566</c:v>
                </c:pt>
                <c:pt idx="7">
                  <c:v>23556</c:v>
                </c:pt>
                <c:pt idx="8">
                  <c:v>23560</c:v>
                </c:pt>
                <c:pt idx="9">
                  <c:v>23568</c:v>
                </c:pt>
                <c:pt idx="10">
                  <c:v>23628</c:v>
                </c:pt>
                <c:pt idx="11">
                  <c:v>23570</c:v>
                </c:pt>
                <c:pt idx="12">
                  <c:v>23569</c:v>
                </c:pt>
                <c:pt idx="13">
                  <c:v>Hansestadt Lübeck</c:v>
                </c:pt>
              </c:strCache>
            </c:strRef>
          </c:cat>
          <c:val>
            <c:numRef>
              <c:f>'911'!$E$4:$E$17</c:f>
              <c:numCache>
                <c:formatCode>General</c:formatCode>
                <c:ptCount val="14"/>
                <c:pt idx="0">
                  <c:v>25.641025641025642</c:v>
                </c:pt>
                <c:pt idx="1">
                  <c:v>32.039040950562274</c:v>
                </c:pt>
                <c:pt idx="2">
                  <c:v>32.979375127629162</c:v>
                </c:pt>
                <c:pt idx="3">
                  <c:v>39.846840023563075</c:v>
                </c:pt>
                <c:pt idx="4">
                  <c:v>42.783440291934063</c:v>
                </c:pt>
                <c:pt idx="5">
                  <c:v>45.532994923857871</c:v>
                </c:pt>
                <c:pt idx="6">
                  <c:v>49.172959367134126</c:v>
                </c:pt>
                <c:pt idx="7">
                  <c:v>54.202362954252756</c:v>
                </c:pt>
                <c:pt idx="8">
                  <c:v>57.089668011169721</c:v>
                </c:pt>
                <c:pt idx="9">
                  <c:v>62.654626422563091</c:v>
                </c:pt>
                <c:pt idx="10">
                  <c:v>63.16916488222698</c:v>
                </c:pt>
                <c:pt idx="11">
                  <c:v>64.026355367757645</c:v>
                </c:pt>
                <c:pt idx="12">
                  <c:v>66.932528562190129</c:v>
                </c:pt>
                <c:pt idx="13">
                  <c:v>48.59828998548101</c:v>
                </c:pt>
              </c:numCache>
            </c:numRef>
          </c:val>
          <c:extLst>
            <c:ext xmlns:c16="http://schemas.microsoft.com/office/drawing/2014/chart" uri="{C3380CC4-5D6E-409C-BE32-E72D297353CC}">
              <c16:uniqueId val="{00000000-AF5D-47A7-AA65-D497DB6431F7}"/>
            </c:ext>
          </c:extLst>
        </c:ser>
        <c:dLbls>
          <c:showLegendKey val="0"/>
          <c:showVal val="0"/>
          <c:showCatName val="0"/>
          <c:showSerName val="0"/>
          <c:showPercent val="0"/>
          <c:showBubbleSize val="0"/>
        </c:dLbls>
        <c:gapWidth val="150"/>
        <c:axId val="236483328"/>
        <c:axId val="236484864"/>
      </c:barChart>
      <c:catAx>
        <c:axId val="236483328"/>
        <c:scaling>
          <c:orientation val="minMax"/>
        </c:scaling>
        <c:delete val="0"/>
        <c:axPos val="b"/>
        <c:numFmt formatCode="General" sourceLinked="1"/>
        <c:majorTickMark val="out"/>
        <c:minorTickMark val="none"/>
        <c:tickLblPos val="nextTo"/>
        <c:spPr>
          <a:ln>
            <a:solidFill>
              <a:schemeClr val="bg1">
                <a:lumMod val="85000"/>
              </a:schemeClr>
            </a:solid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36484864"/>
        <c:crosses val="autoZero"/>
        <c:auto val="1"/>
        <c:lblAlgn val="ctr"/>
        <c:lblOffset val="100"/>
        <c:noMultiLvlLbl val="0"/>
      </c:catAx>
      <c:valAx>
        <c:axId val="236484864"/>
        <c:scaling>
          <c:orientation val="minMax"/>
        </c:scaling>
        <c:delete val="0"/>
        <c:axPos val="r"/>
        <c:majorGridlines>
          <c:spPr>
            <a:ln w="25400">
              <a:solidFill>
                <a:schemeClr val="bg1"/>
              </a:solidFill>
            </a:ln>
          </c:spPr>
        </c:majorGridlines>
        <c:numFmt formatCode="[=0]&quot;-&quot;;#\ ##0\ \ " sourceLinked="0"/>
        <c:majorTickMark val="out"/>
        <c:minorTickMark val="none"/>
        <c:tickLblPos val="nextTo"/>
        <c:spPr>
          <a:ln>
            <a:no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36483328"/>
        <c:crosses val="max"/>
        <c:crossBetween val="between"/>
      </c:valAx>
      <c:spPr>
        <a:solidFill>
          <a:schemeClr val="bg1">
            <a:lumMod val="95000"/>
          </a:schemeClr>
        </a:solidFill>
      </c:spPr>
    </c:plotArea>
    <c:plotVisOnly val="0"/>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de-DE"/>
    </a:p>
  </c:txPr>
  <c:printSettings>
    <c:headerFooter>
      <c:oddFooter>&amp;L&amp;"Open Sans,Standard"&amp;8Statistisches Jahrbuch 2019/20/21
&amp;R&amp;"Open Sans,Standard"&amp;8&amp;S
</c:oddFooter>
    </c:headerFooter>
    <c:pageMargins b="0.78740157499999996" l="0.7" r="0.7" t="0.78740157499999996" header="0.3" footer="0.3"/>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549129062672003E-2"/>
          <c:y val="3.9732793182513715E-2"/>
          <c:w val="0.67807946117288098"/>
          <c:h val="0.88109311095227039"/>
        </c:manualLayout>
      </c:layout>
      <c:barChart>
        <c:barDir val="bar"/>
        <c:grouping val="clustered"/>
        <c:varyColors val="0"/>
        <c:ser>
          <c:idx val="1"/>
          <c:order val="0"/>
          <c:tx>
            <c:v>Hunderassen</c:v>
          </c:tx>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'912'!$D$3:$D$38</c:f>
              <c:strCache>
                <c:ptCount val="36"/>
                <c:pt idx="0">
                  <c:v>Mischling</c:v>
                </c:pt>
                <c:pt idx="1">
                  <c:v>Labrador Retriever</c:v>
                </c:pt>
                <c:pt idx="2">
                  <c:v>Chihuahua</c:v>
                </c:pt>
                <c:pt idx="3">
                  <c:v>Bully (französiache Bulldogge)</c:v>
                </c:pt>
                <c:pt idx="4">
                  <c:v>Jack Russel Terrier</c:v>
                </c:pt>
                <c:pt idx="5">
                  <c:v>Dackel</c:v>
                </c:pt>
                <c:pt idx="6">
                  <c:v>Australian Shepherd</c:v>
                </c:pt>
                <c:pt idx="7">
                  <c:v>Havaneser</c:v>
                </c:pt>
                <c:pt idx="8">
                  <c:v>Golden Retriever</c:v>
                </c:pt>
                <c:pt idx="9">
                  <c:v>Bolonka Zwetna</c:v>
                </c:pt>
                <c:pt idx="10">
                  <c:v>Pudel</c:v>
                </c:pt>
                <c:pt idx="11">
                  <c:v>Yorkshire Terrier</c:v>
                </c:pt>
                <c:pt idx="12">
                  <c:v>Mops</c:v>
                </c:pt>
                <c:pt idx="13">
                  <c:v>Deutscher Schäferhund</c:v>
                </c:pt>
                <c:pt idx="14">
                  <c:v>Spitz</c:v>
                </c:pt>
                <c:pt idx="15">
                  <c:v>Bulldogge</c:v>
                </c:pt>
                <c:pt idx="16">
                  <c:v>Border Collie</c:v>
                </c:pt>
                <c:pt idx="17">
                  <c:v>Malteser</c:v>
                </c:pt>
                <c:pt idx="18">
                  <c:v>Beagle</c:v>
                </c:pt>
                <c:pt idx="19">
                  <c:v>Cocker Spaniel</c:v>
                </c:pt>
                <c:pt idx="20">
                  <c:v>Rottweiler</c:v>
                </c:pt>
                <c:pt idx="21">
                  <c:v>Berner Sennen</c:v>
                </c:pt>
                <c:pt idx="22">
                  <c:v>Retriever</c:v>
                </c:pt>
                <c:pt idx="23">
                  <c:v>Terrier</c:v>
                </c:pt>
                <c:pt idx="24">
                  <c:v>Goldendoodle</c:v>
                </c:pt>
                <c:pt idx="25">
                  <c:v>Magyar Vizlar</c:v>
                </c:pt>
                <c:pt idx="26">
                  <c:v>Sheltie</c:v>
                </c:pt>
                <c:pt idx="27">
                  <c:v>Englische Bulldogge</c:v>
                </c:pt>
                <c:pt idx="28">
                  <c:v>Parson Jack Russel Terrier</c:v>
                </c:pt>
                <c:pt idx="29">
                  <c:v>Husky</c:v>
                </c:pt>
                <c:pt idx="30">
                  <c:v>Collie</c:v>
                </c:pt>
                <c:pt idx="31">
                  <c:v>Pinscher</c:v>
                </c:pt>
                <c:pt idx="32">
                  <c:v>Dalmatiner</c:v>
                </c:pt>
                <c:pt idx="33">
                  <c:v>Schnauzer (Mittelschnauzer)</c:v>
                </c:pt>
                <c:pt idx="34">
                  <c:v>Dobermann</c:v>
                </c:pt>
                <c:pt idx="35">
                  <c:v>Dogge</c:v>
                </c:pt>
              </c:strCache>
            </c:strRef>
          </c:cat>
          <c:val>
            <c:numRef>
              <c:f>'912'!$F$3:$F$38</c:f>
              <c:numCache>
                <c:formatCode>General</c:formatCode>
                <c:ptCount val="36"/>
                <c:pt idx="0">
                  <c:v>47.266591676040491</c:v>
                </c:pt>
                <c:pt idx="1">
                  <c:v>6.7491563554555682</c:v>
                </c:pt>
                <c:pt idx="2">
                  <c:v>4.1282339707536559</c:v>
                </c:pt>
                <c:pt idx="3">
                  <c:v>3.5883014623172103</c:v>
                </c:pt>
                <c:pt idx="4">
                  <c:v>3.1271091113610794</c:v>
                </c:pt>
                <c:pt idx="5">
                  <c:v>2.935883014623172</c:v>
                </c:pt>
                <c:pt idx="6">
                  <c:v>2.8008998875140607</c:v>
                </c:pt>
                <c:pt idx="7">
                  <c:v>2.7221597300337455</c:v>
                </c:pt>
                <c:pt idx="8">
                  <c:v>2.3059617547806521</c:v>
                </c:pt>
                <c:pt idx="9">
                  <c:v>2.2947131608548932</c:v>
                </c:pt>
                <c:pt idx="10">
                  <c:v>2.1822272215973002</c:v>
                </c:pt>
                <c:pt idx="11">
                  <c:v>2.1484814398200225</c:v>
                </c:pt>
                <c:pt idx="12">
                  <c:v>1.5635545556805397</c:v>
                </c:pt>
                <c:pt idx="13">
                  <c:v>1.5523059617547807</c:v>
                </c:pt>
                <c:pt idx="14">
                  <c:v>1.5410573678290214</c:v>
                </c:pt>
                <c:pt idx="15">
                  <c:v>1.3948256467941507</c:v>
                </c:pt>
                <c:pt idx="16">
                  <c:v>1.3835770528683915</c:v>
                </c:pt>
                <c:pt idx="17">
                  <c:v>1.158605174353206</c:v>
                </c:pt>
                <c:pt idx="18">
                  <c:v>0.87739032620922386</c:v>
                </c:pt>
                <c:pt idx="19">
                  <c:v>0.75365579302587171</c:v>
                </c:pt>
                <c:pt idx="20">
                  <c:v>0.71991001124859388</c:v>
                </c:pt>
                <c:pt idx="21">
                  <c:v>0.70866141732283461</c:v>
                </c:pt>
                <c:pt idx="22">
                  <c:v>0.62992125984251968</c:v>
                </c:pt>
                <c:pt idx="23">
                  <c:v>0.58492688413948257</c:v>
                </c:pt>
                <c:pt idx="24">
                  <c:v>0.56242969628796402</c:v>
                </c:pt>
                <c:pt idx="25">
                  <c:v>0.55118110236220474</c:v>
                </c:pt>
                <c:pt idx="26">
                  <c:v>0.55118110236220474</c:v>
                </c:pt>
                <c:pt idx="27">
                  <c:v>0.51743532058492692</c:v>
                </c:pt>
                <c:pt idx="28">
                  <c:v>0.46119235095613048</c:v>
                </c:pt>
                <c:pt idx="29">
                  <c:v>0.39370078740157477</c:v>
                </c:pt>
                <c:pt idx="30">
                  <c:v>0.38245219347581555</c:v>
                </c:pt>
                <c:pt idx="31">
                  <c:v>0.37120359955005622</c:v>
                </c:pt>
                <c:pt idx="32">
                  <c:v>0.33745781777277839</c:v>
                </c:pt>
                <c:pt idx="33">
                  <c:v>0.33745781777277839</c:v>
                </c:pt>
                <c:pt idx="34">
                  <c:v>0.23622047244094488</c:v>
                </c:pt>
                <c:pt idx="35">
                  <c:v>0.17997750281214847</c:v>
                </c:pt>
              </c:numCache>
            </c:numRef>
          </c:val>
          <c:extLst>
            <c:ext xmlns:c16="http://schemas.microsoft.com/office/drawing/2014/chart" uri="{C3380CC4-5D6E-409C-BE32-E72D297353CC}">
              <c16:uniqueId val="{00000000-37E8-40A0-A1E4-F8BEA399D90C}"/>
            </c:ext>
          </c:extLst>
        </c:ser>
        <c:dLbls>
          <c:showLegendKey val="0"/>
          <c:showVal val="0"/>
          <c:showCatName val="0"/>
          <c:showSerName val="0"/>
          <c:showPercent val="0"/>
          <c:showBubbleSize val="0"/>
        </c:dLbls>
        <c:gapWidth val="70"/>
        <c:axId val="155859968"/>
        <c:axId val="155874048"/>
      </c:barChart>
      <c:catAx>
        <c:axId val="155859968"/>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0" vert="horz"/>
          <a:lstStyle/>
          <a:p>
            <a:pPr>
              <a:defRPr/>
            </a:pPr>
            <a:endParaRPr lang="de-DE"/>
          </a:p>
        </c:txPr>
        <c:crossAx val="155874048"/>
        <c:crosses val="autoZero"/>
        <c:auto val="1"/>
        <c:lblAlgn val="ctr"/>
        <c:lblOffset val="100"/>
        <c:noMultiLvlLbl val="0"/>
      </c:catAx>
      <c:valAx>
        <c:axId val="155874048"/>
        <c:scaling>
          <c:orientation val="minMax"/>
        </c:scaling>
        <c:delete val="0"/>
        <c:axPos val="b"/>
        <c:majorGridlines>
          <c:spPr>
            <a:ln w="25400" cap="flat" cmpd="sng" algn="ctr">
              <a:solidFill>
                <a:schemeClr val="bg1"/>
              </a:solidFill>
              <a:round/>
            </a:ln>
            <a:effectLst/>
          </c:spPr>
        </c:majorGridlines>
        <c:numFmt formatCode="0" sourceLinked="0"/>
        <c:majorTickMark val="out"/>
        <c:minorTickMark val="none"/>
        <c:tickLblPos val="nextTo"/>
        <c:spPr>
          <a:noFill/>
          <a:ln>
            <a:noFill/>
          </a:ln>
          <a:effectLst/>
        </c:spPr>
        <c:txPr>
          <a:bodyPr rot="-60000000" vert="horz"/>
          <a:lstStyle/>
          <a:p>
            <a:pPr>
              <a:defRPr/>
            </a:pPr>
            <a:endParaRPr lang="de-DE"/>
          </a:p>
        </c:txPr>
        <c:crossAx val="155859968"/>
        <c:crosses val="max"/>
        <c:crossBetween val="between"/>
      </c:valAx>
      <c:spPr>
        <a:solidFill>
          <a:schemeClr val="bg1">
            <a:lumMod val="95000"/>
          </a:schemeClr>
        </a:solidFill>
        <a:ln>
          <a:noFill/>
        </a:ln>
        <a:effectLst/>
      </c:spPr>
    </c:plotArea>
    <c:plotVisOnly val="0"/>
    <c:dispBlanksAs val="gap"/>
    <c:showDLblsOverMax val="0"/>
  </c:chart>
  <c:spPr>
    <a:solidFill>
      <a:schemeClr val="bg1"/>
    </a:solidFill>
    <a:ln w="9525" cap="flat" cmpd="sng" algn="ctr">
      <a:noFill/>
      <a:round/>
    </a:ln>
    <a:effectLst/>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printSettings>
    <c:headerFooter>
      <c:oddHeader>&amp;L&amp;"Open Sans,Standard"&amp;8
&amp;I&amp;R&amp;"Open Sans,Standard"&amp;8
&amp;I</c:oddHeader>
      <c:oddFooter>&amp;Z&amp;"Arial,Standard"&amp;8&amp;S</c:oddFooter>
    </c:headerFooter>
    <c:pageMargins b="0.78740157499999996" l="0.7" r="0.7" t="0.78740157499999996" header="0.3" footer="0.3"/>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1.6882198548710828E-2"/>
          <c:y val="0.1768283151888507"/>
          <c:w val="0.91814559209510571"/>
          <c:h val="0.72324030974028808"/>
        </c:manualLayout>
      </c:layout>
      <c:lineChart>
        <c:grouping val="standard"/>
        <c:varyColors val="0"/>
        <c:ser>
          <c:idx val="0"/>
          <c:order val="0"/>
          <c:tx>
            <c:v>Kinder</c:v>
          </c:tx>
          <c:spPr>
            <a:ln w="28575">
              <a:solidFill>
                <a:schemeClr val="accent6">
                  <a:lumMod val="60000"/>
                  <a:lumOff val="40000"/>
                </a:schemeClr>
              </a:solidFill>
            </a:ln>
          </c:spPr>
          <c:marker>
            <c:symbol val="none"/>
          </c:marker>
          <c:cat>
            <c:numRef>
              <c:f>'902'!$M$6:$M$40</c:f>
              <c:numCache>
                <c:formatCode>General</c:formatCode>
                <c:ptCount val="35"/>
                <c:pt idx="0">
                  <c:v>1990</c:v>
                </c:pt>
                <c:pt idx="5">
                  <c:v>1995</c:v>
                </c:pt>
                <c:pt idx="10">
                  <c:v>2000</c:v>
                </c:pt>
                <c:pt idx="15">
                  <c:v>2005</c:v>
                </c:pt>
                <c:pt idx="20">
                  <c:v>2010</c:v>
                </c:pt>
                <c:pt idx="25">
                  <c:v>2015</c:v>
                </c:pt>
                <c:pt idx="30">
                  <c:v>2020</c:v>
                </c:pt>
                <c:pt idx="34">
                  <c:v>2024</c:v>
                </c:pt>
              </c:numCache>
            </c:numRef>
          </c:cat>
          <c:val>
            <c:numRef>
              <c:f>'902'!$D$6:$D$40</c:f>
              <c:numCache>
                <c:formatCode>0.0\ \ </c:formatCode>
                <c:ptCount val="35"/>
                <c:pt idx="0">
                  <c:v>5.9801883331295098</c:v>
                </c:pt>
                <c:pt idx="1">
                  <c:v>7.1868308351177728</c:v>
                </c:pt>
                <c:pt idx="2">
                  <c:v>7.121738012598021</c:v>
                </c:pt>
                <c:pt idx="3">
                  <c:v>5.6077106020778569</c:v>
                </c:pt>
                <c:pt idx="4">
                  <c:v>7.2162267585489532</c:v>
                </c:pt>
                <c:pt idx="5">
                  <c:v>8.5610200364298734</c:v>
                </c:pt>
                <c:pt idx="6">
                  <c:v>7.3082585999196894</c:v>
                </c:pt>
                <c:pt idx="7">
                  <c:v>8.9556135770234988</c:v>
                </c:pt>
                <c:pt idx="8">
                  <c:v>8.612099644128115</c:v>
                </c:pt>
                <c:pt idx="9">
                  <c:v>8.3970489604292418</c:v>
                </c:pt>
                <c:pt idx="10">
                  <c:v>7.1070948833801442</c:v>
                </c:pt>
                <c:pt idx="11">
                  <c:v>6.0786372651965932</c:v>
                </c:pt>
                <c:pt idx="12">
                  <c:v>5.4082966837037914</c:v>
                </c:pt>
                <c:pt idx="13">
                  <c:v>5.8066719799612887</c:v>
                </c:pt>
                <c:pt idx="14">
                  <c:v>5.7743785850860423</c:v>
                </c:pt>
                <c:pt idx="15">
                  <c:v>5.2726017943409245</c:v>
                </c:pt>
                <c:pt idx="16">
                  <c:v>5.7914520395377975</c:v>
                </c:pt>
                <c:pt idx="17">
                  <c:v>7.6246334310850443</c:v>
                </c:pt>
                <c:pt idx="18">
                  <c:v>5.8230365004970883</c:v>
                </c:pt>
                <c:pt idx="19">
                  <c:v>5.0816696914700543</c:v>
                </c:pt>
                <c:pt idx="20">
                  <c:v>5.6806770908047621</c:v>
                </c:pt>
                <c:pt idx="21">
                  <c:v>5.1791629027401385</c:v>
                </c:pt>
                <c:pt idx="22">
                  <c:v>4.9885233358837029</c:v>
                </c:pt>
                <c:pt idx="23">
                  <c:v>3.8272363971718413</c:v>
                </c:pt>
                <c:pt idx="24">
                  <c:v>3.6235022376209036</c:v>
                </c:pt>
                <c:pt idx="25">
                  <c:v>3.3008487896887768</c:v>
                </c:pt>
                <c:pt idx="26">
                  <c:v>2.5345147331547495</c:v>
                </c:pt>
                <c:pt idx="27">
                  <c:v>2.6531826293872696</c:v>
                </c:pt>
                <c:pt idx="28">
                  <c:v>3.2643596146985372</c:v>
                </c:pt>
                <c:pt idx="29">
                  <c:v>2.6996625421822271</c:v>
                </c:pt>
                <c:pt idx="30">
                  <c:v>2.7620676048928057</c:v>
                </c:pt>
                <c:pt idx="31">
                  <c:v>3.7081339712918657</c:v>
                </c:pt>
                <c:pt idx="32">
                  <c:v>4.3447293447293447</c:v>
                </c:pt>
                <c:pt idx="33">
                  <c:v>4.588263704419222</c:v>
                </c:pt>
                <c:pt idx="34">
                  <c:v>4.2918454935622314</c:v>
                </c:pt>
              </c:numCache>
            </c:numRef>
          </c:val>
          <c:smooth val="0"/>
          <c:extLst>
            <c:ext xmlns:c16="http://schemas.microsoft.com/office/drawing/2014/chart" uri="{C3380CC4-5D6E-409C-BE32-E72D297353CC}">
              <c16:uniqueId val="{00000000-9DA7-4B4B-9CAC-96F8D3ADD2E7}"/>
            </c:ext>
          </c:extLst>
        </c:ser>
        <c:ser>
          <c:idx val="1"/>
          <c:order val="1"/>
          <c:tx>
            <c:v>Jugendliche</c:v>
          </c:tx>
          <c:spPr>
            <a:ln w="28575">
              <a:solidFill>
                <a:schemeClr val="accent5">
                  <a:lumMod val="60000"/>
                  <a:lumOff val="40000"/>
                </a:schemeClr>
              </a:solidFill>
            </a:ln>
          </c:spPr>
          <c:marker>
            <c:symbol val="none"/>
          </c:marker>
          <c:cat>
            <c:numRef>
              <c:f>'902'!$M$6:$M$40</c:f>
              <c:numCache>
                <c:formatCode>General</c:formatCode>
                <c:ptCount val="35"/>
                <c:pt idx="0">
                  <c:v>1990</c:v>
                </c:pt>
                <c:pt idx="5">
                  <c:v>1995</c:v>
                </c:pt>
                <c:pt idx="10">
                  <c:v>2000</c:v>
                </c:pt>
                <c:pt idx="15">
                  <c:v>2005</c:v>
                </c:pt>
                <c:pt idx="20">
                  <c:v>2010</c:v>
                </c:pt>
                <c:pt idx="25">
                  <c:v>2015</c:v>
                </c:pt>
                <c:pt idx="30">
                  <c:v>2020</c:v>
                </c:pt>
                <c:pt idx="34">
                  <c:v>2024</c:v>
                </c:pt>
              </c:numCache>
            </c:numRef>
          </c:cat>
          <c:val>
            <c:numRef>
              <c:f>'902'!$F$6:$F$40</c:f>
              <c:numCache>
                <c:formatCode>0.0\ \ </c:formatCode>
                <c:ptCount val="35"/>
                <c:pt idx="0">
                  <c:v>16.509722392075332</c:v>
                </c:pt>
                <c:pt idx="1">
                  <c:v>13.624197002141328</c:v>
                </c:pt>
                <c:pt idx="2">
                  <c:v>13.523589150276386</c:v>
                </c:pt>
                <c:pt idx="3">
                  <c:v>13.193140568281386</c:v>
                </c:pt>
                <c:pt idx="4">
                  <c:v>14.094396047328045</c:v>
                </c:pt>
                <c:pt idx="5">
                  <c:v>16.47150663544106</c:v>
                </c:pt>
                <c:pt idx="6">
                  <c:v>15.781019943782626</c:v>
                </c:pt>
                <c:pt idx="7">
                  <c:v>16.29242819843342</c:v>
                </c:pt>
                <c:pt idx="8">
                  <c:v>19.620403321470935</c:v>
                </c:pt>
                <c:pt idx="9">
                  <c:v>17.78672032193159</c:v>
                </c:pt>
                <c:pt idx="10">
                  <c:v>15.691781658322141</c:v>
                </c:pt>
                <c:pt idx="11">
                  <c:v>15.727453039318631</c:v>
                </c:pt>
                <c:pt idx="12">
                  <c:v>14.1091168429811</c:v>
                </c:pt>
                <c:pt idx="13">
                  <c:v>14.209267903905271</c:v>
                </c:pt>
                <c:pt idx="14">
                  <c:v>14.455066921606118</c:v>
                </c:pt>
                <c:pt idx="15">
                  <c:v>15.38992408557626</c:v>
                </c:pt>
                <c:pt idx="16">
                  <c:v>16.441598218014757</c:v>
                </c:pt>
                <c:pt idx="17">
                  <c:v>17.478005865102638</c:v>
                </c:pt>
                <c:pt idx="18">
                  <c:v>16.85840079534157</c:v>
                </c:pt>
                <c:pt idx="19">
                  <c:v>16.599190283400812</c:v>
                </c:pt>
                <c:pt idx="20">
                  <c:v>14.416869889542388</c:v>
                </c:pt>
                <c:pt idx="21">
                  <c:v>15.130984643179765</c:v>
                </c:pt>
                <c:pt idx="22">
                  <c:v>14.521805661820963</c:v>
                </c:pt>
                <c:pt idx="23">
                  <c:v>11.481709191515524</c:v>
                </c:pt>
                <c:pt idx="24">
                  <c:v>12.05428035224484</c:v>
                </c:pt>
                <c:pt idx="25">
                  <c:v>14.193649795661742</c:v>
                </c:pt>
                <c:pt idx="26">
                  <c:v>8.3247475788172274</c:v>
                </c:pt>
                <c:pt idx="27">
                  <c:v>9.6490184414039266</c:v>
                </c:pt>
                <c:pt idx="28">
                  <c:v>9.8109168747770248</c:v>
                </c:pt>
                <c:pt idx="29">
                  <c:v>7.9865016872890893</c:v>
                </c:pt>
                <c:pt idx="30">
                  <c:v>8.1020649743522295</c:v>
                </c:pt>
                <c:pt idx="31">
                  <c:v>8.7586390217969168</c:v>
                </c:pt>
                <c:pt idx="32">
                  <c:v>8.5588793922127255</c:v>
                </c:pt>
                <c:pt idx="33">
                  <c:v>8.9108910891089099</c:v>
                </c:pt>
                <c:pt idx="34">
                  <c:v>8.2065288073871763</c:v>
                </c:pt>
              </c:numCache>
            </c:numRef>
          </c:val>
          <c:smooth val="0"/>
          <c:extLst>
            <c:ext xmlns:c16="http://schemas.microsoft.com/office/drawing/2014/chart" uri="{C3380CC4-5D6E-409C-BE32-E72D297353CC}">
              <c16:uniqueId val="{00000001-9DA7-4B4B-9CAC-96F8D3ADD2E7}"/>
            </c:ext>
          </c:extLst>
        </c:ser>
        <c:ser>
          <c:idx val="2"/>
          <c:order val="2"/>
          <c:tx>
            <c:v>Heranwachsende</c:v>
          </c:tx>
          <c:spPr>
            <a:ln w="28575">
              <a:solidFill>
                <a:schemeClr val="accent2">
                  <a:lumMod val="60000"/>
                  <a:lumOff val="40000"/>
                </a:schemeClr>
              </a:solidFill>
            </a:ln>
          </c:spPr>
          <c:marker>
            <c:symbol val="none"/>
          </c:marker>
          <c:cat>
            <c:numRef>
              <c:f>'902'!$M$6:$M$40</c:f>
              <c:numCache>
                <c:formatCode>General</c:formatCode>
                <c:ptCount val="35"/>
                <c:pt idx="0">
                  <c:v>1990</c:v>
                </c:pt>
                <c:pt idx="5">
                  <c:v>1995</c:v>
                </c:pt>
                <c:pt idx="10">
                  <c:v>2000</c:v>
                </c:pt>
                <c:pt idx="15">
                  <c:v>2005</c:v>
                </c:pt>
                <c:pt idx="20">
                  <c:v>2010</c:v>
                </c:pt>
                <c:pt idx="25">
                  <c:v>2015</c:v>
                </c:pt>
                <c:pt idx="30">
                  <c:v>2020</c:v>
                </c:pt>
                <c:pt idx="34">
                  <c:v>2024</c:v>
                </c:pt>
              </c:numCache>
            </c:numRef>
          </c:cat>
          <c:val>
            <c:numRef>
              <c:f>'902'!$H$6:$H$40</c:f>
              <c:numCache>
                <c:formatCode>0.0\ \ </c:formatCode>
                <c:ptCount val="35"/>
                <c:pt idx="0">
                  <c:v>16.436345848110552</c:v>
                </c:pt>
                <c:pt idx="1">
                  <c:v>14.868843683083513</c:v>
                </c:pt>
                <c:pt idx="2">
                  <c:v>15.657539529502507</c:v>
                </c:pt>
                <c:pt idx="3">
                  <c:v>15.045687820753537</c:v>
                </c:pt>
                <c:pt idx="4">
                  <c:v>13.795345208685477</c:v>
                </c:pt>
                <c:pt idx="5">
                  <c:v>14.793130366900858</c:v>
                </c:pt>
                <c:pt idx="6">
                  <c:v>14.750368089947798</c:v>
                </c:pt>
                <c:pt idx="7">
                  <c:v>13.485639686684072</c:v>
                </c:pt>
                <c:pt idx="8">
                  <c:v>17.82918149466192</c:v>
                </c:pt>
                <c:pt idx="9">
                  <c:v>16.552649228705565</c:v>
                </c:pt>
                <c:pt idx="10">
                  <c:v>15.99706923922335</c:v>
                </c:pt>
                <c:pt idx="11">
                  <c:v>15.657449539143622</c:v>
                </c:pt>
                <c:pt idx="12">
                  <c:v>16.010935457030786</c:v>
                </c:pt>
                <c:pt idx="13">
                  <c:v>14.915177046567232</c:v>
                </c:pt>
                <c:pt idx="14">
                  <c:v>13.702995538559593</c:v>
                </c:pt>
                <c:pt idx="15">
                  <c:v>13.678398895790201</c:v>
                </c:pt>
                <c:pt idx="16">
                  <c:v>14.005290268689963</c:v>
                </c:pt>
                <c:pt idx="17">
                  <c:v>14.706744868035191</c:v>
                </c:pt>
                <c:pt idx="18">
                  <c:v>14.955262036642521</c:v>
                </c:pt>
                <c:pt idx="19">
                  <c:v>16.641072176462377</c:v>
                </c:pt>
                <c:pt idx="20">
                  <c:v>13.513125806914358</c:v>
                </c:pt>
                <c:pt idx="21">
                  <c:v>13.941583860283046</c:v>
                </c:pt>
                <c:pt idx="22">
                  <c:v>12.180566182096404</c:v>
                </c:pt>
                <c:pt idx="23">
                  <c:v>10.928373808791884</c:v>
                </c:pt>
                <c:pt idx="24">
                  <c:v>10.653962754439151</c:v>
                </c:pt>
                <c:pt idx="25">
                  <c:v>11.427224143351147</c:v>
                </c:pt>
                <c:pt idx="26">
                  <c:v>9.4065526478466932</c:v>
                </c:pt>
                <c:pt idx="27">
                  <c:v>9.1136228435455084</c:v>
                </c:pt>
                <c:pt idx="28">
                  <c:v>10.934712807706029</c:v>
                </c:pt>
                <c:pt idx="29">
                  <c:v>9.1113610798650164</c:v>
                </c:pt>
                <c:pt idx="30">
                  <c:v>8.6281730895699074</c:v>
                </c:pt>
                <c:pt idx="31">
                  <c:v>9.5295055821371619</c:v>
                </c:pt>
                <c:pt idx="32">
                  <c:v>7.9297245963912637</c:v>
                </c:pt>
                <c:pt idx="33">
                  <c:v>7.7396764066650565</c:v>
                </c:pt>
                <c:pt idx="34">
                  <c:v>6.619846534009624</c:v>
                </c:pt>
              </c:numCache>
            </c:numRef>
          </c:val>
          <c:smooth val="0"/>
          <c:extLst>
            <c:ext xmlns:c16="http://schemas.microsoft.com/office/drawing/2014/chart" uri="{C3380CC4-5D6E-409C-BE32-E72D297353CC}">
              <c16:uniqueId val="{00000002-9DA7-4B4B-9CAC-96F8D3ADD2E7}"/>
            </c:ext>
          </c:extLst>
        </c:ser>
        <c:ser>
          <c:idx val="4"/>
          <c:order val="3"/>
          <c:tx>
            <c:v>Erwachsene</c:v>
          </c:tx>
          <c:spPr>
            <a:ln w="28575">
              <a:solidFill>
                <a:schemeClr val="tx1">
                  <a:lumMod val="75000"/>
                  <a:lumOff val="25000"/>
                </a:schemeClr>
              </a:solidFill>
            </a:ln>
          </c:spPr>
          <c:marker>
            <c:symbol val="none"/>
          </c:marker>
          <c:cat>
            <c:numRef>
              <c:f>'902'!$M$6:$M$40</c:f>
              <c:numCache>
                <c:formatCode>General</c:formatCode>
                <c:ptCount val="35"/>
                <c:pt idx="0">
                  <c:v>1990</c:v>
                </c:pt>
                <c:pt idx="5">
                  <c:v>1995</c:v>
                </c:pt>
                <c:pt idx="10">
                  <c:v>2000</c:v>
                </c:pt>
                <c:pt idx="15">
                  <c:v>2005</c:v>
                </c:pt>
                <c:pt idx="20">
                  <c:v>2010</c:v>
                </c:pt>
                <c:pt idx="25">
                  <c:v>2015</c:v>
                </c:pt>
                <c:pt idx="30">
                  <c:v>2020</c:v>
                </c:pt>
                <c:pt idx="34">
                  <c:v>2024</c:v>
                </c:pt>
              </c:numCache>
            </c:numRef>
          </c:cat>
          <c:val>
            <c:numRef>
              <c:f>'902'!$L$6:$L$40</c:f>
              <c:numCache>
                <c:formatCode>0.0\ \ </c:formatCode>
                <c:ptCount val="35"/>
                <c:pt idx="0">
                  <c:v>61.073743426684601</c:v>
                </c:pt>
                <c:pt idx="1">
                  <c:v>64.320128479657384</c:v>
                </c:pt>
                <c:pt idx="2">
                  <c:v>63.697133307623091</c:v>
                </c:pt>
                <c:pt idx="3">
                  <c:v>66.15346100888722</c:v>
                </c:pt>
                <c:pt idx="4">
                  <c:v>64.894031985437522</c:v>
                </c:pt>
                <c:pt idx="5">
                  <c:v>60.174342961228213</c:v>
                </c:pt>
                <c:pt idx="6">
                  <c:v>62.160353366349888</c:v>
                </c:pt>
                <c:pt idx="7">
                  <c:v>61.266318537859007</c:v>
                </c:pt>
                <c:pt idx="8">
                  <c:v>53.938315539739023</c:v>
                </c:pt>
                <c:pt idx="9">
                  <c:v>57.263581488933603</c:v>
                </c:pt>
                <c:pt idx="10">
                  <c:v>61.204054219074365</c:v>
                </c:pt>
                <c:pt idx="11">
                  <c:v>62.536460156341143</c:v>
                </c:pt>
                <c:pt idx="12">
                  <c:v>64.471651016284326</c:v>
                </c:pt>
                <c:pt idx="13">
                  <c:v>65.068883069566212</c:v>
                </c:pt>
                <c:pt idx="14">
                  <c:v>66.06755895474825</c:v>
                </c:pt>
                <c:pt idx="15">
                  <c:v>65.659075224292621</c:v>
                </c:pt>
                <c:pt idx="16">
                  <c:v>63.761659473757483</c:v>
                </c:pt>
                <c:pt idx="17">
                  <c:v>60.19061583577713</c:v>
                </c:pt>
                <c:pt idx="18">
                  <c:v>62.363300667518814</c:v>
                </c:pt>
                <c:pt idx="19">
                  <c:v>61.678067848666764</c:v>
                </c:pt>
                <c:pt idx="20">
                  <c:v>66.389327212738493</c:v>
                </c:pt>
                <c:pt idx="21">
                  <c:v>65.74826859379705</c:v>
                </c:pt>
                <c:pt idx="22">
                  <c:v>68.309104820198925</c:v>
                </c:pt>
                <c:pt idx="23">
                  <c:v>73.762680602520746</c:v>
                </c:pt>
                <c:pt idx="24">
                  <c:v>73.668254655695108</c:v>
                </c:pt>
                <c:pt idx="25">
                  <c:v>71.078277271298333</c:v>
                </c:pt>
                <c:pt idx="26">
                  <c:v>79.73418504018133</c:v>
                </c:pt>
                <c:pt idx="27">
                  <c:v>78.584176085663287</c:v>
                </c:pt>
                <c:pt idx="28">
                  <c:v>75.99001070281841</c:v>
                </c:pt>
                <c:pt idx="29">
                  <c:v>80.202474690663678</c:v>
                </c:pt>
                <c:pt idx="30">
                  <c:v>80.50769433118505</c:v>
                </c:pt>
                <c:pt idx="31">
                  <c:v>78.003721424774056</c:v>
                </c:pt>
                <c:pt idx="32">
                  <c:v>79.166666666666657</c:v>
                </c:pt>
                <c:pt idx="33">
                  <c:v>78.761168799806811</c:v>
                </c:pt>
                <c:pt idx="34">
                  <c:v>80.881779165040967</c:v>
                </c:pt>
              </c:numCache>
            </c:numRef>
          </c:val>
          <c:smooth val="0"/>
          <c:extLst>
            <c:ext xmlns:c16="http://schemas.microsoft.com/office/drawing/2014/chart" uri="{C3380CC4-5D6E-409C-BE32-E72D297353CC}">
              <c16:uniqueId val="{00000003-9DA7-4B4B-9CAC-96F8D3ADD2E7}"/>
            </c:ext>
          </c:extLst>
        </c:ser>
        <c:dLbls>
          <c:showLegendKey val="0"/>
          <c:showVal val="0"/>
          <c:showCatName val="0"/>
          <c:showSerName val="0"/>
          <c:showPercent val="0"/>
          <c:showBubbleSize val="0"/>
        </c:dLbls>
        <c:smooth val="0"/>
        <c:axId val="198287360"/>
        <c:axId val="198288896"/>
      </c:lineChart>
      <c:catAx>
        <c:axId val="198287360"/>
        <c:scaling>
          <c:orientation val="minMax"/>
        </c:scaling>
        <c:delete val="0"/>
        <c:axPos val="b"/>
        <c:numFmt formatCode="General" sourceLinked="1"/>
        <c:majorTickMark val="out"/>
        <c:minorTickMark val="none"/>
        <c:tickLblPos val="nextTo"/>
        <c:spPr>
          <a:ln>
            <a:solidFill>
              <a:schemeClr val="bg1">
                <a:lumMod val="85000"/>
              </a:schemeClr>
            </a:solid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198288896"/>
        <c:crosses val="autoZero"/>
        <c:auto val="1"/>
        <c:lblAlgn val="ctr"/>
        <c:lblOffset val="100"/>
        <c:noMultiLvlLbl val="0"/>
      </c:catAx>
      <c:valAx>
        <c:axId val="198288896"/>
        <c:scaling>
          <c:orientation val="minMax"/>
          <c:max val="100"/>
        </c:scaling>
        <c:delete val="0"/>
        <c:axPos val="r"/>
        <c:majorGridlines>
          <c:spPr>
            <a:ln w="28575">
              <a:solidFill>
                <a:schemeClr val="bg1"/>
              </a:solidFill>
            </a:ln>
          </c:spPr>
        </c:majorGridlines>
        <c:numFmt formatCode="[=0]&quot;-&quot;;##0\ \ " sourceLinked="0"/>
        <c:majorTickMark val="out"/>
        <c:minorTickMark val="none"/>
        <c:tickLblPos val="nextTo"/>
        <c:spPr>
          <a:ln>
            <a:no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198287360"/>
        <c:crosses val="max"/>
        <c:crossBetween val="midCat"/>
      </c:valAx>
      <c:spPr>
        <a:solidFill>
          <a:schemeClr val="bg1">
            <a:lumMod val="95000"/>
          </a:schemeClr>
        </a:solidFill>
      </c:spPr>
    </c:plotArea>
    <c:legend>
      <c:legendPos val="r"/>
      <c:layout>
        <c:manualLayout>
          <c:xMode val="edge"/>
          <c:yMode val="edge"/>
          <c:x val="5.9294146214376592E-3"/>
          <c:y val="0.11663667041619798"/>
          <c:w val="0.78270127717288929"/>
          <c:h val="7.3368666175828656E-2"/>
        </c:manualLayout>
      </c:layout>
      <c:overlay val="0"/>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0.13504810643854562"/>
          <c:w val="0.93227006114987354"/>
          <c:h val="0.77253703804957075"/>
        </c:manualLayout>
      </c:layout>
      <c:lineChart>
        <c:grouping val="standard"/>
        <c:varyColors val="0"/>
        <c:ser>
          <c:idx val="0"/>
          <c:order val="0"/>
          <c:tx>
            <c:strRef>
              <c:f>'903'!$CT$34</c:f>
              <c:strCache>
                <c:ptCount val="1"/>
                <c:pt idx="0">
                  <c:v>01 - Innenstadt</c:v>
                </c:pt>
              </c:strCache>
            </c:strRef>
          </c:tx>
          <c:spPr>
            <a:ln w="28575">
              <a:solidFill>
                <a:schemeClr val="accent6">
                  <a:lumMod val="60000"/>
                  <a:lumOff val="40000"/>
                </a:schemeClr>
              </a:solidFill>
            </a:ln>
          </c:spPr>
          <c:marker>
            <c:symbol val="none"/>
          </c:marker>
          <c:cat>
            <c:numRef>
              <c:f>'903'!$CU$32:$EC$32</c:f>
              <c:numCache>
                <c:formatCode>General</c:formatCode>
                <c:ptCount val="35"/>
                <c:pt idx="0">
                  <c:v>1990</c:v>
                </c:pt>
                <c:pt idx="5">
                  <c:v>1995</c:v>
                </c:pt>
                <c:pt idx="10">
                  <c:v>2000</c:v>
                </c:pt>
                <c:pt idx="15">
                  <c:v>2005</c:v>
                </c:pt>
                <c:pt idx="20">
                  <c:v>2010</c:v>
                </c:pt>
                <c:pt idx="25">
                  <c:v>2015</c:v>
                </c:pt>
                <c:pt idx="30">
                  <c:v>2020</c:v>
                </c:pt>
                <c:pt idx="34">
                  <c:v>2024</c:v>
                </c:pt>
              </c:numCache>
            </c:numRef>
          </c:cat>
          <c:val>
            <c:numRef>
              <c:f>'903'!$CU$34:$EC$34</c:f>
              <c:numCache>
                <c:formatCode>#\ ##0\ \ </c:formatCode>
                <c:ptCount val="35"/>
                <c:pt idx="0">
                  <c:v>783.85754247117427</c:v>
                </c:pt>
                <c:pt idx="1">
                  <c:v>703.95671288468043</c:v>
                </c:pt>
                <c:pt idx="2">
                  <c:v>717.32830086944796</c:v>
                </c:pt>
                <c:pt idx="3">
                  <c:v>629.45725823010059</c:v>
                </c:pt>
                <c:pt idx="4">
                  <c:v>630.30974984408556</c:v>
                </c:pt>
                <c:pt idx="5">
                  <c:v>675.30455601718188</c:v>
                </c:pt>
                <c:pt idx="6">
                  <c:v>509.33543171900709</c:v>
                </c:pt>
                <c:pt idx="7">
                  <c:v>509.33543171900709</c:v>
                </c:pt>
                <c:pt idx="8">
                  <c:v>553.47306674297158</c:v>
                </c:pt>
                <c:pt idx="9">
                  <c:v>509.20942924278023</c:v>
                </c:pt>
                <c:pt idx="10">
                  <c:v>497.10373880989994</c:v>
                </c:pt>
                <c:pt idx="11">
                  <c:v>546.61432777232574</c:v>
                </c:pt>
                <c:pt idx="12">
                  <c:v>548.17621276279624</c:v>
                </c:pt>
                <c:pt idx="13">
                  <c:v>643.73936838991199</c:v>
                </c:pt>
                <c:pt idx="14">
                  <c:v>526.43419572553432</c:v>
                </c:pt>
                <c:pt idx="15">
                  <c:v>459.76925939709713</c:v>
                </c:pt>
                <c:pt idx="16">
                  <c:v>478.07964272422777</c:v>
                </c:pt>
                <c:pt idx="17">
                  <c:v>438.37730579848608</c:v>
                </c:pt>
                <c:pt idx="18">
                  <c:v>415.46920821114367</c:v>
                </c:pt>
                <c:pt idx="19">
                  <c:v>463.00982435248585</c:v>
                </c:pt>
                <c:pt idx="20">
                  <c:v>423.33308388834843</c:v>
                </c:pt>
                <c:pt idx="21">
                  <c:v>432.13938532864728</c:v>
                </c:pt>
                <c:pt idx="22">
                  <c:v>397.99506246727015</c:v>
                </c:pt>
                <c:pt idx="23">
                  <c:v>389.57394964188143</c:v>
                </c:pt>
                <c:pt idx="24">
                  <c:v>386.61601402688484</c:v>
                </c:pt>
                <c:pt idx="25">
                  <c:v>335.0508086446257</c:v>
                </c:pt>
                <c:pt idx="26">
                  <c:v>364</c:v>
                </c:pt>
                <c:pt idx="27">
                  <c:v>377</c:v>
                </c:pt>
                <c:pt idx="28">
                  <c:v>368.86993603411514</c:v>
                </c:pt>
                <c:pt idx="29">
                  <c:v>339.88844393592677</c:v>
                </c:pt>
                <c:pt idx="30">
                  <c:v>299.42171771257233</c:v>
                </c:pt>
                <c:pt idx="31">
                  <c:v>260.79840603429869</c:v>
                </c:pt>
                <c:pt idx="32">
                  <c:v>317.19145347202698</c:v>
                </c:pt>
                <c:pt idx="33">
                  <c:v>342.05738278516446</c:v>
                </c:pt>
                <c:pt idx="34">
                  <c:v>296.25243800501534</c:v>
                </c:pt>
              </c:numCache>
            </c:numRef>
          </c:val>
          <c:smooth val="0"/>
          <c:extLst>
            <c:ext xmlns:c16="http://schemas.microsoft.com/office/drawing/2014/chart" uri="{C3380CC4-5D6E-409C-BE32-E72D297353CC}">
              <c16:uniqueId val="{00000000-A5B0-4177-81EB-6CFFF873186F}"/>
            </c:ext>
          </c:extLst>
        </c:ser>
        <c:ser>
          <c:idx val="3"/>
          <c:order val="1"/>
          <c:tx>
            <c:strRef>
              <c:f>'903'!$CT$37</c:f>
              <c:strCache>
                <c:ptCount val="1"/>
                <c:pt idx="0">
                  <c:v>04 - Buntekuh</c:v>
                </c:pt>
              </c:strCache>
            </c:strRef>
          </c:tx>
          <c:spPr>
            <a:ln w="28575"/>
          </c:spPr>
          <c:marker>
            <c:symbol val="none"/>
          </c:marker>
          <c:cat>
            <c:numRef>
              <c:f>'903'!$CU$32:$EC$32</c:f>
              <c:numCache>
                <c:formatCode>General</c:formatCode>
                <c:ptCount val="35"/>
                <c:pt idx="0">
                  <c:v>1990</c:v>
                </c:pt>
                <c:pt idx="5">
                  <c:v>1995</c:v>
                </c:pt>
                <c:pt idx="10">
                  <c:v>2000</c:v>
                </c:pt>
                <c:pt idx="15">
                  <c:v>2005</c:v>
                </c:pt>
                <c:pt idx="20">
                  <c:v>2010</c:v>
                </c:pt>
                <c:pt idx="25">
                  <c:v>2015</c:v>
                </c:pt>
                <c:pt idx="30">
                  <c:v>2020</c:v>
                </c:pt>
                <c:pt idx="34">
                  <c:v>2024</c:v>
                </c:pt>
              </c:numCache>
            </c:numRef>
          </c:cat>
          <c:val>
            <c:numRef>
              <c:f>'903'!$CU$37:$EC$37</c:f>
              <c:numCache>
                <c:formatCode>#\ ##0\ \ </c:formatCode>
                <c:ptCount val="35"/>
                <c:pt idx="0">
                  <c:v>136.6709594333548</c:v>
                </c:pt>
                <c:pt idx="1">
                  <c:v>160.93247588424435</c:v>
                </c:pt>
                <c:pt idx="2">
                  <c:v>143.24562105094776</c:v>
                </c:pt>
                <c:pt idx="3">
                  <c:v>157.42296918767508</c:v>
                </c:pt>
                <c:pt idx="4">
                  <c:v>147.05882352941177</c:v>
                </c:pt>
                <c:pt idx="5">
                  <c:v>154.34162250305747</c:v>
                </c:pt>
                <c:pt idx="6">
                  <c:v>138.7434554973822</c:v>
                </c:pt>
                <c:pt idx="7">
                  <c:v>138.7434554973822</c:v>
                </c:pt>
                <c:pt idx="8">
                  <c:v>136.94371727748691</c:v>
                </c:pt>
                <c:pt idx="9">
                  <c:v>132.25038271814935</c:v>
                </c:pt>
                <c:pt idx="10">
                  <c:v>153.05164319248826</c:v>
                </c:pt>
                <c:pt idx="11">
                  <c:v>127.86885245901638</c:v>
                </c:pt>
                <c:pt idx="12">
                  <c:v>127.61506276150628</c:v>
                </c:pt>
                <c:pt idx="13">
                  <c:v>146.71058488382442</c:v>
                </c:pt>
                <c:pt idx="14">
                  <c:v>123.65244632820419</c:v>
                </c:pt>
                <c:pt idx="15">
                  <c:v>123.66897067065197</c:v>
                </c:pt>
                <c:pt idx="16">
                  <c:v>141.32262282832056</c:v>
                </c:pt>
                <c:pt idx="17">
                  <c:v>160.65016065016067</c:v>
                </c:pt>
                <c:pt idx="18">
                  <c:v>116.50669961037727</c:v>
                </c:pt>
                <c:pt idx="19">
                  <c:v>117.14477597620647</c:v>
                </c:pt>
                <c:pt idx="20">
                  <c:v>112.1067683508103</c:v>
                </c:pt>
                <c:pt idx="21">
                  <c:v>110.40681173131505</c:v>
                </c:pt>
                <c:pt idx="22">
                  <c:v>109.57486832204664</c:v>
                </c:pt>
                <c:pt idx="23">
                  <c:v>101.61078853717925</c:v>
                </c:pt>
                <c:pt idx="24">
                  <c:v>96.934092160822459</c:v>
                </c:pt>
                <c:pt idx="25">
                  <c:v>85.59992722641681</c:v>
                </c:pt>
                <c:pt idx="26">
                  <c:v>91</c:v>
                </c:pt>
                <c:pt idx="27">
                  <c:v>89</c:v>
                </c:pt>
                <c:pt idx="28">
                  <c:v>88.595071055945311</c:v>
                </c:pt>
                <c:pt idx="29">
                  <c:v>88.62339514978602</c:v>
                </c:pt>
                <c:pt idx="30">
                  <c:v>86.199155966597829</c:v>
                </c:pt>
                <c:pt idx="31">
                  <c:v>82.132951597029617</c:v>
                </c:pt>
                <c:pt idx="32">
                  <c:v>83.938095654454841</c:v>
                </c:pt>
                <c:pt idx="33">
                  <c:v>84.224942223743895</c:v>
                </c:pt>
                <c:pt idx="34">
                  <c:v>93.11114928706408</c:v>
                </c:pt>
              </c:numCache>
            </c:numRef>
          </c:val>
          <c:smooth val="0"/>
          <c:extLst>
            <c:ext xmlns:c16="http://schemas.microsoft.com/office/drawing/2014/chart" uri="{C3380CC4-5D6E-409C-BE32-E72D297353CC}">
              <c16:uniqueId val="{00000003-A5B0-4177-81EB-6CFFF873186F}"/>
            </c:ext>
          </c:extLst>
        </c:ser>
        <c:ser>
          <c:idx val="4"/>
          <c:order val="2"/>
          <c:tx>
            <c:strRef>
              <c:f>'903'!$CT$38</c:f>
              <c:strCache>
                <c:ptCount val="1"/>
                <c:pt idx="0">
                  <c:v>05 - St. Lorenz Süd</c:v>
                </c:pt>
              </c:strCache>
            </c:strRef>
          </c:tx>
          <c:spPr>
            <a:ln w="28575">
              <a:solidFill>
                <a:schemeClr val="accent5">
                  <a:lumMod val="60000"/>
                  <a:lumOff val="40000"/>
                </a:schemeClr>
              </a:solidFill>
            </a:ln>
          </c:spPr>
          <c:marker>
            <c:symbol val="none"/>
          </c:marker>
          <c:cat>
            <c:numRef>
              <c:f>'903'!$CU$32:$EC$32</c:f>
              <c:numCache>
                <c:formatCode>General</c:formatCode>
                <c:ptCount val="35"/>
                <c:pt idx="0">
                  <c:v>1990</c:v>
                </c:pt>
                <c:pt idx="5">
                  <c:v>1995</c:v>
                </c:pt>
                <c:pt idx="10">
                  <c:v>2000</c:v>
                </c:pt>
                <c:pt idx="15">
                  <c:v>2005</c:v>
                </c:pt>
                <c:pt idx="20">
                  <c:v>2010</c:v>
                </c:pt>
                <c:pt idx="25">
                  <c:v>2015</c:v>
                </c:pt>
                <c:pt idx="30">
                  <c:v>2020</c:v>
                </c:pt>
                <c:pt idx="34">
                  <c:v>2024</c:v>
                </c:pt>
              </c:numCache>
            </c:numRef>
          </c:cat>
          <c:val>
            <c:numRef>
              <c:f>'903'!$CU$38:$EC$38</c:f>
              <c:numCache>
                <c:formatCode>#\ ##0\ \ </c:formatCode>
                <c:ptCount val="35"/>
                <c:pt idx="0">
                  <c:v>162.43957353817629</c:v>
                </c:pt>
                <c:pt idx="1">
                  <c:v>173.88232271325796</c:v>
                </c:pt>
                <c:pt idx="2">
                  <c:v>177.65772478887232</c:v>
                </c:pt>
                <c:pt idx="3">
                  <c:v>162.22208536059617</c:v>
                </c:pt>
                <c:pt idx="4">
                  <c:v>152.73153286471822</c:v>
                </c:pt>
                <c:pt idx="5">
                  <c:v>166.39681155810189</c:v>
                </c:pt>
                <c:pt idx="6">
                  <c:v>132.36115420415763</c:v>
                </c:pt>
                <c:pt idx="7">
                  <c:v>132.36115420415763</c:v>
                </c:pt>
                <c:pt idx="8">
                  <c:v>131.18212845175304</c:v>
                </c:pt>
                <c:pt idx="9">
                  <c:v>131.08945969884851</c:v>
                </c:pt>
                <c:pt idx="10">
                  <c:v>173.75548350181194</c:v>
                </c:pt>
                <c:pt idx="11">
                  <c:v>201.54691894656099</c:v>
                </c:pt>
                <c:pt idx="12">
                  <c:v>202.81382500321212</c:v>
                </c:pt>
                <c:pt idx="13">
                  <c:v>231.55549731358931</c:v>
                </c:pt>
                <c:pt idx="14">
                  <c:v>187.54159456941304</c:v>
                </c:pt>
                <c:pt idx="15">
                  <c:v>169.51195019080137</c:v>
                </c:pt>
                <c:pt idx="16">
                  <c:v>182.23204123987412</c:v>
                </c:pt>
                <c:pt idx="17">
                  <c:v>198.34820833888369</c:v>
                </c:pt>
                <c:pt idx="18">
                  <c:v>194.70384204909286</c:v>
                </c:pt>
                <c:pt idx="19">
                  <c:v>196.38734211598532</c:v>
                </c:pt>
                <c:pt idx="20">
                  <c:v>172.37629146275148</c:v>
                </c:pt>
                <c:pt idx="21">
                  <c:v>174.65056317003663</c:v>
                </c:pt>
                <c:pt idx="22">
                  <c:v>169.12414214853573</c:v>
                </c:pt>
                <c:pt idx="23">
                  <c:v>175.52794187546684</c:v>
                </c:pt>
                <c:pt idx="24">
                  <c:v>188.62858293616165</c:v>
                </c:pt>
                <c:pt idx="25">
                  <c:v>185.07919606016239</c:v>
                </c:pt>
                <c:pt idx="26">
                  <c:v>158</c:v>
                </c:pt>
                <c:pt idx="27">
                  <c:v>166</c:v>
                </c:pt>
                <c:pt idx="28">
                  <c:v>163.91343321808168</c:v>
                </c:pt>
                <c:pt idx="29">
                  <c:v>156.0301666772292</c:v>
                </c:pt>
                <c:pt idx="30">
                  <c:v>154.87341772151899</c:v>
                </c:pt>
                <c:pt idx="31">
                  <c:v>144.9783329084884</c:v>
                </c:pt>
                <c:pt idx="32">
                  <c:v>176.31696286387668</c:v>
                </c:pt>
                <c:pt idx="33">
                  <c:v>167.62785981367639</c:v>
                </c:pt>
                <c:pt idx="34">
                  <c:v>146.20253164556962</c:v>
                </c:pt>
              </c:numCache>
            </c:numRef>
          </c:val>
          <c:smooth val="0"/>
          <c:extLst>
            <c:ext xmlns:c16="http://schemas.microsoft.com/office/drawing/2014/chart" uri="{C3380CC4-5D6E-409C-BE32-E72D297353CC}">
              <c16:uniqueId val="{00000004-A5B0-4177-81EB-6CFFF873186F}"/>
            </c:ext>
          </c:extLst>
        </c:ser>
        <c:ser>
          <c:idx val="6"/>
          <c:order val="3"/>
          <c:tx>
            <c:strRef>
              <c:f>'903'!$CT$40</c:f>
              <c:strCache>
                <c:ptCount val="1"/>
                <c:pt idx="0">
                  <c:v>07 - St. Gertrud</c:v>
                </c:pt>
              </c:strCache>
            </c:strRef>
          </c:tx>
          <c:spPr>
            <a:ln w="28575">
              <a:solidFill>
                <a:schemeClr val="accent2">
                  <a:lumMod val="75000"/>
                </a:schemeClr>
              </a:solidFill>
            </a:ln>
          </c:spPr>
          <c:marker>
            <c:symbol val="none"/>
          </c:marker>
          <c:cat>
            <c:numRef>
              <c:f>'903'!$CU$32:$EC$32</c:f>
              <c:numCache>
                <c:formatCode>General</c:formatCode>
                <c:ptCount val="35"/>
                <c:pt idx="0">
                  <c:v>1990</c:v>
                </c:pt>
                <c:pt idx="5">
                  <c:v>1995</c:v>
                </c:pt>
                <c:pt idx="10">
                  <c:v>2000</c:v>
                </c:pt>
                <c:pt idx="15">
                  <c:v>2005</c:v>
                </c:pt>
                <c:pt idx="20">
                  <c:v>2010</c:v>
                </c:pt>
                <c:pt idx="25">
                  <c:v>2015</c:v>
                </c:pt>
                <c:pt idx="30">
                  <c:v>2020</c:v>
                </c:pt>
                <c:pt idx="34">
                  <c:v>2024</c:v>
                </c:pt>
              </c:numCache>
            </c:numRef>
          </c:cat>
          <c:val>
            <c:numRef>
              <c:f>'903'!$CU$40:$EC$40</c:f>
              <c:numCache>
                <c:formatCode>#\ ##0\ \ </c:formatCode>
                <c:ptCount val="35"/>
                <c:pt idx="0">
                  <c:v>87.729724787418846</c:v>
                </c:pt>
                <c:pt idx="1">
                  <c:v>105.24625513270479</c:v>
                </c:pt>
                <c:pt idx="2">
                  <c:v>100.89665372527269</c:v>
                </c:pt>
                <c:pt idx="3">
                  <c:v>103.52514978403232</c:v>
                </c:pt>
                <c:pt idx="4">
                  <c:v>98.321061764292082</c:v>
                </c:pt>
                <c:pt idx="5">
                  <c:v>99.520895593188172</c:v>
                </c:pt>
                <c:pt idx="6">
                  <c:v>86.59774257801385</c:v>
                </c:pt>
                <c:pt idx="7">
                  <c:v>86.59774257801385</c:v>
                </c:pt>
                <c:pt idx="8">
                  <c:v>81.381011097410607</c:v>
                </c:pt>
                <c:pt idx="9">
                  <c:v>76.926699474911118</c:v>
                </c:pt>
                <c:pt idx="10">
                  <c:v>86.973995271867608</c:v>
                </c:pt>
                <c:pt idx="11">
                  <c:v>92.414479294987203</c:v>
                </c:pt>
                <c:pt idx="12">
                  <c:v>94.628913203427246</c:v>
                </c:pt>
                <c:pt idx="13">
                  <c:v>109.56654209611769</c:v>
                </c:pt>
                <c:pt idx="14">
                  <c:v>97.989048564118505</c:v>
                </c:pt>
                <c:pt idx="15">
                  <c:v>84.982593352091186</c:v>
                </c:pt>
                <c:pt idx="16">
                  <c:v>92.088320854594883</c:v>
                </c:pt>
                <c:pt idx="17">
                  <c:v>99.9618829807509</c:v>
                </c:pt>
                <c:pt idx="18">
                  <c:v>93.070017953321369</c:v>
                </c:pt>
                <c:pt idx="19">
                  <c:v>99.431749486156448</c:v>
                </c:pt>
                <c:pt idx="20">
                  <c:v>93.725044164266876</c:v>
                </c:pt>
                <c:pt idx="21">
                  <c:v>96.89498383057358</c:v>
                </c:pt>
                <c:pt idx="22">
                  <c:v>90.148428405122232</c:v>
                </c:pt>
                <c:pt idx="23">
                  <c:v>87.113276492082818</c:v>
                </c:pt>
                <c:pt idx="24">
                  <c:v>86.515411995447835</c:v>
                </c:pt>
                <c:pt idx="25">
                  <c:v>79.711352973397794</c:v>
                </c:pt>
                <c:pt idx="26">
                  <c:v>108</c:v>
                </c:pt>
                <c:pt idx="27">
                  <c:v>79</c:v>
                </c:pt>
                <c:pt idx="28">
                  <c:v>69.70554383272588</c:v>
                </c:pt>
                <c:pt idx="29">
                  <c:v>65.43446951512243</c:v>
                </c:pt>
                <c:pt idx="30">
                  <c:v>71.825742191277442</c:v>
                </c:pt>
                <c:pt idx="31">
                  <c:v>71.762269421567211</c:v>
                </c:pt>
                <c:pt idx="32">
                  <c:v>69.642261706283037</c:v>
                </c:pt>
                <c:pt idx="33">
                  <c:v>75.849199225209048</c:v>
                </c:pt>
                <c:pt idx="34">
                  <c:v>68.327804051669375</c:v>
                </c:pt>
              </c:numCache>
            </c:numRef>
          </c:val>
          <c:smooth val="0"/>
          <c:extLst xmlns:c15="http://schemas.microsoft.com/office/drawing/2012/chart">
            <c:ext xmlns:c16="http://schemas.microsoft.com/office/drawing/2014/chart" uri="{C3380CC4-5D6E-409C-BE32-E72D297353CC}">
              <c16:uniqueId val="{00000006-A5B0-4177-81EB-6CFFF873186F}"/>
            </c:ext>
          </c:extLst>
        </c:ser>
        <c:ser>
          <c:idx val="10"/>
          <c:order val="4"/>
          <c:tx>
            <c:strRef>
              <c:f>'903'!$CT$44</c:f>
              <c:strCache>
                <c:ptCount val="1"/>
                <c:pt idx="0">
                  <c:v>HL</c:v>
                </c:pt>
              </c:strCache>
            </c:strRef>
          </c:tx>
          <c:spPr>
            <a:ln w="28575">
              <a:solidFill>
                <a:schemeClr val="accent4">
                  <a:lumMod val="60000"/>
                  <a:lumOff val="40000"/>
                </a:schemeClr>
              </a:solidFill>
            </a:ln>
          </c:spPr>
          <c:marker>
            <c:symbol val="none"/>
          </c:marker>
          <c:cat>
            <c:numRef>
              <c:f>'903'!$CU$32:$EC$32</c:f>
              <c:numCache>
                <c:formatCode>General</c:formatCode>
                <c:ptCount val="35"/>
                <c:pt idx="0">
                  <c:v>1990</c:v>
                </c:pt>
                <c:pt idx="5">
                  <c:v>1995</c:v>
                </c:pt>
                <c:pt idx="10">
                  <c:v>2000</c:v>
                </c:pt>
                <c:pt idx="15">
                  <c:v>2005</c:v>
                </c:pt>
                <c:pt idx="20">
                  <c:v>2010</c:v>
                </c:pt>
                <c:pt idx="25">
                  <c:v>2015</c:v>
                </c:pt>
                <c:pt idx="30">
                  <c:v>2020</c:v>
                </c:pt>
                <c:pt idx="34">
                  <c:v>2024</c:v>
                </c:pt>
              </c:numCache>
            </c:numRef>
          </c:cat>
          <c:val>
            <c:numRef>
              <c:f>'903'!$CU$44:$EC$44</c:f>
              <c:numCache>
                <c:formatCode>#\ ##0\ \ </c:formatCode>
                <c:ptCount val="35"/>
                <c:pt idx="0">
                  <c:v>160.58494797602853</c:v>
                </c:pt>
                <c:pt idx="1">
                  <c:v>153.52206845388019</c:v>
                </c:pt>
                <c:pt idx="2">
                  <c:v>150.27033433929924</c:v>
                </c:pt>
                <c:pt idx="3">
                  <c:v>147.88128636836248</c:v>
                </c:pt>
                <c:pt idx="4">
                  <c:v>148.58460356090688</c:v>
                </c:pt>
                <c:pt idx="5">
                  <c:v>152.69306269246786</c:v>
                </c:pt>
                <c:pt idx="6">
                  <c:v>127.22884920361305</c:v>
                </c:pt>
                <c:pt idx="7">
                  <c:v>127.22884920361305</c:v>
                </c:pt>
                <c:pt idx="8">
                  <c:v>132.77252982141627</c:v>
                </c:pt>
                <c:pt idx="9">
                  <c:v>124.44793267913452</c:v>
                </c:pt>
                <c:pt idx="10">
                  <c:v>135.92422433536026</c:v>
                </c:pt>
                <c:pt idx="11">
                  <c:v>145.8551989968885</c:v>
                </c:pt>
                <c:pt idx="12">
                  <c:v>145.56038049896318</c:v>
                </c:pt>
                <c:pt idx="13">
                  <c:v>159.05252451735112</c:v>
                </c:pt>
                <c:pt idx="14">
                  <c:v>138.94969224149219</c:v>
                </c:pt>
                <c:pt idx="15">
                  <c:v>125.50842261445067</c:v>
                </c:pt>
                <c:pt idx="16">
                  <c:v>134.87884447065539</c:v>
                </c:pt>
                <c:pt idx="17">
                  <c:v>139.27477614382906</c:v>
                </c:pt>
                <c:pt idx="18">
                  <c:v>134.22686693066524</c:v>
                </c:pt>
                <c:pt idx="19">
                  <c:v>136.71144363203535</c:v>
                </c:pt>
                <c:pt idx="20">
                  <c:v>124.1826367772199</c:v>
                </c:pt>
                <c:pt idx="21">
                  <c:v>121.94719860577942</c:v>
                </c:pt>
                <c:pt idx="22">
                  <c:v>118.02933829191788</c:v>
                </c:pt>
                <c:pt idx="23">
                  <c:v>112.9243369078449</c:v>
                </c:pt>
                <c:pt idx="24">
                  <c:v>113.47080630213161</c:v>
                </c:pt>
                <c:pt idx="25">
                  <c:v>103.08344239939228</c:v>
                </c:pt>
                <c:pt idx="26">
                  <c:v>114</c:v>
                </c:pt>
                <c:pt idx="27">
                  <c:v>116.1</c:v>
                </c:pt>
                <c:pt idx="28">
                  <c:v>114.58799508276562</c:v>
                </c:pt>
                <c:pt idx="29">
                  <c:v>108.87840353824902</c:v>
                </c:pt>
                <c:pt idx="30">
                  <c:v>92.831614650913963</c:v>
                </c:pt>
                <c:pt idx="31">
                  <c:v>88.113934634820225</c:v>
                </c:pt>
                <c:pt idx="32">
                  <c:v>96.272914349527426</c:v>
                </c:pt>
                <c:pt idx="33">
                  <c:v>99.114271176213663</c:v>
                </c:pt>
                <c:pt idx="34">
                  <c:v>91.805732312821519</c:v>
                </c:pt>
              </c:numCache>
            </c:numRef>
          </c:val>
          <c:smooth val="0"/>
          <c:extLst xmlns:c15="http://schemas.microsoft.com/office/drawing/2012/chart">
            <c:ext xmlns:c16="http://schemas.microsoft.com/office/drawing/2014/chart" uri="{C3380CC4-5D6E-409C-BE32-E72D297353CC}">
              <c16:uniqueId val="{0000000A-A5B0-4177-81EB-6CFFF873186F}"/>
            </c:ext>
          </c:extLst>
        </c:ser>
        <c:dLbls>
          <c:showLegendKey val="0"/>
          <c:showVal val="0"/>
          <c:showCatName val="0"/>
          <c:showSerName val="0"/>
          <c:showPercent val="0"/>
          <c:showBubbleSize val="0"/>
        </c:dLbls>
        <c:smooth val="0"/>
        <c:axId val="233658624"/>
        <c:axId val="233668608"/>
        <c:extLst/>
      </c:lineChart>
      <c:catAx>
        <c:axId val="233658624"/>
        <c:scaling>
          <c:orientation val="minMax"/>
        </c:scaling>
        <c:delete val="0"/>
        <c:axPos val="b"/>
        <c:numFmt formatCode="General" sourceLinked="1"/>
        <c:majorTickMark val="out"/>
        <c:minorTickMark val="none"/>
        <c:tickLblPos val="nextTo"/>
        <c:spPr>
          <a:ln>
            <a:solidFill>
              <a:schemeClr val="bg1">
                <a:lumMod val="85000"/>
              </a:schemeClr>
            </a:solidFill>
          </a:ln>
        </c:spPr>
        <c:crossAx val="233668608"/>
        <c:crosses val="autoZero"/>
        <c:auto val="1"/>
        <c:lblAlgn val="ctr"/>
        <c:lblOffset val="100"/>
        <c:noMultiLvlLbl val="0"/>
      </c:catAx>
      <c:valAx>
        <c:axId val="233668608"/>
        <c:scaling>
          <c:orientation val="minMax"/>
          <c:max val="1000"/>
        </c:scaling>
        <c:delete val="0"/>
        <c:axPos val="r"/>
        <c:majorGridlines>
          <c:spPr>
            <a:ln w="31750">
              <a:solidFill>
                <a:schemeClr val="bg1"/>
              </a:solidFill>
            </a:ln>
          </c:spPr>
        </c:majorGridlines>
        <c:numFmt formatCode="[=0]&quot;-&quot;;#\ ##0\ \ " sourceLinked="0"/>
        <c:majorTickMark val="out"/>
        <c:minorTickMark val="none"/>
        <c:tickLblPos val="nextTo"/>
        <c:spPr>
          <a:ln>
            <a:noFill/>
          </a:ln>
        </c:spPr>
        <c:txPr>
          <a:bodyPr/>
          <a:lstStyle/>
          <a:p>
            <a:pPr>
              <a:defRPr baseline="0"/>
            </a:pPr>
            <a:endParaRPr lang="de-DE"/>
          </a:p>
        </c:txPr>
        <c:crossAx val="233658624"/>
        <c:crosses val="max"/>
        <c:crossBetween val="midCat"/>
      </c:valAx>
      <c:spPr>
        <a:solidFill>
          <a:schemeClr val="bg1">
            <a:lumMod val="95000"/>
          </a:schemeClr>
        </a:solidFill>
      </c:spPr>
    </c:plotArea>
    <c:legend>
      <c:legendPos val="r"/>
      <c:layout>
        <c:manualLayout>
          <c:xMode val="edge"/>
          <c:yMode val="edge"/>
          <c:x val="0"/>
          <c:y val="7.5132939929243067E-2"/>
          <c:w val="0.96569193900929606"/>
          <c:h val="5.8239274562221298E-2"/>
        </c:manualLayout>
      </c:layout>
      <c:overlay val="0"/>
    </c:legend>
    <c:plotVisOnly val="0"/>
    <c:dispBlanksAs val="gap"/>
    <c:showDLblsOverMax val="0"/>
  </c:chart>
  <c:spPr>
    <a:ln>
      <a:no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printSettings>
    <c:headerFooter/>
    <c:pageMargins b="0.78740157499999996" l="0.7" r="0.7" t="0.78740157499999996" header="0.3" footer="0.3"/>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758921439167932E-2"/>
          <c:y val="0.28610302090617051"/>
          <c:w val="0.89019125439508739"/>
          <c:h val="0.47737249060083708"/>
        </c:manualLayout>
      </c:layout>
      <c:lineChart>
        <c:grouping val="standard"/>
        <c:varyColors val="0"/>
        <c:ser>
          <c:idx val="1"/>
          <c:order val="0"/>
          <c:tx>
            <c:strRef>
              <c:f>'904'!$A$30</c:f>
              <c:strCache>
                <c:ptCount val="1"/>
                <c:pt idx="0">
                  <c:v>Rettungsdienst insgesamt</c:v>
                </c:pt>
              </c:strCache>
            </c:strRef>
          </c:tx>
          <c:spPr>
            <a:ln w="28575">
              <a:solidFill>
                <a:srgbClr val="C00000"/>
              </a:solidFill>
            </a:ln>
          </c:spPr>
          <c:marker>
            <c:symbol val="none"/>
          </c:marker>
          <c:cat>
            <c:numRef>
              <c:f>'904'!$X$4:$X$25</c:f>
              <c:numCache>
                <c:formatCode>General</c:formatCode>
                <c:ptCount val="22"/>
                <c:pt idx="0">
                  <c:v>2003</c:v>
                </c:pt>
                <c:pt idx="2">
                  <c:v>2005</c:v>
                </c:pt>
                <c:pt idx="7">
                  <c:v>2010</c:v>
                </c:pt>
                <c:pt idx="12">
                  <c:v>2015</c:v>
                </c:pt>
                <c:pt idx="17">
                  <c:v>2020</c:v>
                </c:pt>
                <c:pt idx="21">
                  <c:v>2024</c:v>
                </c:pt>
              </c:numCache>
            </c:numRef>
          </c:cat>
          <c:val>
            <c:numRef>
              <c:f>'904'!$B$30:$W$30</c:f>
              <c:numCache>
                <c:formatCode>#\ ##0\ \ </c:formatCode>
                <c:ptCount val="22"/>
                <c:pt idx="0">
                  <c:v>38121</c:v>
                </c:pt>
                <c:pt idx="1">
                  <c:v>36478</c:v>
                </c:pt>
                <c:pt idx="2">
                  <c:v>37394</c:v>
                </c:pt>
                <c:pt idx="3">
                  <c:v>37965</c:v>
                </c:pt>
                <c:pt idx="4">
                  <c:v>41560</c:v>
                </c:pt>
                <c:pt idx="5">
                  <c:v>45479</c:v>
                </c:pt>
                <c:pt idx="6">
                  <c:v>45131</c:v>
                </c:pt>
                <c:pt idx="7">
                  <c:v>53047</c:v>
                </c:pt>
                <c:pt idx="8">
                  <c:v>56154</c:v>
                </c:pt>
                <c:pt idx="9">
                  <c:v>58155</c:v>
                </c:pt>
                <c:pt idx="10">
                  <c:v>59984</c:v>
                </c:pt>
                <c:pt idx="11">
                  <c:v>60238</c:v>
                </c:pt>
                <c:pt idx="12">
                  <c:v>61496</c:v>
                </c:pt>
                <c:pt idx="13">
                  <c:v>62299</c:v>
                </c:pt>
                <c:pt idx="14">
                  <c:v>63615</c:v>
                </c:pt>
                <c:pt idx="15">
                  <c:v>64882</c:v>
                </c:pt>
                <c:pt idx="16">
                  <c:v>65813</c:v>
                </c:pt>
                <c:pt idx="17">
                  <c:v>59109</c:v>
                </c:pt>
                <c:pt idx="18">
                  <c:v>66018</c:v>
                </c:pt>
                <c:pt idx="19">
                  <c:v>70241</c:v>
                </c:pt>
                <c:pt idx="20">
                  <c:v>70239</c:v>
                </c:pt>
                <c:pt idx="21">
                  <c:v>70757</c:v>
                </c:pt>
              </c:numCache>
            </c:numRef>
          </c:val>
          <c:smooth val="0"/>
          <c:extLst>
            <c:ext xmlns:c16="http://schemas.microsoft.com/office/drawing/2014/chart" uri="{C3380CC4-5D6E-409C-BE32-E72D297353CC}">
              <c16:uniqueId val="{00000000-27FC-45EA-807C-DED95749B90C}"/>
            </c:ext>
          </c:extLst>
        </c:ser>
        <c:ser>
          <c:idx val="0"/>
          <c:order val="1"/>
          <c:tx>
            <c:strRef>
              <c:f>'904'!$A$4</c:f>
              <c:strCache>
                <c:ptCount val="1"/>
                <c:pt idx="0">
                  <c:v>angenommene Anrufe Leitstelle 112</c:v>
                </c:pt>
              </c:strCache>
            </c:strRef>
          </c:tx>
          <c:spPr>
            <a:ln w="28575">
              <a:solidFill>
                <a:srgbClr val="FFC000"/>
              </a:solidFill>
            </a:ln>
          </c:spPr>
          <c:marker>
            <c:symbol val="none"/>
          </c:marker>
          <c:cat>
            <c:numRef>
              <c:f>'904'!$X$4:$X$25</c:f>
              <c:numCache>
                <c:formatCode>General</c:formatCode>
                <c:ptCount val="22"/>
                <c:pt idx="0">
                  <c:v>2003</c:v>
                </c:pt>
                <c:pt idx="2">
                  <c:v>2005</c:v>
                </c:pt>
                <c:pt idx="7">
                  <c:v>2010</c:v>
                </c:pt>
                <c:pt idx="12">
                  <c:v>2015</c:v>
                </c:pt>
                <c:pt idx="17">
                  <c:v>2020</c:v>
                </c:pt>
                <c:pt idx="21">
                  <c:v>2024</c:v>
                </c:pt>
              </c:numCache>
            </c:numRef>
          </c:cat>
          <c:val>
            <c:numRef>
              <c:f>'904'!$Y$4:$Y$25</c:f>
              <c:numCache>
                <c:formatCode>General</c:formatCode>
                <c:ptCount val="22"/>
                <c:pt idx="15" formatCode="#\ ##0\ \ ">
                  <c:v>43562</c:v>
                </c:pt>
                <c:pt idx="16" formatCode="#\ ##0\ \ ">
                  <c:v>49378</c:v>
                </c:pt>
                <c:pt idx="17" formatCode="#\ ##0\ \ ">
                  <c:v>48973</c:v>
                </c:pt>
                <c:pt idx="18" formatCode="#\ ##0\ \ ">
                  <c:v>51822</c:v>
                </c:pt>
                <c:pt idx="19" formatCode="#\ ##0\ \ ">
                  <c:v>66261</c:v>
                </c:pt>
                <c:pt idx="20" formatCode="#\ ##0\ \ ">
                  <c:v>75241</c:v>
                </c:pt>
                <c:pt idx="21" formatCode="#\ ##0\ \ ">
                  <c:v>66335</c:v>
                </c:pt>
              </c:numCache>
            </c:numRef>
          </c:val>
          <c:smooth val="0"/>
          <c:extLst>
            <c:ext xmlns:c16="http://schemas.microsoft.com/office/drawing/2014/chart" uri="{C3380CC4-5D6E-409C-BE32-E72D297353CC}">
              <c16:uniqueId val="{00000000-558A-453F-B14C-30214CB29D65}"/>
            </c:ext>
          </c:extLst>
        </c:ser>
        <c:dLbls>
          <c:showLegendKey val="0"/>
          <c:showVal val="0"/>
          <c:showCatName val="0"/>
          <c:showSerName val="0"/>
          <c:showPercent val="0"/>
          <c:showBubbleSize val="0"/>
        </c:dLbls>
        <c:smooth val="0"/>
        <c:axId val="234955520"/>
        <c:axId val="234957056"/>
      </c:lineChart>
      <c:catAx>
        <c:axId val="234955520"/>
        <c:scaling>
          <c:orientation val="minMax"/>
        </c:scaling>
        <c:delete val="0"/>
        <c:axPos val="b"/>
        <c:numFmt formatCode="General" sourceLinked="1"/>
        <c:majorTickMark val="out"/>
        <c:minorTickMark val="none"/>
        <c:tickLblPos val="nextTo"/>
        <c:spPr>
          <a:ln w="12700">
            <a:solidFill>
              <a:schemeClr val="bg1">
                <a:lumMod val="85000"/>
              </a:schemeClr>
            </a:solidFill>
          </a:ln>
        </c:spPr>
        <c:txPr>
          <a:bodyPr/>
          <a:lstStyle/>
          <a:p>
            <a:pPr>
              <a:defRPr sz="850" baseline="0">
                <a:latin typeface="Open Sans" panose="020B0606030504020204" pitchFamily="34" charset="0"/>
                <a:ea typeface="Open Sans" panose="020B0606030504020204" pitchFamily="34" charset="0"/>
                <a:cs typeface="Open Sans" panose="020B0606030504020204" pitchFamily="34" charset="0"/>
              </a:defRPr>
            </a:pPr>
            <a:endParaRPr lang="de-DE"/>
          </a:p>
        </c:txPr>
        <c:crossAx val="234957056"/>
        <c:crosses val="autoZero"/>
        <c:auto val="1"/>
        <c:lblAlgn val="ctr"/>
        <c:lblOffset val="100"/>
        <c:noMultiLvlLbl val="0"/>
      </c:catAx>
      <c:valAx>
        <c:axId val="234957056"/>
        <c:scaling>
          <c:orientation val="minMax"/>
          <c:max val="90000"/>
          <c:min val="20000"/>
        </c:scaling>
        <c:delete val="0"/>
        <c:axPos val="r"/>
        <c:majorGridlines>
          <c:spPr>
            <a:ln w="28575">
              <a:solidFill>
                <a:schemeClr val="bg1"/>
              </a:solidFill>
            </a:ln>
          </c:spPr>
        </c:majorGridlines>
        <c:numFmt formatCode="[=0]&quot; 0 &quot;;#\ ###\ ##0" sourceLinked="0"/>
        <c:majorTickMark val="out"/>
        <c:minorTickMark val="none"/>
        <c:tickLblPos val="nextTo"/>
        <c:spPr>
          <a:ln>
            <a:no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34955520"/>
        <c:crosses val="max"/>
        <c:crossBetween val="midCat"/>
      </c:valAx>
      <c:spPr>
        <a:solidFill>
          <a:schemeClr val="bg1">
            <a:lumMod val="95000"/>
          </a:schemeClr>
        </a:solidFill>
      </c:spPr>
    </c:plotArea>
    <c:legend>
      <c:legendPos val="t"/>
      <c:layout>
        <c:manualLayout>
          <c:xMode val="edge"/>
          <c:yMode val="edge"/>
          <c:x val="0"/>
          <c:y val="0.16473616473616473"/>
          <c:w val="0.83647073636090674"/>
          <c:h val="8.9880116336809257E-2"/>
        </c:manualLayout>
      </c:layout>
      <c:overlay val="0"/>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de-DE"/>
    </a:p>
  </c:txPr>
  <c:printSettings>
    <c:headerFooter/>
    <c:pageMargins b="0.39370078740157483" l="0.59055118110236227" r="0.59055118110236227" t="0.39370078740157483" header="0" footer="0"/>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758921439167932E-2"/>
          <c:y val="0.21403094883409843"/>
          <c:w val="0.89019125439508739"/>
          <c:h val="0.5854805987089452"/>
        </c:manualLayout>
      </c:layout>
      <c:lineChart>
        <c:grouping val="standard"/>
        <c:varyColors val="0"/>
        <c:ser>
          <c:idx val="1"/>
          <c:order val="0"/>
          <c:tx>
            <c:strRef>
              <c:f>'904ab'!$B$3:$B$4</c:f>
              <c:strCache>
                <c:ptCount val="2"/>
                <c:pt idx="0">
                  <c:v>Brände insgesamt</c:v>
                </c:pt>
              </c:strCache>
            </c:strRef>
          </c:tx>
          <c:spPr>
            <a:ln w="28575"/>
          </c:spPr>
          <c:marker>
            <c:symbol val="none"/>
          </c:marker>
          <c:cat>
            <c:numRef>
              <c:f>'904ab'!$A$5:$A$14</c:f>
              <c:numCache>
                <c:formatCode>General</c:formatCode>
                <c:ptCount val="10"/>
                <c:pt idx="0">
                  <c:v>1988</c:v>
                </c:pt>
                <c:pt idx="1">
                  <c:v>1989</c:v>
                </c:pt>
                <c:pt idx="2">
                  <c:v>1990</c:v>
                </c:pt>
                <c:pt idx="3">
                  <c:v>1991</c:v>
                </c:pt>
                <c:pt idx="4">
                  <c:v>1992</c:v>
                </c:pt>
                <c:pt idx="5">
                  <c:v>1993</c:v>
                </c:pt>
                <c:pt idx="6">
                  <c:v>1994</c:v>
                </c:pt>
                <c:pt idx="7">
                  <c:v>1995</c:v>
                </c:pt>
                <c:pt idx="8">
                  <c:v>1996</c:v>
                </c:pt>
                <c:pt idx="9">
                  <c:v>1997</c:v>
                </c:pt>
              </c:numCache>
            </c:numRef>
          </c:cat>
          <c:val>
            <c:numRef>
              <c:f>'904ab'!$B$5:$B$14</c:f>
              <c:numCache>
                <c:formatCode>[=0]"-  ";#\ ##0\ \ </c:formatCode>
                <c:ptCount val="10"/>
                <c:pt idx="0">
                  <c:v>563</c:v>
                </c:pt>
                <c:pt idx="1">
                  <c:v>650</c:v>
                </c:pt>
                <c:pt idx="2">
                  <c:v>573</c:v>
                </c:pt>
                <c:pt idx="3">
                  <c:v>644</c:v>
                </c:pt>
                <c:pt idx="4">
                  <c:v>612</c:v>
                </c:pt>
                <c:pt idx="5">
                  <c:v>593</c:v>
                </c:pt>
                <c:pt idx="6">
                  <c:v>320</c:v>
                </c:pt>
                <c:pt idx="7">
                  <c:v>919</c:v>
                </c:pt>
                <c:pt idx="8">
                  <c:v>675</c:v>
                </c:pt>
                <c:pt idx="9">
                  <c:v>634</c:v>
                </c:pt>
              </c:numCache>
            </c:numRef>
          </c:val>
          <c:smooth val="0"/>
          <c:extLst>
            <c:ext xmlns:c16="http://schemas.microsoft.com/office/drawing/2014/chart" uri="{C3380CC4-5D6E-409C-BE32-E72D297353CC}">
              <c16:uniqueId val="{00000000-7E61-42EB-832E-17ED23740A3C}"/>
            </c:ext>
          </c:extLst>
        </c:ser>
        <c:dLbls>
          <c:showLegendKey val="0"/>
          <c:showVal val="0"/>
          <c:showCatName val="0"/>
          <c:showSerName val="0"/>
          <c:showPercent val="0"/>
          <c:showBubbleSize val="0"/>
        </c:dLbls>
        <c:smooth val="0"/>
        <c:axId val="234955520"/>
        <c:axId val="234957056"/>
      </c:lineChart>
      <c:catAx>
        <c:axId val="234955520"/>
        <c:scaling>
          <c:orientation val="minMax"/>
        </c:scaling>
        <c:delete val="0"/>
        <c:axPos val="b"/>
        <c:numFmt formatCode="General" sourceLinked="1"/>
        <c:majorTickMark val="out"/>
        <c:minorTickMark val="none"/>
        <c:tickLblPos val="nextTo"/>
        <c:spPr>
          <a:ln w="12700">
            <a:solidFill>
              <a:schemeClr val="bg1">
                <a:lumMod val="85000"/>
              </a:schemeClr>
            </a:solidFill>
          </a:ln>
        </c:spPr>
        <c:txPr>
          <a:bodyPr/>
          <a:lstStyle/>
          <a:p>
            <a:pPr>
              <a:defRPr sz="850" baseline="0">
                <a:latin typeface="Open Sans" panose="020B0606030504020204" pitchFamily="34" charset="0"/>
                <a:ea typeface="Open Sans" panose="020B0606030504020204" pitchFamily="34" charset="0"/>
                <a:cs typeface="Open Sans" panose="020B0606030504020204" pitchFamily="34" charset="0"/>
              </a:defRPr>
            </a:pPr>
            <a:endParaRPr lang="de-DE"/>
          </a:p>
        </c:txPr>
        <c:crossAx val="234957056"/>
        <c:crosses val="autoZero"/>
        <c:auto val="1"/>
        <c:lblAlgn val="ctr"/>
        <c:lblOffset val="100"/>
        <c:noMultiLvlLbl val="0"/>
      </c:catAx>
      <c:valAx>
        <c:axId val="234957056"/>
        <c:scaling>
          <c:orientation val="minMax"/>
        </c:scaling>
        <c:delete val="0"/>
        <c:axPos val="r"/>
        <c:majorGridlines>
          <c:spPr>
            <a:ln w="28575">
              <a:solidFill>
                <a:schemeClr val="bg1"/>
              </a:solidFill>
            </a:ln>
          </c:spPr>
        </c:majorGridlines>
        <c:numFmt formatCode="[=0]&quot;   - &quot;;#\ ###\ ##0" sourceLinked="0"/>
        <c:majorTickMark val="out"/>
        <c:minorTickMark val="none"/>
        <c:tickLblPos val="nextTo"/>
        <c:spPr>
          <a:ln>
            <a:no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34955520"/>
        <c:crosses val="max"/>
        <c:crossBetween val="midCat"/>
        <c:majorUnit val="200"/>
      </c:valAx>
      <c:spPr>
        <a:solidFill>
          <a:schemeClr val="bg1">
            <a:lumMod val="95000"/>
          </a:schemeClr>
        </a:solidFill>
      </c:spPr>
    </c:plotArea>
    <c:plotVisOnly val="0"/>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de-DE"/>
    </a:p>
  </c:txPr>
  <c:printSettings>
    <c:headerFooter/>
    <c:pageMargins b="0.39370078740157483" l="0.59055118110236227" r="0.59055118110236227" t="0.39370078740157483" header="0" footer="0"/>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07573801631507E-2"/>
          <c:y val="0.2934828893541917"/>
          <c:w val="0.89937087370781188"/>
          <c:h val="0.4433888612525419"/>
        </c:manualLayout>
      </c:layout>
      <c:lineChart>
        <c:grouping val="standard"/>
        <c:varyColors val="0"/>
        <c:ser>
          <c:idx val="1"/>
          <c:order val="0"/>
          <c:tx>
            <c:v>Brandstiftung</c:v>
          </c:tx>
          <c:marker>
            <c:symbol val="none"/>
          </c:marker>
          <c:cat>
            <c:numRef>
              <c:f>'904ab'!$A$5:$A$14</c:f>
              <c:numCache>
                <c:formatCode>General</c:formatCode>
                <c:ptCount val="10"/>
                <c:pt idx="0">
                  <c:v>1988</c:v>
                </c:pt>
                <c:pt idx="1">
                  <c:v>1989</c:v>
                </c:pt>
                <c:pt idx="2">
                  <c:v>1990</c:v>
                </c:pt>
                <c:pt idx="3">
                  <c:v>1991</c:v>
                </c:pt>
                <c:pt idx="4">
                  <c:v>1992</c:v>
                </c:pt>
                <c:pt idx="5">
                  <c:v>1993</c:v>
                </c:pt>
                <c:pt idx="6">
                  <c:v>1994</c:v>
                </c:pt>
                <c:pt idx="7">
                  <c:v>1995</c:v>
                </c:pt>
                <c:pt idx="8">
                  <c:v>1996</c:v>
                </c:pt>
                <c:pt idx="9">
                  <c:v>1997</c:v>
                </c:pt>
              </c:numCache>
            </c:numRef>
          </c:cat>
          <c:val>
            <c:numRef>
              <c:f>'904ab'!$C$42:$C$51</c:f>
              <c:numCache>
                <c:formatCode>[=0]"-  ";#\ ##0\ \ </c:formatCode>
                <c:ptCount val="10"/>
                <c:pt idx="0">
                  <c:v>32</c:v>
                </c:pt>
                <c:pt idx="1">
                  <c:v>42</c:v>
                </c:pt>
                <c:pt idx="2">
                  <c:v>33</c:v>
                </c:pt>
                <c:pt idx="3">
                  <c:v>42</c:v>
                </c:pt>
                <c:pt idx="4">
                  <c:v>35</c:v>
                </c:pt>
                <c:pt idx="5">
                  <c:v>73</c:v>
                </c:pt>
                <c:pt idx="6">
                  <c:v>43</c:v>
                </c:pt>
                <c:pt idx="7">
                  <c:v>16</c:v>
                </c:pt>
                <c:pt idx="8">
                  <c:v>12</c:v>
                </c:pt>
                <c:pt idx="9">
                  <c:v>9</c:v>
                </c:pt>
              </c:numCache>
            </c:numRef>
          </c:val>
          <c:smooth val="0"/>
          <c:extLst>
            <c:ext xmlns:c16="http://schemas.microsoft.com/office/drawing/2014/chart" uri="{C3380CC4-5D6E-409C-BE32-E72D297353CC}">
              <c16:uniqueId val="{00000000-73C0-4C5F-9DBB-9F4495BB1A03}"/>
            </c:ext>
          </c:extLst>
        </c:ser>
        <c:dLbls>
          <c:showLegendKey val="0"/>
          <c:showVal val="0"/>
          <c:showCatName val="0"/>
          <c:showSerName val="0"/>
          <c:showPercent val="0"/>
          <c:showBubbleSize val="0"/>
        </c:dLbls>
        <c:smooth val="0"/>
        <c:axId val="234955520"/>
        <c:axId val="234957056"/>
      </c:lineChart>
      <c:catAx>
        <c:axId val="234955520"/>
        <c:scaling>
          <c:orientation val="minMax"/>
        </c:scaling>
        <c:delete val="0"/>
        <c:axPos val="b"/>
        <c:numFmt formatCode="General" sourceLinked="1"/>
        <c:majorTickMark val="out"/>
        <c:minorTickMark val="none"/>
        <c:tickLblPos val="nextTo"/>
        <c:spPr>
          <a:ln w="12700">
            <a:solidFill>
              <a:schemeClr val="bg1">
                <a:lumMod val="85000"/>
              </a:schemeClr>
            </a:solidFill>
          </a:ln>
        </c:spPr>
        <c:txPr>
          <a:bodyPr/>
          <a:lstStyle/>
          <a:p>
            <a:pPr>
              <a:defRPr sz="850" baseline="0">
                <a:latin typeface="Open Sans" panose="020B0606030504020204" pitchFamily="34" charset="0"/>
                <a:ea typeface="Open Sans" panose="020B0606030504020204" pitchFamily="34" charset="0"/>
                <a:cs typeface="Open Sans" panose="020B0606030504020204" pitchFamily="34" charset="0"/>
              </a:defRPr>
            </a:pPr>
            <a:endParaRPr lang="de-DE"/>
          </a:p>
        </c:txPr>
        <c:crossAx val="234957056"/>
        <c:crosses val="autoZero"/>
        <c:auto val="1"/>
        <c:lblAlgn val="ctr"/>
        <c:lblOffset val="100"/>
        <c:noMultiLvlLbl val="0"/>
      </c:catAx>
      <c:valAx>
        <c:axId val="234957056"/>
        <c:scaling>
          <c:orientation val="minMax"/>
        </c:scaling>
        <c:delete val="0"/>
        <c:axPos val="r"/>
        <c:majorGridlines>
          <c:spPr>
            <a:ln w="28575">
              <a:solidFill>
                <a:schemeClr val="bg1"/>
              </a:solidFill>
            </a:ln>
          </c:spPr>
        </c:majorGridlines>
        <c:numFmt formatCode="[=0]&quot;  -&quot;;##0" sourceLinked="0"/>
        <c:majorTickMark val="out"/>
        <c:minorTickMark val="none"/>
        <c:tickLblPos val="nextTo"/>
        <c:spPr>
          <a:ln>
            <a:no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34955520"/>
        <c:crosses val="max"/>
        <c:crossBetween val="midCat"/>
      </c:valAx>
      <c:spPr>
        <a:solidFill>
          <a:schemeClr val="bg1">
            <a:lumMod val="95000"/>
          </a:schemeClr>
        </a:solidFill>
      </c:spPr>
    </c:plotArea>
    <c:plotVisOnly val="0"/>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de-DE"/>
    </a:p>
  </c:txPr>
  <c:printSettings>
    <c:headerFooter/>
    <c:pageMargins b="0.39370078740157483" l="0.59055118110236227" r="0.59055118110236227" t="0.39370078740157483" header="0" footer="0"/>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207705173187395E-2"/>
          <c:y val="0.10809475526960333"/>
          <c:w val="0.87388149921996483"/>
          <c:h val="0.75497513209666101"/>
        </c:manualLayout>
      </c:layout>
      <c:lineChart>
        <c:grouping val="standard"/>
        <c:varyColors val="0"/>
        <c:ser>
          <c:idx val="1"/>
          <c:order val="0"/>
          <c:tx>
            <c:strRef>
              <c:f>'904c'!$A$5</c:f>
              <c:strCache>
                <c:ptCount val="1"/>
                <c:pt idx="0">
                  <c:v>Krankenbeförderungen insgesamt</c:v>
                </c:pt>
              </c:strCache>
            </c:strRef>
          </c:tx>
          <c:spPr>
            <a:ln w="28575"/>
          </c:spPr>
          <c:marker>
            <c:symbol val="none"/>
          </c:marker>
          <c:cat>
            <c:numRef>
              <c:f>'904c'!$D$3:$L$3</c:f>
              <c:numCache>
                <c:formatCode>0</c:formatCode>
                <c:ptCount val="9"/>
                <c:pt idx="0">
                  <c:v>1989</c:v>
                </c:pt>
                <c:pt idx="1">
                  <c:v>1990</c:v>
                </c:pt>
                <c:pt idx="2">
                  <c:v>1991</c:v>
                </c:pt>
                <c:pt idx="3">
                  <c:v>1992</c:v>
                </c:pt>
                <c:pt idx="4">
                  <c:v>1993</c:v>
                </c:pt>
                <c:pt idx="5">
                  <c:v>1994</c:v>
                </c:pt>
                <c:pt idx="6">
                  <c:v>1995</c:v>
                </c:pt>
                <c:pt idx="7">
                  <c:v>1996</c:v>
                </c:pt>
                <c:pt idx="8">
                  <c:v>1997</c:v>
                </c:pt>
              </c:numCache>
            </c:numRef>
          </c:cat>
          <c:val>
            <c:numRef>
              <c:f>'904c'!$D$5:$L$5</c:f>
              <c:numCache>
                <c:formatCode>#\ ###\ ##0\ \ </c:formatCode>
                <c:ptCount val="9"/>
                <c:pt idx="0">
                  <c:v>21687</c:v>
                </c:pt>
                <c:pt idx="1">
                  <c:v>22434</c:v>
                </c:pt>
                <c:pt idx="2">
                  <c:v>23836</c:v>
                </c:pt>
                <c:pt idx="3">
                  <c:v>25971</c:v>
                </c:pt>
                <c:pt idx="4">
                  <c:v>26402</c:v>
                </c:pt>
                <c:pt idx="5">
                  <c:v>26068</c:v>
                </c:pt>
                <c:pt idx="6">
                  <c:v>27504</c:v>
                </c:pt>
                <c:pt idx="7">
                  <c:v>25469</c:v>
                </c:pt>
                <c:pt idx="8">
                  <c:v>26699</c:v>
                </c:pt>
              </c:numCache>
            </c:numRef>
          </c:val>
          <c:smooth val="0"/>
          <c:extLst>
            <c:ext xmlns:c16="http://schemas.microsoft.com/office/drawing/2014/chart" uri="{C3380CC4-5D6E-409C-BE32-E72D297353CC}">
              <c16:uniqueId val="{00000000-5B75-4FCB-A113-EDC1648A3ABF}"/>
            </c:ext>
          </c:extLst>
        </c:ser>
        <c:dLbls>
          <c:showLegendKey val="0"/>
          <c:showVal val="0"/>
          <c:showCatName val="0"/>
          <c:showSerName val="0"/>
          <c:showPercent val="0"/>
          <c:showBubbleSize val="0"/>
        </c:dLbls>
        <c:smooth val="0"/>
        <c:axId val="234955520"/>
        <c:axId val="234957056"/>
      </c:lineChart>
      <c:catAx>
        <c:axId val="234955520"/>
        <c:scaling>
          <c:orientation val="minMax"/>
        </c:scaling>
        <c:delete val="0"/>
        <c:axPos val="b"/>
        <c:numFmt formatCode="0" sourceLinked="1"/>
        <c:majorTickMark val="out"/>
        <c:minorTickMark val="none"/>
        <c:tickLblPos val="nextTo"/>
        <c:spPr>
          <a:ln w="12700">
            <a:solidFill>
              <a:schemeClr val="bg1">
                <a:lumMod val="85000"/>
              </a:schemeClr>
            </a:solidFill>
          </a:ln>
        </c:spPr>
        <c:txPr>
          <a:bodyPr/>
          <a:lstStyle/>
          <a:p>
            <a:pPr>
              <a:defRPr sz="850" baseline="0">
                <a:latin typeface="Open Sans" panose="020B0606030504020204" pitchFamily="34" charset="0"/>
                <a:ea typeface="Open Sans" panose="020B0606030504020204" pitchFamily="34" charset="0"/>
                <a:cs typeface="Open Sans" panose="020B0606030504020204" pitchFamily="34" charset="0"/>
              </a:defRPr>
            </a:pPr>
            <a:endParaRPr lang="de-DE"/>
          </a:p>
        </c:txPr>
        <c:crossAx val="234957056"/>
        <c:crosses val="autoZero"/>
        <c:auto val="1"/>
        <c:lblAlgn val="ctr"/>
        <c:lblOffset val="100"/>
        <c:noMultiLvlLbl val="0"/>
      </c:catAx>
      <c:valAx>
        <c:axId val="234957056"/>
        <c:scaling>
          <c:orientation val="minMax"/>
          <c:max val="30000"/>
          <c:min val="20000"/>
        </c:scaling>
        <c:delete val="0"/>
        <c:axPos val="r"/>
        <c:majorGridlines>
          <c:spPr>
            <a:ln w="28575">
              <a:solidFill>
                <a:schemeClr val="bg1"/>
              </a:solidFill>
            </a:ln>
          </c:spPr>
        </c:majorGridlines>
        <c:numFmt formatCode="[=0]&quot;   - &quot;;#\ ###\ ##0" sourceLinked="0"/>
        <c:majorTickMark val="out"/>
        <c:minorTickMark val="none"/>
        <c:tickLblPos val="nextTo"/>
        <c:spPr>
          <a:ln>
            <a:no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34955520"/>
        <c:crosses val="max"/>
        <c:crossBetween val="midCat"/>
      </c:valAx>
      <c:spPr>
        <a:solidFill>
          <a:schemeClr val="bg1">
            <a:lumMod val="95000"/>
          </a:schemeClr>
        </a:solidFill>
      </c:spPr>
    </c:plotArea>
    <c:plotVisOnly val="0"/>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de-DE"/>
    </a:p>
  </c:txPr>
  <c:printSettings>
    <c:headerFooter/>
    <c:pageMargins b="0.39370078740157483" l="0.59055118110236227" r="0.59055118110236227" t="0.39370078740157483" header="0" footer="0"/>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71070533222633E-2"/>
          <c:y val="0.13730971973975631"/>
          <c:w val="0.90538701235896779"/>
          <c:h val="0.74000319917839819"/>
        </c:manualLayout>
      </c:layout>
      <c:lineChart>
        <c:grouping val="standard"/>
        <c:varyColors val="0"/>
        <c:ser>
          <c:idx val="0"/>
          <c:order val="0"/>
          <c:tx>
            <c:v>Erdbestattungen</c:v>
          </c:tx>
          <c:spPr>
            <a:ln w="28575">
              <a:solidFill>
                <a:schemeClr val="accent4">
                  <a:lumMod val="60000"/>
                  <a:lumOff val="40000"/>
                </a:schemeClr>
              </a:solidFill>
            </a:ln>
          </c:spPr>
          <c:marker>
            <c:symbol val="none"/>
          </c:marker>
          <c:cat>
            <c:numRef>
              <c:f>'907'!$AN$5:$AN$41</c:f>
              <c:numCache>
                <c:formatCode>General</c:formatCode>
                <c:ptCount val="37"/>
                <c:pt idx="0">
                  <c:v>1988</c:v>
                </c:pt>
                <c:pt idx="2">
                  <c:v>1990</c:v>
                </c:pt>
                <c:pt idx="7">
                  <c:v>1995</c:v>
                </c:pt>
                <c:pt idx="12">
                  <c:v>2000</c:v>
                </c:pt>
                <c:pt idx="17">
                  <c:v>2005</c:v>
                </c:pt>
                <c:pt idx="22">
                  <c:v>2010</c:v>
                </c:pt>
                <c:pt idx="27">
                  <c:v>2015</c:v>
                </c:pt>
                <c:pt idx="32">
                  <c:v>2020</c:v>
                </c:pt>
                <c:pt idx="36">
                  <c:v>2024</c:v>
                </c:pt>
              </c:numCache>
            </c:numRef>
          </c:cat>
          <c:val>
            <c:numRef>
              <c:f>'907'!$C$5:$AM$5</c:f>
              <c:numCache>
                <c:formatCode>[=1]".  ";[=0]"-  ";#\ ##0\ \ </c:formatCode>
                <c:ptCount val="37"/>
                <c:pt idx="0">
                  <c:v>1315</c:v>
                </c:pt>
                <c:pt idx="1">
                  <c:v>1237</c:v>
                </c:pt>
                <c:pt idx="2">
                  <c:v>1270</c:v>
                </c:pt>
                <c:pt idx="3">
                  <c:v>1181</c:v>
                </c:pt>
                <c:pt idx="4">
                  <c:v>1099</c:v>
                </c:pt>
                <c:pt idx="5">
                  <c:v>1091</c:v>
                </c:pt>
                <c:pt idx="6">
                  <c:v>979</c:v>
                </c:pt>
                <c:pt idx="7">
                  <c:v>901</c:v>
                </c:pt>
                <c:pt idx="8">
                  <c:v>866</c:v>
                </c:pt>
                <c:pt idx="9">
                  <c:v>740</c:v>
                </c:pt>
                <c:pt idx="10">
                  <c:v>701</c:v>
                </c:pt>
                <c:pt idx="11">
                  <c:v>726</c:v>
                </c:pt>
                <c:pt idx="12">
                  <c:v>650</c:v>
                </c:pt>
                <c:pt idx="13">
                  <c:v>569</c:v>
                </c:pt>
                <c:pt idx="14">
                  <c:v>585</c:v>
                </c:pt>
                <c:pt idx="15">
                  <c:v>566</c:v>
                </c:pt>
                <c:pt idx="16">
                  <c:v>685</c:v>
                </c:pt>
                <c:pt idx="17">
                  <c:v>624</c:v>
                </c:pt>
                <c:pt idx="18">
                  <c:v>591</c:v>
                </c:pt>
                <c:pt idx="19">
                  <c:v>423</c:v>
                </c:pt>
                <c:pt idx="20">
                  <c:v>209</c:v>
                </c:pt>
                <c:pt idx="21">
                  <c:v>492</c:v>
                </c:pt>
                <c:pt idx="22">
                  <c:v>348</c:v>
                </c:pt>
                <c:pt idx="23">
                  <c:v>329</c:v>
                </c:pt>
                <c:pt idx="24">
                  <c:v>292</c:v>
                </c:pt>
                <c:pt idx="25">
                  <c:v>310</c:v>
                </c:pt>
                <c:pt idx="26">
                  <c:v>270</c:v>
                </c:pt>
                <c:pt idx="27">
                  <c:v>366</c:v>
                </c:pt>
                <c:pt idx="28">
                  <c:v>359</c:v>
                </c:pt>
                <c:pt idx="29">
                  <c:v>360</c:v>
                </c:pt>
                <c:pt idx="30">
                  <c:v>330</c:v>
                </c:pt>
                <c:pt idx="31">
                  <c:v>290</c:v>
                </c:pt>
                <c:pt idx="32">
                  <c:v>209</c:v>
                </c:pt>
                <c:pt idx="33">
                  <c:v>225</c:v>
                </c:pt>
                <c:pt idx="34">
                  <c:v>199</c:v>
                </c:pt>
                <c:pt idx="35">
                  <c:v>184</c:v>
                </c:pt>
                <c:pt idx="36">
                  <c:v>168</c:v>
                </c:pt>
              </c:numCache>
            </c:numRef>
          </c:val>
          <c:smooth val="0"/>
          <c:extLst>
            <c:ext xmlns:c16="http://schemas.microsoft.com/office/drawing/2014/chart" uri="{C3380CC4-5D6E-409C-BE32-E72D297353CC}">
              <c16:uniqueId val="{00000004-F90F-4FBF-995B-690D82A71EF8}"/>
            </c:ext>
          </c:extLst>
        </c:ser>
        <c:ser>
          <c:idx val="5"/>
          <c:order val="1"/>
          <c:tx>
            <c:v>Urnenbeisetzungen</c:v>
          </c:tx>
          <c:spPr>
            <a:ln w="28575">
              <a:solidFill>
                <a:schemeClr val="tx2">
                  <a:lumMod val="60000"/>
                  <a:lumOff val="40000"/>
                </a:schemeClr>
              </a:solidFill>
            </a:ln>
          </c:spPr>
          <c:marker>
            <c:symbol val="none"/>
          </c:marker>
          <c:cat>
            <c:numRef>
              <c:f>'907'!$AN$5:$AN$41</c:f>
              <c:numCache>
                <c:formatCode>General</c:formatCode>
                <c:ptCount val="37"/>
                <c:pt idx="0">
                  <c:v>1988</c:v>
                </c:pt>
                <c:pt idx="2">
                  <c:v>1990</c:v>
                </c:pt>
                <c:pt idx="7">
                  <c:v>1995</c:v>
                </c:pt>
                <c:pt idx="12">
                  <c:v>2000</c:v>
                </c:pt>
                <c:pt idx="17">
                  <c:v>2005</c:v>
                </c:pt>
                <c:pt idx="22">
                  <c:v>2010</c:v>
                </c:pt>
                <c:pt idx="27">
                  <c:v>2015</c:v>
                </c:pt>
                <c:pt idx="32">
                  <c:v>2020</c:v>
                </c:pt>
                <c:pt idx="36">
                  <c:v>2024</c:v>
                </c:pt>
              </c:numCache>
            </c:numRef>
          </c:cat>
          <c:val>
            <c:numRef>
              <c:f>'907'!$C$6:$AM$6</c:f>
              <c:numCache>
                <c:formatCode>[=1]".  ";[=0]"-  ";#\ ##0\ \ </c:formatCode>
                <c:ptCount val="37"/>
                <c:pt idx="0">
                  <c:v>1189</c:v>
                </c:pt>
                <c:pt idx="1">
                  <c:v>1264</c:v>
                </c:pt>
                <c:pt idx="2">
                  <c:v>1327</c:v>
                </c:pt>
                <c:pt idx="3">
                  <c:v>1212</c:v>
                </c:pt>
                <c:pt idx="4">
                  <c:v>1390</c:v>
                </c:pt>
                <c:pt idx="5">
                  <c:v>1434</c:v>
                </c:pt>
                <c:pt idx="6">
                  <c:v>1451</c:v>
                </c:pt>
                <c:pt idx="7">
                  <c:v>1522</c:v>
                </c:pt>
                <c:pt idx="8">
                  <c:v>1607</c:v>
                </c:pt>
                <c:pt idx="9">
                  <c:v>1513</c:v>
                </c:pt>
                <c:pt idx="10">
                  <c:v>1477</c:v>
                </c:pt>
                <c:pt idx="11">
                  <c:v>1453</c:v>
                </c:pt>
                <c:pt idx="12">
                  <c:v>1399</c:v>
                </c:pt>
                <c:pt idx="13">
                  <c:v>1325</c:v>
                </c:pt>
                <c:pt idx="14">
                  <c:v>1319</c:v>
                </c:pt>
                <c:pt idx="15">
                  <c:v>1362</c:v>
                </c:pt>
                <c:pt idx="16">
                  <c:v>1329</c:v>
                </c:pt>
                <c:pt idx="17">
                  <c:v>1080</c:v>
                </c:pt>
                <c:pt idx="18">
                  <c:v>1065</c:v>
                </c:pt>
                <c:pt idx="19">
                  <c:v>1101</c:v>
                </c:pt>
                <c:pt idx="20">
                  <c:v>809</c:v>
                </c:pt>
                <c:pt idx="21">
                  <c:v>967</c:v>
                </c:pt>
                <c:pt idx="22">
                  <c:v>1044</c:v>
                </c:pt>
                <c:pt idx="23">
                  <c:v>950</c:v>
                </c:pt>
                <c:pt idx="24">
                  <c:v>913</c:v>
                </c:pt>
                <c:pt idx="25">
                  <c:v>1004</c:v>
                </c:pt>
                <c:pt idx="26">
                  <c:v>851</c:v>
                </c:pt>
                <c:pt idx="27">
                  <c:v>856</c:v>
                </c:pt>
                <c:pt idx="28">
                  <c:v>794</c:v>
                </c:pt>
                <c:pt idx="29">
                  <c:v>778</c:v>
                </c:pt>
                <c:pt idx="30">
                  <c:v>838</c:v>
                </c:pt>
                <c:pt idx="31">
                  <c:v>817</c:v>
                </c:pt>
                <c:pt idx="32">
                  <c:v>924</c:v>
                </c:pt>
                <c:pt idx="33">
                  <c:v>917</c:v>
                </c:pt>
                <c:pt idx="34">
                  <c:v>1003</c:v>
                </c:pt>
                <c:pt idx="35">
                  <c:v>1143</c:v>
                </c:pt>
                <c:pt idx="36">
                  <c:v>1094</c:v>
                </c:pt>
              </c:numCache>
            </c:numRef>
          </c:val>
          <c:smooth val="0"/>
          <c:extLst>
            <c:ext xmlns:c16="http://schemas.microsoft.com/office/drawing/2014/chart" uri="{C3380CC4-5D6E-409C-BE32-E72D297353CC}">
              <c16:uniqueId val="{00000003-F90F-4FBF-995B-690D82A71EF8}"/>
            </c:ext>
          </c:extLst>
        </c:ser>
        <c:dLbls>
          <c:showLegendKey val="0"/>
          <c:showVal val="0"/>
          <c:showCatName val="0"/>
          <c:showSerName val="0"/>
          <c:showPercent val="0"/>
          <c:showBubbleSize val="0"/>
        </c:dLbls>
        <c:smooth val="0"/>
        <c:axId val="235008384"/>
        <c:axId val="235009920"/>
      </c:lineChart>
      <c:catAx>
        <c:axId val="235008384"/>
        <c:scaling>
          <c:orientation val="minMax"/>
        </c:scaling>
        <c:delete val="0"/>
        <c:axPos val="b"/>
        <c:numFmt formatCode="General" sourceLinked="1"/>
        <c:majorTickMark val="out"/>
        <c:minorTickMark val="none"/>
        <c:tickLblPos val="nextTo"/>
        <c:spPr>
          <a:ln>
            <a:solidFill>
              <a:schemeClr val="bg1">
                <a:lumMod val="85000"/>
              </a:schemeClr>
            </a:solid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35009920"/>
        <c:crosses val="autoZero"/>
        <c:auto val="1"/>
        <c:lblAlgn val="ctr"/>
        <c:lblOffset val="100"/>
        <c:tickMarkSkip val="1"/>
        <c:noMultiLvlLbl val="0"/>
      </c:catAx>
      <c:valAx>
        <c:axId val="235009920"/>
        <c:scaling>
          <c:orientation val="minMax"/>
        </c:scaling>
        <c:delete val="0"/>
        <c:axPos val="r"/>
        <c:majorGridlines>
          <c:spPr>
            <a:ln w="28575">
              <a:solidFill>
                <a:schemeClr val="bg1"/>
              </a:solidFill>
            </a:ln>
          </c:spPr>
        </c:majorGridlines>
        <c:numFmt formatCode="[=0]&quot; -  &quot;;#\ ##0\ \ " sourceLinked="0"/>
        <c:majorTickMark val="out"/>
        <c:minorTickMark val="none"/>
        <c:tickLblPos val="nextTo"/>
        <c:spPr>
          <a:ln>
            <a:no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35008384"/>
        <c:crosses val="max"/>
        <c:crossBetween val="midCat"/>
      </c:valAx>
      <c:spPr>
        <a:solidFill>
          <a:schemeClr val="bg1">
            <a:lumMod val="95000"/>
          </a:schemeClr>
        </a:solidFill>
      </c:spPr>
    </c:plotArea>
    <c:legend>
      <c:legendPos val="r"/>
      <c:layout>
        <c:manualLayout>
          <c:xMode val="edge"/>
          <c:yMode val="edge"/>
          <c:x val="0"/>
          <c:y val="7.0678706090787816E-2"/>
          <c:w val="0.48784689502550782"/>
          <c:h val="6.3023726834347718E-2"/>
        </c:manualLayout>
      </c:layout>
      <c:overlay val="0"/>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906203094540469E-2"/>
          <c:y val="0.1341370028598273"/>
          <c:w val="0.88739853225272158"/>
          <c:h val="0.74757333206592469"/>
        </c:manualLayout>
      </c:layout>
      <c:barChart>
        <c:barDir val="col"/>
        <c:grouping val="clustered"/>
        <c:varyColors val="0"/>
        <c:ser>
          <c:idx val="0"/>
          <c:order val="0"/>
          <c:tx>
            <c:strRef>
              <c:f>'909'!$B$3</c:f>
              <c:strCache>
                <c:ptCount val="1"/>
                <c:pt idx="0">
                  <c:v>Waffenbestand</c:v>
                </c:pt>
              </c:strCache>
            </c:strRef>
          </c:tx>
          <c:invertIfNegative val="0"/>
          <c:cat>
            <c:numRef>
              <c:f>'909'!$E$34:$E$48</c:f>
              <c:numCache>
                <c:formatCode>0</c:formatCode>
                <c:ptCount val="15"/>
                <c:pt idx="0">
                  <c:v>2009</c:v>
                </c:pt>
                <c:pt idx="1">
                  <c:v>2010</c:v>
                </c:pt>
                <c:pt idx="2">
                  <c:v>2011</c:v>
                </c:pt>
                <c:pt idx="3">
                  <c:v>2012</c:v>
                </c:pt>
                <c:pt idx="4">
                  <c:v>2013</c:v>
                </c:pt>
                <c:pt idx="5">
                  <c:v>2014</c:v>
                </c:pt>
                <c:pt idx="6">
                  <c:v>2015</c:v>
                </c:pt>
                <c:pt idx="7">
                  <c:v>2018</c:v>
                </c:pt>
                <c:pt idx="8">
                  <c:v>2019</c:v>
                </c:pt>
                <c:pt idx="9">
                  <c:v>2020</c:v>
                </c:pt>
                <c:pt idx="10">
                  <c:v>2021</c:v>
                </c:pt>
                <c:pt idx="11">
                  <c:v>2022</c:v>
                </c:pt>
                <c:pt idx="12">
                  <c:v>2023</c:v>
                </c:pt>
                <c:pt idx="13">
                  <c:v>2024</c:v>
                </c:pt>
                <c:pt idx="14">
                  <c:v>2025</c:v>
                </c:pt>
              </c:numCache>
            </c:numRef>
          </c:cat>
          <c:val>
            <c:numRef>
              <c:f>'909'!$F$34:$F$48</c:f>
              <c:numCache>
                <c:formatCode>#\ ##0</c:formatCode>
                <c:ptCount val="15"/>
                <c:pt idx="0">
                  <c:v>8400</c:v>
                </c:pt>
                <c:pt idx="1">
                  <c:v>7966</c:v>
                </c:pt>
                <c:pt idx="2">
                  <c:v>7004</c:v>
                </c:pt>
                <c:pt idx="3">
                  <c:v>6425</c:v>
                </c:pt>
                <c:pt idx="4">
                  <c:v>6026</c:v>
                </c:pt>
                <c:pt idx="5">
                  <c:v>5975</c:v>
                </c:pt>
                <c:pt idx="6">
                  <c:v>5846</c:v>
                </c:pt>
                <c:pt idx="7">
                  <c:v>5334</c:v>
                </c:pt>
                <c:pt idx="8">
                  <c:v>4975</c:v>
                </c:pt>
                <c:pt idx="9">
                  <c:v>4740</c:v>
                </c:pt>
                <c:pt idx="10">
                  <c:v>4388</c:v>
                </c:pt>
                <c:pt idx="11">
                  <c:v>4051</c:v>
                </c:pt>
                <c:pt idx="12">
                  <c:v>3768</c:v>
                </c:pt>
                <c:pt idx="13">
                  <c:v>3454</c:v>
                </c:pt>
                <c:pt idx="14">
                  <c:v>3252</c:v>
                </c:pt>
              </c:numCache>
            </c:numRef>
          </c:val>
          <c:extLst>
            <c:ext xmlns:c16="http://schemas.microsoft.com/office/drawing/2014/chart" uri="{C3380CC4-5D6E-409C-BE32-E72D297353CC}">
              <c16:uniqueId val="{00000000-2599-4249-90D9-751D10DBAAA0}"/>
            </c:ext>
          </c:extLst>
        </c:ser>
        <c:ser>
          <c:idx val="1"/>
          <c:order val="1"/>
          <c:tx>
            <c:strRef>
              <c:f>'909'!$C$3</c:f>
              <c:strCache>
                <c:ptCount val="1"/>
                <c:pt idx="0">
                  <c:v>Waffenbesitzer:innen</c:v>
                </c:pt>
              </c:strCache>
            </c:strRef>
          </c:tx>
          <c:invertIfNegative val="0"/>
          <c:cat>
            <c:numRef>
              <c:f>'909'!$E$34:$E$48</c:f>
              <c:numCache>
                <c:formatCode>0</c:formatCode>
                <c:ptCount val="15"/>
                <c:pt idx="0">
                  <c:v>2009</c:v>
                </c:pt>
                <c:pt idx="1">
                  <c:v>2010</c:v>
                </c:pt>
                <c:pt idx="2">
                  <c:v>2011</c:v>
                </c:pt>
                <c:pt idx="3">
                  <c:v>2012</c:v>
                </c:pt>
                <c:pt idx="4">
                  <c:v>2013</c:v>
                </c:pt>
                <c:pt idx="5">
                  <c:v>2014</c:v>
                </c:pt>
                <c:pt idx="6">
                  <c:v>2015</c:v>
                </c:pt>
                <c:pt idx="7">
                  <c:v>2018</c:v>
                </c:pt>
                <c:pt idx="8">
                  <c:v>2019</c:v>
                </c:pt>
                <c:pt idx="9">
                  <c:v>2020</c:v>
                </c:pt>
                <c:pt idx="10">
                  <c:v>2021</c:v>
                </c:pt>
                <c:pt idx="11">
                  <c:v>2022</c:v>
                </c:pt>
                <c:pt idx="12">
                  <c:v>2023</c:v>
                </c:pt>
                <c:pt idx="13">
                  <c:v>2024</c:v>
                </c:pt>
                <c:pt idx="14">
                  <c:v>2025</c:v>
                </c:pt>
              </c:numCache>
            </c:numRef>
          </c:cat>
          <c:val>
            <c:numRef>
              <c:f>'909'!$G$34:$G$48</c:f>
              <c:numCache>
                <c:formatCode>#\ ##0</c:formatCode>
                <c:ptCount val="15"/>
                <c:pt idx="0">
                  <c:v>2900</c:v>
                </c:pt>
                <c:pt idx="1">
                  <c:v>2670</c:v>
                </c:pt>
                <c:pt idx="2">
                  <c:v>2185</c:v>
                </c:pt>
                <c:pt idx="3">
                  <c:v>1891</c:v>
                </c:pt>
                <c:pt idx="4">
                  <c:v>1663</c:v>
                </c:pt>
                <c:pt idx="5">
                  <c:v>1261</c:v>
                </c:pt>
                <c:pt idx="6">
                  <c:v>1235</c:v>
                </c:pt>
                <c:pt idx="7">
                  <c:v>1200</c:v>
                </c:pt>
                <c:pt idx="8">
                  <c:v>1181</c:v>
                </c:pt>
                <c:pt idx="9">
                  <c:v>1211</c:v>
                </c:pt>
                <c:pt idx="10">
                  <c:v>1189</c:v>
                </c:pt>
                <c:pt idx="11">
                  <c:v>1164</c:v>
                </c:pt>
                <c:pt idx="12">
                  <c:v>1142</c:v>
                </c:pt>
                <c:pt idx="13">
                  <c:v>1098</c:v>
                </c:pt>
                <c:pt idx="14">
                  <c:v>1090</c:v>
                </c:pt>
              </c:numCache>
            </c:numRef>
          </c:val>
          <c:extLst>
            <c:ext xmlns:c16="http://schemas.microsoft.com/office/drawing/2014/chart" uri="{C3380CC4-5D6E-409C-BE32-E72D297353CC}">
              <c16:uniqueId val="{00000001-2599-4249-90D9-751D10DBAAA0}"/>
            </c:ext>
          </c:extLst>
        </c:ser>
        <c:ser>
          <c:idx val="2"/>
          <c:order val="2"/>
          <c:tx>
            <c:strRef>
              <c:f>'909'!$D$3</c:f>
              <c:strCache>
                <c:ptCount val="1"/>
                <c:pt idx="0">
                  <c:v>Inhaber:innen "Kleiner Waffenschein"</c:v>
                </c:pt>
              </c:strCache>
            </c:strRef>
          </c:tx>
          <c:invertIfNegative val="0"/>
          <c:cat>
            <c:numRef>
              <c:f>'909'!$E$34:$E$48</c:f>
              <c:numCache>
                <c:formatCode>0</c:formatCode>
                <c:ptCount val="15"/>
                <c:pt idx="0">
                  <c:v>2009</c:v>
                </c:pt>
                <c:pt idx="1">
                  <c:v>2010</c:v>
                </c:pt>
                <c:pt idx="2">
                  <c:v>2011</c:v>
                </c:pt>
                <c:pt idx="3">
                  <c:v>2012</c:v>
                </c:pt>
                <c:pt idx="4">
                  <c:v>2013</c:v>
                </c:pt>
                <c:pt idx="5">
                  <c:v>2014</c:v>
                </c:pt>
                <c:pt idx="6">
                  <c:v>2015</c:v>
                </c:pt>
                <c:pt idx="7">
                  <c:v>2018</c:v>
                </c:pt>
                <c:pt idx="8">
                  <c:v>2019</c:v>
                </c:pt>
                <c:pt idx="9">
                  <c:v>2020</c:v>
                </c:pt>
                <c:pt idx="10">
                  <c:v>2021</c:v>
                </c:pt>
                <c:pt idx="11">
                  <c:v>2022</c:v>
                </c:pt>
                <c:pt idx="12">
                  <c:v>2023</c:v>
                </c:pt>
                <c:pt idx="13">
                  <c:v>2024</c:v>
                </c:pt>
                <c:pt idx="14">
                  <c:v>2025</c:v>
                </c:pt>
              </c:numCache>
            </c:numRef>
          </c:cat>
          <c:val>
            <c:numRef>
              <c:f>'909'!$H$34:$H$48</c:f>
              <c:numCache>
                <c:formatCode>#\ ##0</c:formatCode>
                <c:ptCount val="15"/>
                <c:pt idx="7">
                  <c:v>1292</c:v>
                </c:pt>
                <c:pt idx="8">
                  <c:v>1656</c:v>
                </c:pt>
                <c:pt idx="9">
                  <c:v>1998</c:v>
                </c:pt>
                <c:pt idx="10">
                  <c:v>2275</c:v>
                </c:pt>
                <c:pt idx="11">
                  <c:v>2489</c:v>
                </c:pt>
                <c:pt idx="12">
                  <c:v>2653</c:v>
                </c:pt>
                <c:pt idx="13">
                  <c:v>2878</c:v>
                </c:pt>
                <c:pt idx="14">
                  <c:v>3002</c:v>
                </c:pt>
              </c:numCache>
            </c:numRef>
          </c:val>
          <c:extLst>
            <c:ext xmlns:c16="http://schemas.microsoft.com/office/drawing/2014/chart" uri="{C3380CC4-5D6E-409C-BE32-E72D297353CC}">
              <c16:uniqueId val="{0000000F-2599-4249-90D9-751D10DBAAA0}"/>
            </c:ext>
          </c:extLst>
        </c:ser>
        <c:dLbls>
          <c:showLegendKey val="0"/>
          <c:showVal val="0"/>
          <c:showCatName val="0"/>
          <c:showSerName val="0"/>
          <c:showPercent val="0"/>
          <c:showBubbleSize val="0"/>
        </c:dLbls>
        <c:gapWidth val="150"/>
        <c:axId val="200443392"/>
        <c:axId val="200444928"/>
      </c:barChart>
      <c:catAx>
        <c:axId val="200443392"/>
        <c:scaling>
          <c:orientation val="minMax"/>
        </c:scaling>
        <c:delete val="0"/>
        <c:axPos val="b"/>
        <c:numFmt formatCode="0" sourceLinked="0"/>
        <c:majorTickMark val="out"/>
        <c:minorTickMark val="none"/>
        <c:tickLblPos val="nextTo"/>
        <c:spPr>
          <a:ln>
            <a:solidFill>
              <a:schemeClr val="bg1">
                <a:lumMod val="85000"/>
              </a:schemeClr>
            </a:solid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00444928"/>
        <c:crosses val="autoZero"/>
        <c:auto val="0"/>
        <c:lblAlgn val="ctr"/>
        <c:lblOffset val="100"/>
        <c:noMultiLvlLbl val="0"/>
      </c:catAx>
      <c:valAx>
        <c:axId val="200444928"/>
        <c:scaling>
          <c:orientation val="minMax"/>
          <c:max val="10000"/>
        </c:scaling>
        <c:delete val="0"/>
        <c:axPos val="r"/>
        <c:majorGridlines>
          <c:spPr>
            <a:ln w="31750">
              <a:solidFill>
                <a:schemeClr val="bg1"/>
              </a:solidFill>
            </a:ln>
          </c:spPr>
        </c:majorGridlines>
        <c:numFmt formatCode="[=0]&quot; -  &quot;;#\ ##0\ \ " sourceLinked="0"/>
        <c:majorTickMark val="out"/>
        <c:minorTickMark val="none"/>
        <c:tickLblPos val="nextTo"/>
        <c:spPr>
          <a:ln>
            <a:solidFill>
              <a:schemeClr val="bg1"/>
            </a:solid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00443392"/>
        <c:crosses val="max"/>
        <c:crossBetween val="between"/>
      </c:valAx>
      <c:spPr>
        <a:solidFill>
          <a:schemeClr val="bg1">
            <a:lumMod val="95000"/>
          </a:schemeClr>
        </a:solidFill>
        <a:ln>
          <a:noFill/>
        </a:ln>
      </c:spPr>
    </c:plotArea>
    <c:legend>
      <c:legendPos val="r"/>
      <c:layout>
        <c:manualLayout>
          <c:xMode val="edge"/>
          <c:yMode val="edge"/>
          <c:x val="0"/>
          <c:y val="8.6003729160910425E-2"/>
          <c:w val="0.72315138358185571"/>
          <c:h val="3.3015806552915312E-2"/>
        </c:manualLayout>
      </c:layout>
      <c:overlay val="0"/>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5.emf"/></Relationships>
</file>

<file path=xl/drawings/_rels/vmlDrawing10.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7.emf"/><Relationship Id="rId1" Type="http://schemas.openxmlformats.org/officeDocument/2006/relationships/image" Target="../media/image8.png"/><Relationship Id="rId4" Type="http://schemas.openxmlformats.org/officeDocument/2006/relationships/image" Target="../media/image6.wmf"/></Relationships>
</file>

<file path=xl/drawings/_rels/vmlDrawing1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7.emf"/><Relationship Id="rId1" Type="http://schemas.openxmlformats.org/officeDocument/2006/relationships/image" Target="../media/image8.png"/><Relationship Id="rId4" Type="http://schemas.openxmlformats.org/officeDocument/2006/relationships/image" Target="../media/image6.wmf"/></Relationships>
</file>

<file path=xl/drawings/_rels/vmlDrawing1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7.emf"/><Relationship Id="rId1" Type="http://schemas.openxmlformats.org/officeDocument/2006/relationships/image" Target="../media/image8.png"/><Relationship Id="rId4" Type="http://schemas.openxmlformats.org/officeDocument/2006/relationships/image" Target="../media/image6.wmf"/></Relationships>
</file>

<file path=xl/drawings/_rels/vmlDrawing13.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7.emf"/><Relationship Id="rId1" Type="http://schemas.openxmlformats.org/officeDocument/2006/relationships/image" Target="../media/image8.png"/><Relationship Id="rId4" Type="http://schemas.openxmlformats.org/officeDocument/2006/relationships/image" Target="../media/image6.wmf"/></Relationships>
</file>

<file path=xl/drawings/_rels/vmlDrawing14.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7.emf"/><Relationship Id="rId1" Type="http://schemas.openxmlformats.org/officeDocument/2006/relationships/image" Target="../media/image8.png"/><Relationship Id="rId4" Type="http://schemas.openxmlformats.org/officeDocument/2006/relationships/image" Target="../media/image6.wmf"/></Relationships>
</file>

<file path=xl/drawings/_rels/vmlDrawing15.vml.rels><?xml version="1.0" encoding="UTF-8" standalone="yes"?>
<Relationships xmlns="http://schemas.openxmlformats.org/package/2006/relationships"><Relationship Id="rId3" Type="http://schemas.openxmlformats.org/officeDocument/2006/relationships/image" Target="../media/image6.wmf"/><Relationship Id="rId2" Type="http://schemas.openxmlformats.org/officeDocument/2006/relationships/image" Target="../media/image5.emf"/><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wmf"/><Relationship Id="rId2" Type="http://schemas.openxmlformats.org/officeDocument/2006/relationships/image" Target="../media/image5.emf"/><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7.emf"/><Relationship Id="rId1" Type="http://schemas.openxmlformats.org/officeDocument/2006/relationships/image" Target="../media/image8.png"/><Relationship Id="rId4" Type="http://schemas.openxmlformats.org/officeDocument/2006/relationships/image" Target="../media/image6.w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7.emf"/><Relationship Id="rId1" Type="http://schemas.openxmlformats.org/officeDocument/2006/relationships/image" Target="../media/image8.png"/><Relationship Id="rId4" Type="http://schemas.openxmlformats.org/officeDocument/2006/relationships/image" Target="../media/image6.w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7.emf"/><Relationship Id="rId1" Type="http://schemas.openxmlformats.org/officeDocument/2006/relationships/image" Target="../media/image8.png"/><Relationship Id="rId4" Type="http://schemas.openxmlformats.org/officeDocument/2006/relationships/image" Target="../media/image6.w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5.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7.emf"/><Relationship Id="rId1" Type="http://schemas.openxmlformats.org/officeDocument/2006/relationships/image" Target="../media/image8.png"/><Relationship Id="rId4" Type="http://schemas.openxmlformats.org/officeDocument/2006/relationships/image" Target="../media/image6.w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6</xdr:col>
      <xdr:colOff>85724</xdr:colOff>
      <xdr:row>2</xdr:row>
      <xdr:rowOff>219076</xdr:rowOff>
    </xdr:from>
    <xdr:to>
      <xdr:col>8</xdr:col>
      <xdr:colOff>323849</xdr:colOff>
      <xdr:row>13</xdr:row>
      <xdr:rowOff>76201</xdr:rowOff>
    </xdr:to>
    <xdr:pic>
      <xdr:nvPicPr>
        <xdr:cNvPr id="4" name="Grafik 3">
          <a:extLst>
            <a:ext uri="{FF2B5EF4-FFF2-40B4-BE49-F238E27FC236}">
              <a16:creationId xmlns:a16="http://schemas.microsoft.com/office/drawing/2014/main" id="{170D028F-3D15-0013-E11D-C4F978407C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71899" y="542926"/>
          <a:ext cx="2286000" cy="2286000"/>
        </a:xfrm>
        <a:prstGeom prst="rect">
          <a:avLst/>
        </a:prstGeom>
      </xdr:spPr>
    </xdr:pic>
    <xdr:clientData/>
  </xdr:twoCellAnchor>
  <xdr:twoCellAnchor editAs="oneCell">
    <xdr:from>
      <xdr:col>0</xdr:col>
      <xdr:colOff>123825</xdr:colOff>
      <xdr:row>25</xdr:row>
      <xdr:rowOff>66675</xdr:rowOff>
    </xdr:from>
    <xdr:to>
      <xdr:col>0</xdr:col>
      <xdr:colOff>285825</xdr:colOff>
      <xdr:row>25</xdr:row>
      <xdr:rowOff>228675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 y="5076825"/>
          <a:ext cx="162000" cy="162000"/>
        </a:xfrm>
        <a:prstGeom prst="rect">
          <a:avLst/>
        </a:prstGeom>
      </xdr:spPr>
    </xdr:pic>
    <xdr:clientData/>
  </xdr:twoCellAnchor>
  <xdr:twoCellAnchor editAs="oneCell">
    <xdr:from>
      <xdr:col>0</xdr:col>
      <xdr:colOff>123825</xdr:colOff>
      <xdr:row>26</xdr:row>
      <xdr:rowOff>57150</xdr:rowOff>
    </xdr:from>
    <xdr:to>
      <xdr:col>0</xdr:col>
      <xdr:colOff>285825</xdr:colOff>
      <xdr:row>26</xdr:row>
      <xdr:rowOff>219150</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 y="5314950"/>
          <a:ext cx="162000" cy="162000"/>
        </a:xfrm>
        <a:prstGeom prst="rect">
          <a:avLst/>
        </a:prstGeom>
      </xdr:spPr>
    </xdr:pic>
    <xdr:clientData/>
  </xdr:twoCellAnchor>
  <xdr:twoCellAnchor editAs="oneCell">
    <xdr:from>
      <xdr:col>0</xdr:col>
      <xdr:colOff>123825</xdr:colOff>
      <xdr:row>27</xdr:row>
      <xdr:rowOff>66675</xdr:rowOff>
    </xdr:from>
    <xdr:to>
      <xdr:col>0</xdr:col>
      <xdr:colOff>285825</xdr:colOff>
      <xdr:row>27</xdr:row>
      <xdr:rowOff>228675</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 y="5572125"/>
          <a:ext cx="162000" cy="162000"/>
        </a:xfrm>
        <a:prstGeom prst="rect">
          <a:avLst/>
        </a:prstGeom>
      </xdr:spPr>
    </xdr:pic>
    <xdr:clientData/>
  </xdr:twoCellAnchor>
  <xdr:twoCellAnchor editAs="oneCell">
    <xdr:from>
      <xdr:col>0</xdr:col>
      <xdr:colOff>133350</xdr:colOff>
      <xdr:row>29</xdr:row>
      <xdr:rowOff>76200</xdr:rowOff>
    </xdr:from>
    <xdr:to>
      <xdr:col>0</xdr:col>
      <xdr:colOff>295350</xdr:colOff>
      <xdr:row>29</xdr:row>
      <xdr:rowOff>238200</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6076950"/>
          <a:ext cx="162000" cy="162000"/>
        </a:xfrm>
        <a:prstGeom prst="rect">
          <a:avLst/>
        </a:prstGeom>
      </xdr:spPr>
    </xdr:pic>
    <xdr:clientData/>
  </xdr:twoCellAnchor>
  <xdr:twoCellAnchor editAs="oneCell">
    <xdr:from>
      <xdr:col>0</xdr:col>
      <xdr:colOff>133350</xdr:colOff>
      <xdr:row>30</xdr:row>
      <xdr:rowOff>76200</xdr:rowOff>
    </xdr:from>
    <xdr:to>
      <xdr:col>0</xdr:col>
      <xdr:colOff>295350</xdr:colOff>
      <xdr:row>30</xdr:row>
      <xdr:rowOff>238200</xdr:rowOff>
    </xdr:to>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6324600"/>
          <a:ext cx="162000" cy="162000"/>
        </a:xfrm>
        <a:prstGeom prst="rect">
          <a:avLst/>
        </a:prstGeom>
      </xdr:spPr>
    </xdr:pic>
    <xdr:clientData/>
  </xdr:twoCellAnchor>
  <xdr:twoCellAnchor editAs="oneCell">
    <xdr:from>
      <xdr:col>0</xdr:col>
      <xdr:colOff>133350</xdr:colOff>
      <xdr:row>31</xdr:row>
      <xdr:rowOff>66675</xdr:rowOff>
    </xdr:from>
    <xdr:to>
      <xdr:col>0</xdr:col>
      <xdr:colOff>295350</xdr:colOff>
      <xdr:row>31</xdr:row>
      <xdr:rowOff>228675</xdr:rowOff>
    </xdr:to>
    <xdr:pic>
      <xdr:nvPicPr>
        <xdr:cNvPr id="9" name="Grafi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6562725"/>
          <a:ext cx="162000" cy="162000"/>
        </a:xfrm>
        <a:prstGeom prst="rect">
          <a:avLst/>
        </a:prstGeom>
      </xdr:spPr>
    </xdr:pic>
    <xdr:clientData/>
  </xdr:twoCellAnchor>
  <xdr:twoCellAnchor editAs="oneCell">
    <xdr:from>
      <xdr:col>0</xdr:col>
      <xdr:colOff>133350</xdr:colOff>
      <xdr:row>32</xdr:row>
      <xdr:rowOff>76200</xdr:rowOff>
    </xdr:from>
    <xdr:to>
      <xdr:col>0</xdr:col>
      <xdr:colOff>295350</xdr:colOff>
      <xdr:row>32</xdr:row>
      <xdr:rowOff>238200</xdr:rowOff>
    </xdr:to>
    <xdr:pic>
      <xdr:nvPicPr>
        <xdr:cNvPr id="10" name="Grafik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6819900"/>
          <a:ext cx="162000" cy="162000"/>
        </a:xfrm>
        <a:prstGeom prst="rect">
          <a:avLst/>
        </a:prstGeom>
      </xdr:spPr>
    </xdr:pic>
    <xdr:clientData/>
  </xdr:twoCellAnchor>
  <xdr:twoCellAnchor editAs="oneCell">
    <xdr:from>
      <xdr:col>0</xdr:col>
      <xdr:colOff>131445</xdr:colOff>
      <xdr:row>34</xdr:row>
      <xdr:rowOff>66675</xdr:rowOff>
    </xdr:from>
    <xdr:to>
      <xdr:col>0</xdr:col>
      <xdr:colOff>293445</xdr:colOff>
      <xdr:row>34</xdr:row>
      <xdr:rowOff>228675</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45" y="7343775"/>
          <a:ext cx="162000" cy="162000"/>
        </a:xfrm>
        <a:prstGeom prst="rect">
          <a:avLst/>
        </a:prstGeom>
      </xdr:spPr>
    </xdr:pic>
    <xdr:clientData/>
  </xdr:twoCellAnchor>
  <xdr:twoCellAnchor editAs="oneCell">
    <xdr:from>
      <xdr:col>0</xdr:col>
      <xdr:colOff>133350</xdr:colOff>
      <xdr:row>36</xdr:row>
      <xdr:rowOff>66675</xdr:rowOff>
    </xdr:from>
    <xdr:to>
      <xdr:col>0</xdr:col>
      <xdr:colOff>295350</xdr:colOff>
      <xdr:row>36</xdr:row>
      <xdr:rowOff>228675</xdr:rowOff>
    </xdr:to>
    <xdr:pic>
      <xdr:nvPicPr>
        <xdr:cNvPr id="12" name="Grafik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7800975"/>
          <a:ext cx="162000" cy="162000"/>
        </a:xfrm>
        <a:prstGeom prst="rect">
          <a:avLst/>
        </a:prstGeom>
      </xdr:spPr>
    </xdr:pic>
    <xdr:clientData/>
  </xdr:twoCellAnchor>
  <xdr:twoCellAnchor editAs="oneCell">
    <xdr:from>
      <xdr:col>0</xdr:col>
      <xdr:colOff>133350</xdr:colOff>
      <xdr:row>38</xdr:row>
      <xdr:rowOff>76200</xdr:rowOff>
    </xdr:from>
    <xdr:to>
      <xdr:col>0</xdr:col>
      <xdr:colOff>295350</xdr:colOff>
      <xdr:row>38</xdr:row>
      <xdr:rowOff>238200</xdr:rowOff>
    </xdr:to>
    <xdr:pic>
      <xdr:nvPicPr>
        <xdr:cNvPr id="13" name="Grafik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8305800"/>
          <a:ext cx="162000" cy="162000"/>
        </a:xfrm>
        <a:prstGeom prst="rect">
          <a:avLst/>
        </a:prstGeom>
      </xdr:spPr>
    </xdr:pic>
    <xdr:clientData/>
  </xdr:twoCellAnchor>
  <xdr:twoCellAnchor editAs="oneCell">
    <xdr:from>
      <xdr:col>0</xdr:col>
      <xdr:colOff>133350</xdr:colOff>
      <xdr:row>39</xdr:row>
      <xdr:rowOff>76200</xdr:rowOff>
    </xdr:from>
    <xdr:to>
      <xdr:col>0</xdr:col>
      <xdr:colOff>295350</xdr:colOff>
      <xdr:row>39</xdr:row>
      <xdr:rowOff>238200</xdr:rowOff>
    </xdr:to>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8553450"/>
          <a:ext cx="162000" cy="162000"/>
        </a:xfrm>
        <a:prstGeom prst="rect">
          <a:avLst/>
        </a:prstGeom>
      </xdr:spPr>
    </xdr:pic>
    <xdr:clientData/>
  </xdr:twoCellAnchor>
  <xdr:twoCellAnchor editAs="oneCell">
    <xdr:from>
      <xdr:col>0</xdr:col>
      <xdr:colOff>142875</xdr:colOff>
      <xdr:row>40</xdr:row>
      <xdr:rowOff>66675</xdr:rowOff>
    </xdr:from>
    <xdr:to>
      <xdr:col>0</xdr:col>
      <xdr:colOff>304875</xdr:colOff>
      <xdr:row>40</xdr:row>
      <xdr:rowOff>228675</xdr:rowOff>
    </xdr:to>
    <xdr:pic>
      <xdr:nvPicPr>
        <xdr:cNvPr id="15" name="Grafik 14">
          <a:extLst>
            <a:ext uri="{FF2B5EF4-FFF2-40B4-BE49-F238E27FC236}">
              <a16:creationId xmlns:a16="http://schemas.microsoft.com/office/drawing/2014/main" id="{D722C7AC-1823-FC2E-B938-1D14C585837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2875" y="8543925"/>
          <a:ext cx="162000" cy="162000"/>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0.0052</cdr:y>
    </cdr:from>
    <cdr:to>
      <cdr:x>0.14138</cdr:x>
      <cdr:y>0.27524</cdr:y>
    </cdr:to>
    <cdr:sp macro="" textlink="">
      <cdr:nvSpPr>
        <cdr:cNvPr id="2" name="Textfeld 1"/>
        <cdr:cNvSpPr txBox="1"/>
      </cdr:nvSpPr>
      <cdr:spPr>
        <a:xfrm xmlns:a="http://schemas.openxmlformats.org/drawingml/2006/main">
          <a:off x="0" y="13071"/>
          <a:ext cx="948038" cy="67904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a:t>
          </a:r>
          <a:r>
            <a:rPr lang="de-DE" sz="1000" b="1" baseline="0">
              <a:latin typeface="Open Sans" panose="020B0606030504020204" pitchFamily="34" charset="0"/>
              <a:ea typeface="Open Sans" panose="020B0606030504020204" pitchFamily="34" charset="0"/>
              <a:cs typeface="Open Sans" panose="020B0606030504020204" pitchFamily="34" charset="0"/>
            </a:rPr>
            <a:t>der Rettungsdiensteinsätze und 112 Anrufe </a:t>
          </a:r>
        </a:p>
        <a:p xmlns:a="http://schemas.openxmlformats.org/drawingml/2006/main">
          <a:r>
            <a:rPr lang="de-DE" sz="1000" baseline="0">
              <a:latin typeface="Open Sans" panose="020B0606030504020204" pitchFamily="34" charset="0"/>
              <a:ea typeface="Open Sans" panose="020B0606030504020204" pitchFamily="34" charset="0"/>
              <a:cs typeface="Open Sans" panose="020B0606030504020204" pitchFamily="34" charset="0"/>
            </a:rPr>
            <a:t>Anzahl</a:t>
          </a:r>
          <a:endParaRPr lang="de-DE" sz="100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0.88581</cdr:y>
    </cdr:from>
    <cdr:to>
      <cdr:x>0.08233</cdr:x>
      <cdr:y>0.99735</cdr:y>
    </cdr:to>
    <cdr:sp macro="" textlink="">
      <cdr:nvSpPr>
        <cdr:cNvPr id="3" name="Textfeld 2"/>
        <cdr:cNvSpPr txBox="1"/>
      </cdr:nvSpPr>
      <cdr:spPr>
        <a:xfrm xmlns:a="http://schemas.openxmlformats.org/drawingml/2006/main">
          <a:off x="0" y="2068829"/>
          <a:ext cx="495924" cy="2605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a:t>
          </a:r>
          <a:r>
            <a:rPr lang="de-DE" sz="850" baseline="0">
              <a:latin typeface="Open Sans" panose="020B0606030504020204" pitchFamily="34" charset="0"/>
              <a:ea typeface="Open Sans" panose="020B0606030504020204" pitchFamily="34" charset="0"/>
              <a:cs typeface="Open Sans" panose="020B0606030504020204" pitchFamily="34" charset="0"/>
            </a:rPr>
            <a:t> Hansestadt Lübeck, 1.102.2, Kommunale Statistikstelle (Basis: Feuerwehr)</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15</xdr:row>
      <xdr:rowOff>0</xdr:rowOff>
    </xdr:from>
    <xdr:to>
      <xdr:col>11</xdr:col>
      <xdr:colOff>647699</xdr:colOff>
      <xdr:row>37</xdr:row>
      <xdr:rowOff>0</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390525</xdr:colOff>
      <xdr:row>50</xdr:row>
      <xdr:rowOff>0</xdr:rowOff>
    </xdr:from>
    <xdr:to>
      <xdr:col>6</xdr:col>
      <xdr:colOff>0</xdr:colOff>
      <xdr:row>51</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2981325" y="547687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a:t>
          </a:r>
        </a:p>
      </xdr:txBody>
    </xdr:sp>
    <xdr:clientData/>
  </xdr:twoCellAnchor>
  <xdr:twoCellAnchor>
    <xdr:from>
      <xdr:col>10</xdr:col>
      <xdr:colOff>409575</xdr:colOff>
      <xdr:row>50</xdr:row>
      <xdr:rowOff>0</xdr:rowOff>
    </xdr:from>
    <xdr:to>
      <xdr:col>11</xdr:col>
      <xdr:colOff>76200</xdr:colOff>
      <xdr:row>51</xdr:row>
      <xdr:rowOff>0</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5572125" y="5476875"/>
          <a:ext cx="18097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a:t>
          </a:r>
        </a:p>
      </xdr:txBody>
    </xdr:sp>
    <xdr:clientData/>
  </xdr:twoCellAnchor>
  <xdr:twoCellAnchor>
    <xdr:from>
      <xdr:col>0</xdr:col>
      <xdr:colOff>0</xdr:colOff>
      <xdr:row>53</xdr:row>
      <xdr:rowOff>28575</xdr:rowOff>
    </xdr:from>
    <xdr:to>
      <xdr:col>11</xdr:col>
      <xdr:colOff>647699</xdr:colOff>
      <xdr:row>65</xdr:row>
      <xdr:rowOff>76201</xdr:rowOff>
    </xdr:to>
    <xdr:graphicFrame macro="">
      <xdr:nvGraphicFramePr>
        <xdr:cNvPr id="5" name="Diagramm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0.0052</cdr:y>
    </cdr:from>
    <cdr:to>
      <cdr:x>0.14138</cdr:x>
      <cdr:y>0.27524</cdr:y>
    </cdr:to>
    <cdr:sp macro="" textlink="">
      <cdr:nvSpPr>
        <cdr:cNvPr id="2" name="Textfeld 1"/>
        <cdr:cNvSpPr txBox="1"/>
      </cdr:nvSpPr>
      <cdr:spPr>
        <a:xfrm xmlns:a="http://schemas.openxmlformats.org/drawingml/2006/main">
          <a:off x="0" y="13071"/>
          <a:ext cx="948038" cy="67904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a:t>
          </a:r>
          <a:r>
            <a:rPr lang="de-DE" sz="1000" b="1" baseline="0">
              <a:latin typeface="Open Sans" panose="020B0606030504020204" pitchFamily="34" charset="0"/>
              <a:ea typeface="Open Sans" panose="020B0606030504020204" pitchFamily="34" charset="0"/>
              <a:cs typeface="Open Sans" panose="020B0606030504020204" pitchFamily="34" charset="0"/>
            </a:rPr>
            <a:t>der Brände </a:t>
          </a:r>
        </a:p>
        <a:p xmlns:a="http://schemas.openxmlformats.org/drawingml/2006/main">
          <a:r>
            <a:rPr lang="de-DE" sz="1000" baseline="0">
              <a:latin typeface="Open Sans" panose="020B0606030504020204" pitchFamily="34" charset="0"/>
              <a:ea typeface="Open Sans" panose="020B0606030504020204" pitchFamily="34" charset="0"/>
              <a:cs typeface="Open Sans" panose="020B0606030504020204" pitchFamily="34" charset="0"/>
            </a:rPr>
            <a:t>Anzahl</a:t>
          </a:r>
          <a:endParaRPr lang="de-DE" sz="100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0.88581</cdr:y>
    </cdr:from>
    <cdr:to>
      <cdr:x>0.08233</cdr:x>
      <cdr:y>0.99735</cdr:y>
    </cdr:to>
    <cdr:sp macro="" textlink="">
      <cdr:nvSpPr>
        <cdr:cNvPr id="3" name="Textfeld 2"/>
        <cdr:cNvSpPr txBox="1"/>
      </cdr:nvSpPr>
      <cdr:spPr>
        <a:xfrm xmlns:a="http://schemas.openxmlformats.org/drawingml/2006/main">
          <a:off x="0" y="2068829"/>
          <a:ext cx="495924" cy="2605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a:t>
          </a:r>
          <a:r>
            <a:rPr lang="de-DE" sz="850" baseline="0">
              <a:latin typeface="Open Sans" panose="020B0606030504020204" pitchFamily="34" charset="0"/>
              <a:ea typeface="Open Sans" panose="020B0606030504020204" pitchFamily="34" charset="0"/>
              <a:cs typeface="Open Sans" panose="020B0606030504020204" pitchFamily="34" charset="0"/>
            </a:rPr>
            <a:t> Hansestadt Lübeck, 1.102.2, Kommunale Statistikstelle (Basis: Feuerwehr)</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0.0052</cdr:y>
    </cdr:from>
    <cdr:to>
      <cdr:x>0.14138</cdr:x>
      <cdr:y>0.3986</cdr:y>
    </cdr:to>
    <cdr:sp macro="" textlink="">
      <cdr:nvSpPr>
        <cdr:cNvPr id="2" name="Textfeld 1"/>
        <cdr:cNvSpPr txBox="1"/>
      </cdr:nvSpPr>
      <cdr:spPr>
        <a:xfrm xmlns:a="http://schemas.openxmlformats.org/drawingml/2006/main">
          <a:off x="0" y="7083"/>
          <a:ext cx="782400" cy="53584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a:t>
          </a:r>
          <a:r>
            <a:rPr lang="de-DE" sz="1000" b="1" baseline="0">
              <a:latin typeface="Open Sans" panose="020B0606030504020204" pitchFamily="34" charset="0"/>
              <a:ea typeface="Open Sans" panose="020B0606030504020204" pitchFamily="34" charset="0"/>
              <a:cs typeface="Open Sans" panose="020B0606030504020204" pitchFamily="34" charset="0"/>
            </a:rPr>
            <a:t>der Brandstiftungen </a:t>
          </a:r>
        </a:p>
        <a:p xmlns:a="http://schemas.openxmlformats.org/drawingml/2006/main">
          <a:r>
            <a:rPr lang="de-DE" sz="1000" baseline="0">
              <a:latin typeface="Open Sans" panose="020B0606030504020204" pitchFamily="34" charset="0"/>
              <a:ea typeface="Open Sans" panose="020B0606030504020204" pitchFamily="34" charset="0"/>
              <a:cs typeface="Open Sans" panose="020B0606030504020204" pitchFamily="34" charset="0"/>
            </a:rPr>
            <a:t>Anzahl</a:t>
          </a:r>
          <a:endParaRPr lang="de-DE" sz="100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0.86577</cdr:y>
    </cdr:from>
    <cdr:to>
      <cdr:x>0.08233</cdr:x>
      <cdr:y>0.99735</cdr:y>
    </cdr:to>
    <cdr:sp macro="" textlink="">
      <cdr:nvSpPr>
        <cdr:cNvPr id="3" name="Textfeld 2"/>
        <cdr:cNvSpPr txBox="1"/>
      </cdr:nvSpPr>
      <cdr:spPr>
        <a:xfrm xmlns:a="http://schemas.openxmlformats.org/drawingml/2006/main">
          <a:off x="0" y="1228725"/>
          <a:ext cx="455616" cy="1867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a:t>
          </a:r>
          <a:r>
            <a:rPr lang="de-DE" sz="850" baseline="0">
              <a:latin typeface="Open Sans" panose="020B0606030504020204" pitchFamily="34" charset="0"/>
              <a:ea typeface="Open Sans" panose="020B0606030504020204" pitchFamily="34" charset="0"/>
              <a:cs typeface="Open Sans" panose="020B0606030504020204" pitchFamily="34" charset="0"/>
            </a:rPr>
            <a:t> Hansestadt Lübeck, 1.102.2, Kommunale Statistikstelle (Basis: Feuerwehr)</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22</xdr:row>
      <xdr:rowOff>92075</xdr:rowOff>
    </xdr:from>
    <xdr:to>
      <xdr:col>11</xdr:col>
      <xdr:colOff>695325</xdr:colOff>
      <xdr:row>64</xdr:row>
      <xdr:rowOff>67235</xdr:rowOff>
    </xdr:to>
    <xdr:graphicFrame macro="">
      <xdr:nvGraphicFramePr>
        <xdr:cNvPr id="2" name="Diagramm 1">
          <a:extLst>
            <a:ext uri="{FF2B5EF4-FFF2-40B4-BE49-F238E27FC236}">
              <a16:creationId xmlns:a16="http://schemas.microsoft.com/office/drawing/2014/main" id="{F0C92E05-E9F7-49DF-9967-57D228B662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0.0052</cdr:y>
    </cdr:from>
    <cdr:to>
      <cdr:x>0.14138</cdr:x>
      <cdr:y>0.27524</cdr:y>
    </cdr:to>
    <cdr:sp macro="" textlink="">
      <cdr:nvSpPr>
        <cdr:cNvPr id="2" name="Textfeld 1"/>
        <cdr:cNvSpPr txBox="1"/>
      </cdr:nvSpPr>
      <cdr:spPr>
        <a:xfrm xmlns:a="http://schemas.openxmlformats.org/drawingml/2006/main">
          <a:off x="0" y="13071"/>
          <a:ext cx="948038" cy="67904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a:t>
          </a:r>
          <a:r>
            <a:rPr lang="de-DE" sz="1000" b="1" baseline="0">
              <a:latin typeface="Open Sans" panose="020B0606030504020204" pitchFamily="34" charset="0"/>
              <a:ea typeface="Open Sans" panose="020B0606030504020204" pitchFamily="34" charset="0"/>
              <a:cs typeface="Open Sans" panose="020B0606030504020204" pitchFamily="34" charset="0"/>
            </a:rPr>
            <a:t>der Krankenbeförderungen</a:t>
          </a:r>
        </a:p>
        <a:p xmlns:a="http://schemas.openxmlformats.org/drawingml/2006/main">
          <a:r>
            <a:rPr lang="de-DE" sz="1000" baseline="0">
              <a:latin typeface="Open Sans" panose="020B0606030504020204" pitchFamily="34" charset="0"/>
              <a:ea typeface="Open Sans" panose="020B0606030504020204" pitchFamily="34" charset="0"/>
              <a:cs typeface="Open Sans" panose="020B0606030504020204" pitchFamily="34" charset="0"/>
            </a:rPr>
            <a:t>Anzahl</a:t>
          </a:r>
          <a:endParaRPr lang="de-DE" sz="100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0.90578</cdr:y>
    </cdr:from>
    <cdr:to>
      <cdr:x>0.08233</cdr:x>
      <cdr:y>0.99735</cdr:y>
    </cdr:to>
    <cdr:sp macro="" textlink="">
      <cdr:nvSpPr>
        <cdr:cNvPr id="3" name="Textfeld 2"/>
        <cdr:cNvSpPr txBox="1"/>
      </cdr:nvSpPr>
      <cdr:spPr>
        <a:xfrm xmlns:a="http://schemas.openxmlformats.org/drawingml/2006/main">
          <a:off x="0" y="4524747"/>
          <a:ext cx="453956" cy="4574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a:t>
          </a:r>
          <a:r>
            <a:rPr lang="de-DE" sz="850" baseline="0">
              <a:latin typeface="Open Sans" panose="020B0606030504020204" pitchFamily="34" charset="0"/>
              <a:ea typeface="Open Sans" panose="020B0606030504020204" pitchFamily="34" charset="0"/>
              <a:cs typeface="Open Sans" panose="020B0606030504020204" pitchFamily="34" charset="0"/>
            </a:rPr>
            <a:t> Hansestadt Lübeck, 1.102.2, Kommunale Statistikstelle (Basis: Feuerwehr)</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48744</xdr:colOff>
      <xdr:row>21</xdr:row>
      <xdr:rowOff>55579</xdr:rowOff>
    </xdr:from>
    <xdr:to>
      <xdr:col>38</xdr:col>
      <xdr:colOff>324971</xdr:colOff>
      <xdr:row>50</xdr:row>
      <xdr:rowOff>0</xdr:rowOff>
    </xdr:to>
    <xdr:graphicFrame macro="">
      <xdr:nvGraphicFramePr>
        <xdr:cNvPr id="2" name="Diagramm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cdr:y>
    </cdr:from>
    <cdr:to>
      <cdr:x>0.14138</cdr:x>
      <cdr:y>0.27004</cdr:y>
    </cdr:to>
    <cdr:sp macro="" textlink="">
      <cdr:nvSpPr>
        <cdr:cNvPr id="2" name="Textfeld 1"/>
        <cdr:cNvSpPr txBox="1"/>
      </cdr:nvSpPr>
      <cdr:spPr>
        <a:xfrm xmlns:a="http://schemas.openxmlformats.org/drawingml/2006/main">
          <a:off x="0" y="0"/>
          <a:ext cx="826681" cy="1389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a:t>
          </a:r>
          <a:r>
            <a:rPr lang="de-DE" sz="1000" b="1" baseline="0">
              <a:latin typeface="Open Sans" panose="020B0606030504020204" pitchFamily="34" charset="0"/>
              <a:ea typeface="Open Sans" panose="020B0606030504020204" pitchFamily="34" charset="0"/>
              <a:cs typeface="Open Sans" panose="020B0606030504020204" pitchFamily="34" charset="0"/>
            </a:rPr>
            <a:t> der Bestattungen </a:t>
          </a:r>
          <a:r>
            <a:rPr lang="de-DE" sz="1000" b="1" baseline="0">
              <a:effectLst/>
              <a:latin typeface="Open Sans" panose="020B0606030504020204" pitchFamily="34" charset="0"/>
              <a:ea typeface="Open Sans" panose="020B0606030504020204" pitchFamily="34" charset="0"/>
              <a:cs typeface="Open Sans" panose="020B0606030504020204" pitchFamily="34" charset="0"/>
            </a:rPr>
            <a:t>auf den städtischen Friedhöfen der Hansestadt Lübeck </a:t>
          </a:r>
        </a:p>
        <a:p xmlns:a="http://schemas.openxmlformats.org/drawingml/2006/main">
          <a:r>
            <a:rPr lang="de-DE" sz="1000" baseline="0">
              <a:latin typeface="Open Sans" panose="020B0606030504020204" pitchFamily="34" charset="0"/>
              <a:ea typeface="Open Sans" panose="020B0606030504020204" pitchFamily="34" charset="0"/>
              <a:cs typeface="Open Sans" panose="020B0606030504020204" pitchFamily="34" charset="0"/>
            </a:rPr>
            <a:t>Anzahl</a:t>
          </a:r>
          <a:endParaRPr lang="de-DE" sz="100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0.92366</cdr:y>
    </cdr:from>
    <cdr:to>
      <cdr:x>0.99846</cdr:x>
      <cdr:y>1</cdr:y>
    </cdr:to>
    <cdr:sp macro="" textlink="">
      <cdr:nvSpPr>
        <cdr:cNvPr id="3" name="Textfeld 2"/>
        <cdr:cNvSpPr txBox="1"/>
      </cdr:nvSpPr>
      <cdr:spPr>
        <a:xfrm xmlns:a="http://schemas.openxmlformats.org/drawingml/2006/main">
          <a:off x="0" y="4840272"/>
          <a:ext cx="5839346" cy="4000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a:t>
          </a:r>
          <a:r>
            <a:rPr lang="de-DE" sz="850" baseline="0">
              <a:latin typeface="Open Sans" panose="020B0606030504020204" pitchFamily="34" charset="0"/>
              <a:ea typeface="Open Sans" panose="020B0606030504020204" pitchFamily="34" charset="0"/>
              <a:cs typeface="Open Sans" panose="020B0606030504020204" pitchFamily="34" charset="0"/>
            </a:rPr>
            <a:t> Hansestadt Lübeck, 1.102.2, Kommunale Statistikstelle (Basis: Bereich Stadtgrün und Verkehr  sowie die </a:t>
          </a:r>
        </a:p>
        <a:p xmlns:a="http://schemas.openxmlformats.org/drawingml/2006/main">
          <a:r>
            <a:rPr lang="de-DE" sz="850" baseline="0">
              <a:latin typeface="Open Sans" panose="020B0606030504020204" pitchFamily="34" charset="0"/>
              <a:ea typeface="Open Sans" panose="020B0606030504020204" pitchFamily="34" charset="0"/>
              <a:cs typeface="Open Sans" panose="020B0606030504020204" pitchFamily="34" charset="0"/>
            </a:rPr>
            <a:t>Friedhofsverwaltungen der Kirchengemeinden)</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0.00154</cdr:x>
      <cdr:y>0.92039</cdr:y>
    </cdr:from>
    <cdr:to>
      <cdr:x>1</cdr:x>
      <cdr:y>0.95557</cdr:y>
    </cdr:to>
    <cdr:sp macro="" textlink="">
      <cdr:nvSpPr>
        <cdr:cNvPr id="5" name="Textfeld 2"/>
        <cdr:cNvSpPr txBox="1"/>
      </cdr:nvSpPr>
      <cdr:spPr>
        <a:xfrm xmlns:a="http://schemas.openxmlformats.org/drawingml/2006/main">
          <a:off x="9006" y="4735496"/>
          <a:ext cx="5839346" cy="18097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32</xdr:row>
      <xdr:rowOff>142873</xdr:rowOff>
    </xdr:from>
    <xdr:to>
      <xdr:col>3</xdr:col>
      <xdr:colOff>1524000</xdr:colOff>
      <xdr:row>58</xdr:row>
      <xdr:rowOff>85725</xdr:rowOff>
    </xdr:to>
    <xdr:graphicFrame macro="">
      <xdr:nvGraphicFramePr>
        <xdr:cNvPr id="2" name="Diagramm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0.01236</cdr:x>
      <cdr:y>0.03465</cdr:y>
    </cdr:from>
    <cdr:to>
      <cdr:x>0.152</cdr:x>
      <cdr:y>0.27228</cdr:y>
    </cdr:to>
    <cdr:sp macro="" textlink="">
      <cdr:nvSpPr>
        <cdr:cNvPr id="2" name="Textfeld 1"/>
        <cdr:cNvSpPr txBox="1"/>
      </cdr:nvSpPr>
      <cdr:spPr>
        <a:xfrm xmlns:a="http://schemas.openxmlformats.org/drawingml/2006/main">
          <a:off x="80963" y="1333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cdr:x>
      <cdr:y>0.01452</cdr:y>
    </cdr:from>
    <cdr:to>
      <cdr:x>0.13964</cdr:x>
      <cdr:y>0.25215</cdr:y>
    </cdr:to>
    <cdr:sp macro="" textlink="">
      <cdr:nvSpPr>
        <cdr:cNvPr id="3" name="Textfeld 2"/>
        <cdr:cNvSpPr txBox="1"/>
      </cdr:nvSpPr>
      <cdr:spPr>
        <a:xfrm xmlns:a="http://schemas.openxmlformats.org/drawingml/2006/main">
          <a:off x="0" y="71475"/>
          <a:ext cx="827063" cy="11695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der Genehmigungen von Waffen nach Stichtagen</a:t>
          </a:r>
        </a:p>
        <a:p xmlns:a="http://schemas.openxmlformats.org/drawingml/2006/main">
          <a:r>
            <a:rPr lang="de-DE" sz="1000">
              <a:latin typeface="Open Sans" panose="020B0606030504020204" pitchFamily="34" charset="0"/>
              <a:ea typeface="Open Sans" panose="020B0606030504020204" pitchFamily="34" charset="0"/>
              <a:cs typeface="Open Sans" panose="020B0606030504020204" pitchFamily="34" charset="0"/>
            </a:rPr>
            <a:t>Anzahl</a:t>
          </a:r>
        </a:p>
      </cdr:txBody>
    </cdr:sp>
  </cdr:relSizeAnchor>
  <cdr:relSizeAnchor xmlns:cdr="http://schemas.openxmlformats.org/drawingml/2006/chartDrawing">
    <cdr:from>
      <cdr:x>0</cdr:x>
      <cdr:y>0.93933</cdr:y>
    </cdr:from>
    <cdr:to>
      <cdr:x>0.95855</cdr:x>
      <cdr:y>0.99252</cdr:y>
    </cdr:to>
    <cdr:sp macro="" textlink="">
      <cdr:nvSpPr>
        <cdr:cNvPr id="4" name="Textfeld 1"/>
        <cdr:cNvSpPr txBox="1"/>
      </cdr:nvSpPr>
      <cdr:spPr>
        <a:xfrm xmlns:a="http://schemas.openxmlformats.org/drawingml/2006/main">
          <a:off x="0" y="4040508"/>
          <a:ext cx="5689934" cy="22881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a:t>
          </a:r>
          <a:r>
            <a:rPr lang="de-DE" sz="850" baseline="0">
              <a:latin typeface="Open Sans" panose="020B0606030504020204" pitchFamily="34" charset="0"/>
              <a:ea typeface="Open Sans" panose="020B0606030504020204" pitchFamily="34" charset="0"/>
              <a:cs typeface="Open Sans" panose="020B0606030504020204" pitchFamily="34" charset="0"/>
            </a:rPr>
            <a:t>Hansestadt Lübeck, 1.102.2, Kommunale Statistikstelle (Basis: Ordnungsamt)</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0</xdr:col>
      <xdr:colOff>180000</xdr:colOff>
      <xdr:row>19</xdr:row>
      <xdr:rowOff>27600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924175"/>
          <a:ext cx="180000" cy="180000"/>
        </a:xfrm>
        <a:prstGeom prst="rect">
          <a:avLst/>
        </a:prstGeom>
      </xdr:spPr>
    </xdr:pic>
    <xdr:clientData/>
  </xdr:twoCellAnchor>
  <xdr:twoCellAnchor editAs="oneCell">
    <xdr:from>
      <xdr:col>0</xdr:col>
      <xdr:colOff>0</xdr:colOff>
      <xdr:row>19</xdr:row>
      <xdr:rowOff>0</xdr:rowOff>
    </xdr:from>
    <xdr:to>
      <xdr:col>0</xdr:col>
      <xdr:colOff>162000</xdr:colOff>
      <xdr:row>19</xdr:row>
      <xdr:rowOff>162000</xdr:rowOff>
    </xdr:to>
    <xdr:pic>
      <xdr:nvPicPr>
        <xdr:cNvPr id="4" name="Grafik 3">
          <a:extLst>
            <a:ext uri="{FF2B5EF4-FFF2-40B4-BE49-F238E27FC236}">
              <a16:creationId xmlns:a16="http://schemas.microsoft.com/office/drawing/2014/main" id="{365249B7-0639-4721-91F4-1807E4D7147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0" y="3076575"/>
          <a:ext cx="162000" cy="162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24</xdr:row>
      <xdr:rowOff>32846</xdr:rowOff>
    </xdr:from>
    <xdr:to>
      <xdr:col>3</xdr:col>
      <xdr:colOff>1063</xdr:colOff>
      <xdr:row>46</xdr:row>
      <xdr:rowOff>0</xdr:rowOff>
    </xdr:to>
    <xdr:graphicFrame macro="">
      <xdr:nvGraphicFramePr>
        <xdr:cNvPr id="2" name="Diagramm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0.8869</cdr:y>
    </cdr:from>
    <cdr:to>
      <cdr:x>0.11763</cdr:x>
      <cdr:y>1</cdr:y>
    </cdr:to>
    <cdr:sp macro="" textlink="">
      <cdr:nvSpPr>
        <cdr:cNvPr id="2" name="Textfeld 1"/>
        <cdr:cNvSpPr txBox="1"/>
      </cdr:nvSpPr>
      <cdr:spPr>
        <a:xfrm xmlns:a="http://schemas.openxmlformats.org/drawingml/2006/main">
          <a:off x="0" y="3329594"/>
          <a:ext cx="687230" cy="42460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 Kommunale Statistikstelle (Basis: 1.201.6, Aktivbesteuerung (Veranlagung) </a:t>
          </a:r>
        </a:p>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 Hundesteuer- Stand 22.7.2025)</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20</xdr:row>
      <xdr:rowOff>0</xdr:rowOff>
    </xdr:from>
    <xdr:to>
      <xdr:col>2</xdr:col>
      <xdr:colOff>2019759</xdr:colOff>
      <xdr:row>43</xdr:row>
      <xdr:rowOff>57379</xdr:rowOff>
    </xdr:to>
    <xdr:graphicFrame macro="">
      <xdr:nvGraphicFramePr>
        <xdr:cNvPr id="2" name="Diagramm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0.91455</cdr:y>
    </cdr:from>
    <cdr:to>
      <cdr:x>0.11763</cdr:x>
      <cdr:y>1</cdr:y>
    </cdr:to>
    <cdr:sp macro="" textlink="">
      <cdr:nvSpPr>
        <cdr:cNvPr id="2" name="Textfeld 1"/>
        <cdr:cNvSpPr txBox="1"/>
      </cdr:nvSpPr>
      <cdr:spPr>
        <a:xfrm xmlns:a="http://schemas.openxmlformats.org/drawingml/2006/main">
          <a:off x="0" y="4544459"/>
          <a:ext cx="687230" cy="4246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a:t>
          </a:r>
          <a:r>
            <a:rPr lang="de-DE" sz="850" baseline="0">
              <a:latin typeface="Open Sans" panose="020B0606030504020204" pitchFamily="34" charset="0"/>
              <a:ea typeface="Open Sans" panose="020B0606030504020204" pitchFamily="34" charset="0"/>
              <a:cs typeface="Open Sans" panose="020B0606030504020204" pitchFamily="34" charset="0"/>
            </a:rPr>
            <a:t> Hansestadt Lübeck, 1.102.2, Kommunale Statistikstelle (Basis: 1.201.6, Aktivbesteuerung (Veranlagung) </a:t>
          </a:r>
        </a:p>
        <a:p xmlns:a="http://schemas.openxmlformats.org/drawingml/2006/main">
          <a:r>
            <a:rPr lang="de-DE" sz="850" baseline="0">
              <a:latin typeface="Open Sans" panose="020B0606030504020204" pitchFamily="34" charset="0"/>
              <a:ea typeface="Open Sans" panose="020B0606030504020204" pitchFamily="34" charset="0"/>
              <a:cs typeface="Open Sans" panose="020B0606030504020204" pitchFamily="34" charset="0"/>
            </a:rPr>
            <a:t>- Hundesteuer- Stand 22.7.2025)</a:t>
          </a:r>
        </a:p>
      </cdr:txBody>
    </cdr:sp>
  </cdr:relSizeAnchor>
  <cdr:relSizeAnchor xmlns:cdr="http://schemas.openxmlformats.org/drawingml/2006/chartDrawing">
    <cdr:from>
      <cdr:x>0</cdr:x>
      <cdr:y>0.00769</cdr:y>
    </cdr:from>
    <cdr:to>
      <cdr:x>0.15334</cdr:x>
      <cdr:y>0.1923</cdr:y>
    </cdr:to>
    <cdr:sp macro="" textlink="">
      <cdr:nvSpPr>
        <cdr:cNvPr id="3" name="Textfeld 2">
          <a:extLst xmlns:a="http://schemas.openxmlformats.org/drawingml/2006/main">
            <a:ext uri="{FF2B5EF4-FFF2-40B4-BE49-F238E27FC236}">
              <a16:creationId xmlns:a16="http://schemas.microsoft.com/office/drawing/2014/main" id="{18D11D51-AFD8-5158-3770-2A9F7A883591}"/>
            </a:ext>
          </a:extLst>
        </cdr:cNvPr>
        <cdr:cNvSpPr txBox="1"/>
      </cdr:nvSpPr>
      <cdr:spPr>
        <a:xfrm xmlns:a="http://schemas.openxmlformats.org/drawingml/2006/main">
          <a:off x="0"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a:r>
            <a:rPr lang="en-US" sz="1000" b="1" i="0" baseline="0">
              <a:effectLst/>
              <a:latin typeface="Open Sans" panose="020B0606030504020204" pitchFamily="34" charset="0"/>
              <a:ea typeface="Open Sans" panose="020B0606030504020204" pitchFamily="34" charset="0"/>
              <a:cs typeface="Open Sans" panose="020B0606030504020204" pitchFamily="34" charset="0"/>
            </a:rPr>
            <a:t>Hundebestand im Rahmen der Hundesteuer im Juli 2025 nach Postleitzahlen</a:t>
          </a:r>
          <a:endParaRPr lang="de-DE" sz="100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pPr rtl="0"/>
          <a:r>
            <a:rPr lang="en-US" sz="1000" b="0" i="0" baseline="0">
              <a:effectLst/>
              <a:latin typeface="Open Sans" panose="020B0606030504020204" pitchFamily="34" charset="0"/>
              <a:ea typeface="Open Sans" panose="020B0606030504020204" pitchFamily="34" charset="0"/>
              <a:cs typeface="Open Sans" panose="020B0606030504020204" pitchFamily="34" charset="0"/>
            </a:rPr>
            <a:t>Anzahl je 1 000 Einwohner:innen nach Postleitzahlen</a:t>
          </a:r>
          <a:endParaRPr lang="de-DE" sz="100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endParaRPr lang="de-DE" sz="1100"/>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1</xdr:row>
      <xdr:rowOff>80331</xdr:rowOff>
    </xdr:from>
    <xdr:to>
      <xdr:col>2</xdr:col>
      <xdr:colOff>1910853</xdr:colOff>
      <xdr:row>49</xdr:row>
      <xdr:rowOff>126235</xdr:rowOff>
    </xdr:to>
    <xdr:graphicFrame macro="">
      <xdr:nvGraphicFramePr>
        <xdr:cNvPr id="2" name="Diagramm 1">
          <a:extLst>
            <a:ext uri="{FF2B5EF4-FFF2-40B4-BE49-F238E27FC236}">
              <a16:creationId xmlns:a16="http://schemas.microsoft.com/office/drawing/2014/main" id="{1CAE515B-BB56-4696-8A3D-2EDC681DD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cdr:x>
      <cdr:y>0.95523</cdr:y>
    </cdr:from>
    <cdr:to>
      <cdr:x>0.14423</cdr:x>
      <cdr:y>1</cdr:y>
    </cdr:to>
    <cdr:sp macro="" textlink="">
      <cdr:nvSpPr>
        <cdr:cNvPr id="2" name="Textfeld 1"/>
        <cdr:cNvSpPr txBox="1"/>
      </cdr:nvSpPr>
      <cdr:spPr>
        <a:xfrm xmlns:a="http://schemas.openxmlformats.org/drawingml/2006/main">
          <a:off x="0" y="8649103"/>
          <a:ext cx="820153" cy="405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a:t>
          </a:r>
          <a:r>
            <a:rPr lang="de-DE" sz="850" baseline="0">
              <a:latin typeface="Open Sans" panose="020B0606030504020204" pitchFamily="34" charset="0"/>
              <a:ea typeface="Open Sans" panose="020B0606030504020204" pitchFamily="34" charset="0"/>
              <a:cs typeface="Open Sans" panose="020B0606030504020204" pitchFamily="34" charset="0"/>
            </a:rPr>
            <a:t> Kommunale Statistikstelle (Basis: 1.201.6, Aktivbesteuerung (Veranlagung) </a:t>
          </a:r>
        </a:p>
        <a:p xmlns:a="http://schemas.openxmlformats.org/drawingml/2006/main">
          <a:r>
            <a:rPr lang="de-DE" sz="850" baseline="0">
              <a:latin typeface="Open Sans" panose="020B0606030504020204" pitchFamily="34" charset="0"/>
              <a:ea typeface="Open Sans" panose="020B0606030504020204" pitchFamily="34" charset="0"/>
              <a:cs typeface="Open Sans" panose="020B0606030504020204" pitchFamily="34" charset="0"/>
            </a:rPr>
            <a:t>- Hundesteuer- Stand 22.7.2025)</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0.01105</cdr:x>
      <cdr:y>0.00459</cdr:y>
    </cdr:from>
    <cdr:to>
      <cdr:x>0.74436</cdr:x>
      <cdr:y>0.05521</cdr:y>
    </cdr:to>
    <cdr:sp macro="" textlink="">
      <cdr:nvSpPr>
        <cdr:cNvPr id="3" name="Textfeld 2"/>
        <cdr:cNvSpPr txBox="1"/>
      </cdr:nvSpPr>
      <cdr:spPr>
        <a:xfrm xmlns:a="http://schemas.openxmlformats.org/drawingml/2006/main">
          <a:off x="72870" y="40385"/>
          <a:ext cx="4835896" cy="44538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a:r>
            <a:rPr lang="de-DE" sz="1000" b="0" i="0" baseline="0">
              <a:effectLst/>
              <a:latin typeface="Open Sans" panose="020B0606030504020204" pitchFamily="34" charset="0"/>
              <a:ea typeface="Open Sans" panose="020B0606030504020204" pitchFamily="34" charset="0"/>
              <a:cs typeface="Open Sans" panose="020B0606030504020204" pitchFamily="34" charset="0"/>
            </a:rPr>
            <a:t>in %</a:t>
          </a:r>
          <a:endParaRPr lang="de-DE" sz="100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endParaRPr lang="de-DE" sz="11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40</xdr:row>
      <xdr:rowOff>28575</xdr:rowOff>
    </xdr:from>
    <xdr:to>
      <xdr:col>36</xdr:col>
      <xdr:colOff>390524</xdr:colOff>
      <xdr:row>56</xdr:row>
      <xdr:rowOff>38100</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0.14138</cdr:x>
      <cdr:y>0.27145</cdr:y>
    </cdr:to>
    <cdr:sp macro="" textlink="">
      <cdr:nvSpPr>
        <cdr:cNvPr id="2" name="Textfeld 1"/>
        <cdr:cNvSpPr txBox="1"/>
      </cdr:nvSpPr>
      <cdr:spPr>
        <a:xfrm xmlns:a="http://schemas.openxmlformats.org/drawingml/2006/main">
          <a:off x="0" y="4763"/>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a:t>
          </a:r>
          <a:r>
            <a:rPr lang="de-DE" sz="1000" b="1" baseline="0">
              <a:latin typeface="Open Sans" panose="020B0606030504020204" pitchFamily="34" charset="0"/>
              <a:ea typeface="Open Sans" panose="020B0606030504020204" pitchFamily="34" charset="0"/>
              <a:cs typeface="Open Sans" panose="020B0606030504020204" pitchFamily="34" charset="0"/>
            </a:rPr>
            <a:t> der Straftaten </a:t>
          </a:r>
        </a:p>
        <a:p xmlns:a="http://schemas.openxmlformats.org/drawingml/2006/main">
          <a:r>
            <a:rPr lang="de-DE" sz="1000" baseline="0">
              <a:latin typeface="Open Sans" panose="020B0606030504020204" pitchFamily="34" charset="0"/>
              <a:ea typeface="Open Sans" panose="020B0606030504020204" pitchFamily="34" charset="0"/>
              <a:cs typeface="Open Sans" panose="020B0606030504020204" pitchFamily="34" charset="0"/>
            </a:rPr>
            <a:t>Anzahl</a:t>
          </a:r>
          <a:endParaRPr lang="de-DE" sz="100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0.85273</cdr:y>
    </cdr:from>
    <cdr:to>
      <cdr:x>1</cdr:x>
      <cdr:y>1</cdr:y>
    </cdr:to>
    <cdr:sp macro="" textlink="">
      <cdr:nvSpPr>
        <cdr:cNvPr id="3" name="Textfeld 2"/>
        <cdr:cNvSpPr txBox="1"/>
      </cdr:nvSpPr>
      <cdr:spPr>
        <a:xfrm xmlns:a="http://schemas.openxmlformats.org/drawingml/2006/main">
          <a:off x="0" y="2436676"/>
          <a:ext cx="5457825" cy="4208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a:t>
          </a:r>
          <a:r>
            <a:rPr lang="de-DE" sz="850" baseline="0">
              <a:latin typeface="Open Sans" panose="020B0606030504020204" pitchFamily="34" charset="0"/>
              <a:ea typeface="Open Sans" panose="020B0606030504020204" pitchFamily="34" charset="0"/>
              <a:cs typeface="Open Sans" panose="020B0606030504020204" pitchFamily="34" charset="0"/>
            </a:rPr>
            <a:t> Hansestadt Lübeck, 1.102.2, Kommunale Statistikstelle (Basis: Polizeidirektion Lübeck, </a:t>
          </a:r>
        </a:p>
        <a:p xmlns:a="http://schemas.openxmlformats.org/drawingml/2006/main">
          <a:r>
            <a:rPr lang="de-DE" sz="850" baseline="0">
              <a:latin typeface="Open Sans" panose="020B0606030504020204" pitchFamily="34" charset="0"/>
              <a:ea typeface="Open Sans" panose="020B0606030504020204" pitchFamily="34" charset="0"/>
              <a:cs typeface="Open Sans" panose="020B0606030504020204" pitchFamily="34" charset="0"/>
            </a:rPr>
            <a:t>Stabsbereich 5)</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41</xdr:row>
      <xdr:rowOff>57150</xdr:rowOff>
    </xdr:from>
    <xdr:to>
      <xdr:col>11</xdr:col>
      <xdr:colOff>390525</xdr:colOff>
      <xdr:row>73</xdr:row>
      <xdr:rowOff>60960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0.01029</cdr:x>
      <cdr:y>0.01786</cdr:y>
    </cdr:from>
    <cdr:to>
      <cdr:x>0.15147</cdr:x>
      <cdr:y>0.22931</cdr:y>
    </cdr:to>
    <cdr:sp macro="" textlink="">
      <cdr:nvSpPr>
        <cdr:cNvPr id="2" name="Textfeld 1"/>
        <cdr:cNvSpPr txBox="1"/>
      </cdr:nvSpPr>
      <cdr:spPr>
        <a:xfrm xmlns:a="http://schemas.openxmlformats.org/drawingml/2006/main">
          <a:off x="63537" y="83859"/>
          <a:ext cx="871370" cy="9929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der Tatverdächtigen nach Altersgruppen</a:t>
          </a:r>
        </a:p>
        <a:p xmlns:a="http://schemas.openxmlformats.org/drawingml/2006/main">
          <a:r>
            <a:rPr lang="de-DE" sz="1000">
              <a:latin typeface="Open Sans" panose="020B0606030504020204" pitchFamily="34" charset="0"/>
              <a:ea typeface="Open Sans" panose="020B0606030504020204" pitchFamily="34" charset="0"/>
              <a:cs typeface="Open Sans" panose="020B0606030504020204" pitchFamily="34" charset="0"/>
            </a:rPr>
            <a:t>in % aller Tatverdächtigen</a:t>
          </a:r>
        </a:p>
      </cdr:txBody>
    </cdr:sp>
  </cdr:relSizeAnchor>
  <cdr:relSizeAnchor xmlns:cdr="http://schemas.openxmlformats.org/drawingml/2006/chartDrawing">
    <cdr:from>
      <cdr:x>0</cdr:x>
      <cdr:y>0.96001</cdr:y>
    </cdr:from>
    <cdr:to>
      <cdr:x>0.12397</cdr:x>
      <cdr:y>1</cdr:y>
    </cdr:to>
    <cdr:sp macro="" textlink="">
      <cdr:nvSpPr>
        <cdr:cNvPr id="3" name="Textfeld 2"/>
        <cdr:cNvSpPr txBox="1"/>
      </cdr:nvSpPr>
      <cdr:spPr>
        <a:xfrm xmlns:a="http://schemas.openxmlformats.org/drawingml/2006/main">
          <a:off x="0" y="5124351"/>
          <a:ext cx="740370" cy="21345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a:t>
          </a:r>
          <a:r>
            <a:rPr lang="de-DE" sz="850" baseline="0">
              <a:latin typeface="Open Sans" panose="020B0606030504020204" pitchFamily="34" charset="0"/>
              <a:ea typeface="Open Sans" panose="020B0606030504020204" pitchFamily="34" charset="0"/>
              <a:cs typeface="Open Sans" panose="020B0606030504020204" pitchFamily="34" charset="0"/>
            </a:rPr>
            <a:t> Lübeck, 1.102.2, Kommunale Statistikstelle (Basis: Polizeidirektion Lübeck, Stabsbereich 5)</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16</xdr:row>
      <xdr:rowOff>45719</xdr:rowOff>
    </xdr:from>
    <xdr:to>
      <xdr:col>94</xdr:col>
      <xdr:colOff>340178</xdr:colOff>
      <xdr:row>47</xdr:row>
      <xdr:rowOff>161925</xdr:rowOff>
    </xdr:to>
    <xdr:graphicFrame macro="">
      <xdr:nvGraphicFramePr>
        <xdr:cNvPr id="2" name="Diagramm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0.003</cdr:y>
    </cdr:from>
    <cdr:to>
      <cdr:x>0.14486</cdr:x>
      <cdr:y>0.24104</cdr:y>
    </cdr:to>
    <cdr:sp macro="" textlink="">
      <cdr:nvSpPr>
        <cdr:cNvPr id="2" name="Textfeld 1"/>
        <cdr:cNvSpPr txBox="1"/>
      </cdr:nvSpPr>
      <cdr:spPr>
        <a:xfrm xmlns:a="http://schemas.openxmlformats.org/drawingml/2006/main">
          <a:off x="0" y="17545"/>
          <a:ext cx="947128" cy="139214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der Kriminalitätsbelastung </a:t>
          </a:r>
          <a:r>
            <a:rPr lang="de-DE" sz="1000" b="1" baseline="0">
              <a:latin typeface="Open Sans" panose="020B0606030504020204" pitchFamily="34" charset="0"/>
              <a:ea typeface="Open Sans" panose="020B0606030504020204" pitchFamily="34" charset="0"/>
              <a:cs typeface="Open Sans" panose="020B0606030504020204" pitchFamily="34" charset="0"/>
            </a:rPr>
            <a:t>nach ausgewählten Stadtteilen</a:t>
          </a:r>
        </a:p>
        <a:p xmlns:a="http://schemas.openxmlformats.org/drawingml/2006/main">
          <a:r>
            <a:rPr lang="de-DE" sz="1000" b="0" baseline="0">
              <a:latin typeface="Open Sans" panose="020B0606030504020204" pitchFamily="34" charset="0"/>
              <a:ea typeface="Open Sans" panose="020B0606030504020204" pitchFamily="34" charset="0"/>
              <a:cs typeface="Open Sans" panose="020B0606030504020204" pitchFamily="34" charset="0"/>
            </a:rPr>
            <a:t>Anzahl je 1 000 Einwohner:innen</a:t>
          </a:r>
          <a:r>
            <a:rPr lang="de-DE" sz="1000" b="1">
              <a:latin typeface="Open Sans" panose="020B0606030504020204" pitchFamily="34" charset="0"/>
              <a:ea typeface="Open Sans" panose="020B0606030504020204" pitchFamily="34" charset="0"/>
              <a:cs typeface="Open Sans" panose="020B0606030504020204" pitchFamily="34" charset="0"/>
            </a:rPr>
            <a:t> </a:t>
          </a:r>
        </a:p>
      </cdr:txBody>
    </cdr:sp>
  </cdr:relSizeAnchor>
  <cdr:relSizeAnchor xmlns:cdr="http://schemas.openxmlformats.org/drawingml/2006/chartDrawing">
    <cdr:from>
      <cdr:x>0</cdr:x>
      <cdr:y>0.95612</cdr:y>
    </cdr:from>
    <cdr:to>
      <cdr:x>0.14239</cdr:x>
      <cdr:y>0.99825</cdr:y>
    </cdr:to>
    <cdr:sp macro="" textlink="">
      <cdr:nvSpPr>
        <cdr:cNvPr id="3" name="Textfeld 2"/>
        <cdr:cNvSpPr txBox="1"/>
      </cdr:nvSpPr>
      <cdr:spPr>
        <a:xfrm xmlns:a="http://schemas.openxmlformats.org/drawingml/2006/main">
          <a:off x="0" y="5211064"/>
          <a:ext cx="817285" cy="2296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 Kommunale Statistikstelle (Basis:</a:t>
          </a:r>
          <a:r>
            <a:rPr lang="de-DE" sz="850" baseline="0">
              <a:latin typeface="Open Sans" panose="020B0606030504020204" pitchFamily="34" charset="0"/>
              <a:ea typeface="Open Sans" panose="020B0606030504020204" pitchFamily="34" charset="0"/>
              <a:cs typeface="Open Sans" panose="020B0606030504020204" pitchFamily="34" charset="0"/>
            </a:rPr>
            <a:t> Polizeidirektion Lübeck, Stabsbereich 5)</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38</xdr:row>
      <xdr:rowOff>0</xdr:rowOff>
    </xdr:from>
    <xdr:to>
      <xdr:col>22</xdr:col>
      <xdr:colOff>409575</xdr:colOff>
      <xdr:row>60</xdr:row>
      <xdr:rowOff>0</xdr:rowOff>
    </xdr:to>
    <xdr:graphicFrame macro="">
      <xdr:nvGraphicFramePr>
        <xdr:cNvPr id="2" name="Diagramm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42"/>
  <sheetViews>
    <sheetView showGridLines="0" tabSelected="1" view="pageLayout" topLeftCell="A2" zoomScaleNormal="100" zoomScaleSheetLayoutView="130" workbookViewId="0">
      <selection activeCell="K17" sqref="K17"/>
    </sheetView>
  </sheetViews>
  <sheetFormatPr baseColWidth="10" defaultColWidth="10.85546875" defaultRowHeight="12.75" customHeight="1" x14ac:dyDescent="0.3"/>
  <cols>
    <col min="1" max="1" width="5.28515625" style="30" customWidth="1"/>
    <col min="2" max="2" width="5.7109375" style="30" customWidth="1"/>
    <col min="3" max="3" width="3.7109375" style="30" customWidth="1"/>
    <col min="4" max="4" width="18" style="30" customWidth="1"/>
    <col min="5" max="5" width="9.5703125" style="30" customWidth="1"/>
    <col min="6" max="6" width="9.140625" style="30" customWidth="1"/>
    <col min="7" max="7" width="5.85546875" style="30" customWidth="1"/>
    <col min="8" max="8" width="22.7109375" style="30" customWidth="1"/>
    <col min="9" max="9" width="5.140625" style="30" customWidth="1"/>
    <col min="10" max="16384" width="10.85546875" style="30"/>
  </cols>
  <sheetData>
    <row r="1" spans="1:9" ht="12.75" customHeight="1" x14ac:dyDescent="0.3">
      <c r="A1" s="40"/>
      <c r="B1" s="153"/>
      <c r="C1" s="34"/>
      <c r="D1" s="34"/>
      <c r="E1" s="34"/>
      <c r="F1" s="34"/>
      <c r="G1" s="34"/>
      <c r="H1" s="35"/>
      <c r="I1" s="35"/>
    </row>
    <row r="2" spans="1:9" ht="12.75" customHeight="1" x14ac:dyDescent="0.3">
      <c r="A2" s="33"/>
      <c r="B2" s="153"/>
      <c r="C2" s="34"/>
      <c r="D2" s="34"/>
      <c r="E2" s="34"/>
      <c r="F2" s="34"/>
      <c r="G2" s="34"/>
      <c r="H2" s="35"/>
      <c r="I2" s="35"/>
    </row>
    <row r="3" spans="1:9" ht="63.75" customHeight="1" x14ac:dyDescent="0.3">
      <c r="A3" s="33"/>
      <c r="B3" s="153"/>
      <c r="C3" s="34"/>
      <c r="D3" s="34"/>
      <c r="E3" s="34"/>
      <c r="F3" s="34"/>
      <c r="G3" s="34"/>
      <c r="H3" s="34"/>
      <c r="I3" s="34"/>
    </row>
    <row r="4" spans="1:9" ht="12.75" customHeight="1" x14ac:dyDescent="0.3">
      <c r="A4" s="33"/>
      <c r="B4" s="153"/>
      <c r="C4" s="34"/>
      <c r="D4" s="34"/>
      <c r="E4" s="34"/>
      <c r="F4" s="34"/>
      <c r="G4" s="34"/>
      <c r="H4" s="34"/>
      <c r="I4" s="34"/>
    </row>
    <row r="5" spans="1:9" ht="12.75" customHeight="1" x14ac:dyDescent="0.3">
      <c r="A5" s="33"/>
      <c r="B5" s="153"/>
      <c r="C5" s="34"/>
      <c r="D5" s="34"/>
      <c r="E5" s="34"/>
      <c r="F5" s="34"/>
      <c r="G5" s="34"/>
      <c r="H5" s="34"/>
      <c r="I5" s="34"/>
    </row>
    <row r="6" spans="1:9" ht="12.75" customHeight="1" x14ac:dyDescent="0.6">
      <c r="A6" s="284">
        <v>9</v>
      </c>
      <c r="B6" s="285"/>
      <c r="C6" s="35"/>
      <c r="D6" s="286" t="s">
        <v>224</v>
      </c>
      <c r="E6" s="286"/>
      <c r="F6" s="286"/>
      <c r="G6" s="36"/>
      <c r="H6" s="37"/>
      <c r="I6" s="35"/>
    </row>
    <row r="7" spans="1:9" ht="12.75" customHeight="1" x14ac:dyDescent="0.6">
      <c r="A7" s="284"/>
      <c r="B7" s="285"/>
      <c r="C7" s="38"/>
      <c r="D7" s="286"/>
      <c r="E7" s="286"/>
      <c r="F7" s="286"/>
      <c r="G7" s="36"/>
      <c r="H7" s="37"/>
      <c r="I7" s="35"/>
    </row>
    <row r="8" spans="1:9" ht="12.75" customHeight="1" x14ac:dyDescent="0.6">
      <c r="A8" s="284"/>
      <c r="B8" s="285"/>
      <c r="C8" s="38"/>
      <c r="D8" s="286"/>
      <c r="E8" s="286"/>
      <c r="F8" s="286"/>
      <c r="G8" s="36"/>
      <c r="H8" s="37"/>
      <c r="I8" s="35"/>
    </row>
    <row r="9" spans="1:9" ht="12.75" customHeight="1" x14ac:dyDescent="0.3">
      <c r="A9" s="33"/>
      <c r="B9" s="153"/>
      <c r="C9" s="38"/>
      <c r="D9" s="286"/>
      <c r="E9" s="286"/>
      <c r="F9" s="286"/>
      <c r="G9" s="36"/>
      <c r="H9" s="35"/>
      <c r="I9" s="35"/>
    </row>
    <row r="10" spans="1:9" ht="12.75" customHeight="1" x14ac:dyDescent="0.3">
      <c r="A10" s="33"/>
      <c r="B10" s="153"/>
      <c r="C10" s="38"/>
      <c r="D10" s="286"/>
      <c r="E10" s="286"/>
      <c r="F10" s="286"/>
      <c r="G10" s="36"/>
      <c r="H10" s="35"/>
      <c r="I10" s="35"/>
    </row>
    <row r="11" spans="1:9" ht="12.75" customHeight="1" x14ac:dyDescent="0.3">
      <c r="A11" s="33"/>
      <c r="B11" s="153"/>
      <c r="C11" s="34"/>
      <c r="D11" s="286"/>
      <c r="E11" s="286"/>
      <c r="F11" s="286"/>
      <c r="G11" s="36"/>
      <c r="H11" s="35"/>
      <c r="I11" s="35"/>
    </row>
    <row r="12" spans="1:9" ht="12.75" customHeight="1" x14ac:dyDescent="0.3">
      <c r="A12" s="33"/>
      <c r="B12" s="153"/>
      <c r="C12" s="34"/>
      <c r="D12" s="286"/>
      <c r="E12" s="286"/>
      <c r="F12" s="286"/>
      <c r="G12" s="36"/>
      <c r="H12" s="35"/>
      <c r="I12" s="35"/>
    </row>
    <row r="13" spans="1:9" ht="12.75" customHeight="1" x14ac:dyDescent="0.3">
      <c r="A13" s="33"/>
      <c r="B13" s="153"/>
      <c r="C13" s="34"/>
      <c r="D13" s="286"/>
      <c r="E13" s="286"/>
      <c r="F13" s="286"/>
      <c r="G13" s="34"/>
      <c r="H13" s="35"/>
      <c r="I13" s="35"/>
    </row>
    <row r="14" spans="1:9" ht="12.75" customHeight="1" x14ac:dyDescent="0.3">
      <c r="A14" s="34"/>
      <c r="B14" s="34"/>
      <c r="C14" s="34"/>
      <c r="D14" s="34"/>
      <c r="E14" s="34"/>
      <c r="F14" s="34"/>
      <c r="G14" s="34"/>
      <c r="H14" s="35"/>
      <c r="I14" s="35"/>
    </row>
    <row r="15" spans="1:9" ht="12.75" customHeight="1" x14ac:dyDescent="0.3">
      <c r="A15" s="35"/>
      <c r="B15" s="35"/>
      <c r="C15" s="35"/>
      <c r="D15" s="35"/>
      <c r="E15" s="35"/>
      <c r="F15" s="35"/>
      <c r="G15" s="35"/>
      <c r="H15" s="35"/>
      <c r="I15" s="35"/>
    </row>
    <row r="16" spans="1:9" ht="12.75" customHeight="1" x14ac:dyDescent="0.3">
      <c r="A16" s="35"/>
      <c r="B16" s="35"/>
      <c r="C16" s="35"/>
      <c r="D16" s="35"/>
      <c r="E16" s="35"/>
      <c r="F16" s="35"/>
      <c r="G16" s="35"/>
      <c r="H16" s="35"/>
      <c r="I16" s="35"/>
    </row>
    <row r="17" spans="1:10" ht="12.75" customHeight="1" x14ac:dyDescent="0.3">
      <c r="A17" s="35"/>
      <c r="B17" s="35"/>
      <c r="C17" s="35"/>
      <c r="D17" s="35"/>
      <c r="E17" s="35"/>
      <c r="F17" s="35"/>
      <c r="G17" s="35"/>
      <c r="H17" s="35"/>
      <c r="I17" s="35"/>
    </row>
    <row r="18" spans="1:10" ht="12.75" customHeight="1" x14ac:dyDescent="0.3">
      <c r="A18" s="35"/>
      <c r="B18" s="35"/>
      <c r="C18" s="35"/>
      <c r="D18" s="35"/>
      <c r="E18" s="35"/>
      <c r="F18" s="35"/>
      <c r="G18" s="35"/>
      <c r="H18" s="35"/>
      <c r="I18" s="35"/>
    </row>
    <row r="19" spans="1:10" s="31" customFormat="1" ht="15" x14ac:dyDescent="0.3">
      <c r="B19" s="283" t="s">
        <v>0</v>
      </c>
      <c r="C19" s="283"/>
      <c r="D19" s="283"/>
      <c r="E19" s="283"/>
      <c r="F19" s="283"/>
      <c r="G19" s="283"/>
      <c r="H19" s="283"/>
      <c r="I19" s="39"/>
    </row>
    <row r="20" spans="1:10" s="31" customFormat="1" ht="15.75" customHeight="1" x14ac:dyDescent="0.3">
      <c r="A20" s="41"/>
      <c r="B20" s="41"/>
      <c r="C20" s="41"/>
      <c r="D20" s="41"/>
      <c r="E20" s="41"/>
      <c r="F20" s="41"/>
      <c r="G20" s="41"/>
      <c r="H20" s="41"/>
      <c r="I20" s="41"/>
    </row>
    <row r="21" spans="1:10" s="31" customFormat="1" ht="18.75" customHeight="1" x14ac:dyDescent="0.3">
      <c r="A21" s="41"/>
      <c r="B21" s="42"/>
      <c r="C21" s="45"/>
      <c r="D21" s="41"/>
      <c r="E21" s="41"/>
      <c r="F21" s="41"/>
      <c r="G21" s="41"/>
      <c r="H21" s="41"/>
      <c r="I21" s="46" t="s">
        <v>1</v>
      </c>
    </row>
    <row r="22" spans="1:10" s="31" customFormat="1" ht="6" customHeight="1" x14ac:dyDescent="0.3">
      <c r="A22" s="41"/>
      <c r="B22" s="42"/>
      <c r="C22" s="45"/>
      <c r="D22" s="41"/>
      <c r="E22" s="41"/>
      <c r="F22" s="41"/>
      <c r="G22" s="41"/>
      <c r="H22" s="41"/>
      <c r="I22" s="41"/>
    </row>
    <row r="23" spans="1:10" s="31" customFormat="1" ht="19.5" customHeight="1" x14ac:dyDescent="0.3">
      <c r="A23" s="41"/>
      <c r="B23" s="43"/>
      <c r="C23" s="45" t="s">
        <v>169</v>
      </c>
      <c r="D23" s="41"/>
      <c r="E23" s="41"/>
      <c r="F23" s="41"/>
      <c r="G23" s="41"/>
      <c r="H23" s="41"/>
      <c r="I23" s="46">
        <v>268</v>
      </c>
    </row>
    <row r="24" spans="1:10" s="31" customFormat="1" ht="19.5" customHeight="1" x14ac:dyDescent="0.3">
      <c r="A24" s="41"/>
      <c r="B24" s="43"/>
      <c r="C24" s="45" t="s">
        <v>288</v>
      </c>
      <c r="D24" s="41"/>
      <c r="E24" s="41"/>
      <c r="F24" s="41"/>
      <c r="G24" s="41"/>
      <c r="H24" s="41"/>
      <c r="I24" s="46">
        <v>269</v>
      </c>
    </row>
    <row r="25" spans="1:10" s="31" customFormat="1" ht="19.5" customHeight="1" x14ac:dyDescent="0.3">
      <c r="A25" s="41"/>
      <c r="B25" s="281" t="s">
        <v>2</v>
      </c>
      <c r="C25" s="41"/>
      <c r="D25" s="41"/>
      <c r="E25" s="41"/>
      <c r="F25" s="41"/>
      <c r="G25" s="41"/>
      <c r="H25" s="41"/>
      <c r="I25" s="41"/>
    </row>
    <row r="26" spans="1:10" s="32" customFormat="1" ht="19.5" customHeight="1" x14ac:dyDescent="0.3">
      <c r="A26" s="41"/>
      <c r="B26" s="44">
        <v>901</v>
      </c>
      <c r="C26" s="45" t="s">
        <v>275</v>
      </c>
      <c r="D26" s="41"/>
      <c r="E26" s="41"/>
      <c r="F26" s="41"/>
      <c r="G26" s="41"/>
      <c r="H26" s="41"/>
      <c r="I26" s="46">
        <v>270</v>
      </c>
      <c r="J26" s="31"/>
    </row>
    <row r="27" spans="1:10" s="32" customFormat="1" ht="19.5" customHeight="1" x14ac:dyDescent="0.3">
      <c r="A27" s="41"/>
      <c r="B27" s="44">
        <v>902</v>
      </c>
      <c r="C27" s="45" t="s">
        <v>276</v>
      </c>
      <c r="D27" s="41"/>
      <c r="E27" s="41"/>
      <c r="F27" s="41"/>
      <c r="G27" s="41"/>
      <c r="H27" s="41"/>
      <c r="I27" s="46">
        <v>271</v>
      </c>
      <c r="J27" s="31"/>
    </row>
    <row r="28" spans="1:10" s="32" customFormat="1" ht="19.5" customHeight="1" x14ac:dyDescent="0.3">
      <c r="A28" s="41"/>
      <c r="B28" s="44">
        <v>903</v>
      </c>
      <c r="C28" s="45" t="s">
        <v>277</v>
      </c>
      <c r="D28" s="41"/>
      <c r="E28" s="41"/>
      <c r="F28" s="41"/>
      <c r="G28" s="41"/>
      <c r="H28" s="41"/>
      <c r="I28" s="46">
        <v>272</v>
      </c>
      <c r="J28" s="31"/>
    </row>
    <row r="29" spans="1:10" s="32" customFormat="1" ht="19.5" customHeight="1" x14ac:dyDescent="0.3">
      <c r="A29" s="41"/>
      <c r="B29" s="282" t="s">
        <v>3</v>
      </c>
      <c r="C29" s="41"/>
      <c r="D29" s="41"/>
      <c r="E29" s="41"/>
      <c r="F29" s="41"/>
      <c r="G29" s="41"/>
      <c r="H29" s="41"/>
      <c r="I29" s="46"/>
      <c r="J29" s="31"/>
    </row>
    <row r="30" spans="1:10" s="32" customFormat="1" ht="19.5" customHeight="1" x14ac:dyDescent="0.3">
      <c r="A30" s="41"/>
      <c r="B30" s="44">
        <v>904</v>
      </c>
      <c r="C30" s="45" t="s">
        <v>265</v>
      </c>
      <c r="D30" s="41"/>
      <c r="E30" s="41"/>
      <c r="F30" s="41"/>
      <c r="G30" s="41"/>
      <c r="H30" s="41"/>
      <c r="I30" s="46">
        <v>273</v>
      </c>
      <c r="J30" s="31"/>
    </row>
    <row r="31" spans="1:10" s="32" customFormat="1" ht="19.5" customHeight="1" x14ac:dyDescent="0.3">
      <c r="A31" s="41"/>
      <c r="B31" s="44" t="s">
        <v>198</v>
      </c>
      <c r="C31" s="45" t="s">
        <v>201</v>
      </c>
      <c r="D31" s="41"/>
      <c r="E31" s="41"/>
      <c r="F31" s="41"/>
      <c r="G31" s="41"/>
      <c r="H31" s="41"/>
      <c r="I31" s="46">
        <v>274</v>
      </c>
      <c r="J31" s="31"/>
    </row>
    <row r="32" spans="1:10" s="32" customFormat="1" ht="19.5" customHeight="1" x14ac:dyDescent="0.3">
      <c r="A32" s="41"/>
      <c r="B32" s="44" t="s">
        <v>199</v>
      </c>
      <c r="C32" s="45" t="s">
        <v>290</v>
      </c>
      <c r="D32" s="41"/>
      <c r="E32" s="41"/>
      <c r="F32" s="41"/>
      <c r="G32" s="41"/>
      <c r="H32" s="41"/>
      <c r="I32" s="46">
        <v>274</v>
      </c>
      <c r="J32" s="31"/>
    </row>
    <row r="33" spans="1:10" s="32" customFormat="1" ht="19.5" customHeight="1" x14ac:dyDescent="0.3">
      <c r="A33" s="41"/>
      <c r="B33" s="44" t="s">
        <v>200</v>
      </c>
      <c r="C33" s="45" t="s">
        <v>278</v>
      </c>
      <c r="D33" s="41"/>
      <c r="E33" s="41"/>
      <c r="F33" s="41"/>
      <c r="G33" s="41"/>
      <c r="H33" s="41"/>
      <c r="I33" s="46">
        <v>275</v>
      </c>
      <c r="J33" s="31"/>
    </row>
    <row r="34" spans="1:10" s="32" customFormat="1" ht="19.5" customHeight="1" x14ac:dyDescent="0.3">
      <c r="A34" s="41"/>
      <c r="B34" s="282" t="s">
        <v>4</v>
      </c>
      <c r="C34" s="41"/>
      <c r="D34" s="41"/>
      <c r="E34" s="41"/>
      <c r="F34" s="41"/>
      <c r="G34" s="41"/>
      <c r="H34" s="41"/>
      <c r="I34" s="46"/>
      <c r="J34" s="31"/>
    </row>
    <row r="35" spans="1:10" s="32" customFormat="1" ht="19.5" customHeight="1" x14ac:dyDescent="0.3">
      <c r="A35" s="41"/>
      <c r="B35" s="44">
        <v>907</v>
      </c>
      <c r="C35" s="45" t="s">
        <v>279</v>
      </c>
      <c r="D35" s="41"/>
      <c r="E35" s="41"/>
      <c r="F35" s="41"/>
      <c r="G35" s="41"/>
      <c r="H35" s="41"/>
      <c r="I35" s="46">
        <v>276</v>
      </c>
      <c r="J35" s="31"/>
    </row>
    <row r="36" spans="1:10" s="32" customFormat="1" ht="19.5" customHeight="1" x14ac:dyDescent="0.3">
      <c r="A36" s="41"/>
      <c r="B36" s="282" t="s">
        <v>5</v>
      </c>
      <c r="C36" s="41"/>
      <c r="D36" s="41"/>
      <c r="E36" s="41"/>
      <c r="F36" s="41"/>
      <c r="G36" s="41"/>
      <c r="H36" s="41"/>
      <c r="I36" s="46"/>
      <c r="J36" s="31"/>
    </row>
    <row r="37" spans="1:10" s="32" customFormat="1" ht="19.5" customHeight="1" x14ac:dyDescent="0.3">
      <c r="A37" s="41"/>
      <c r="B37" s="44">
        <v>909</v>
      </c>
      <c r="C37" s="45" t="s">
        <v>280</v>
      </c>
      <c r="D37" s="41"/>
      <c r="E37" s="41"/>
      <c r="F37" s="41"/>
      <c r="G37" s="41"/>
      <c r="H37" s="41"/>
      <c r="I37" s="46">
        <v>277</v>
      </c>
      <c r="J37" s="31"/>
    </row>
    <row r="38" spans="1:10" s="32" customFormat="1" ht="19.5" customHeight="1" x14ac:dyDescent="0.3">
      <c r="A38" s="41"/>
      <c r="B38" s="282" t="s">
        <v>6</v>
      </c>
      <c r="C38" s="41"/>
      <c r="D38" s="41"/>
      <c r="E38" s="41"/>
      <c r="F38" s="41"/>
      <c r="G38" s="41"/>
      <c r="H38" s="41"/>
      <c r="I38" s="46"/>
      <c r="J38" s="31"/>
    </row>
    <row r="39" spans="1:10" s="32" customFormat="1" ht="19.5" customHeight="1" x14ac:dyDescent="0.3">
      <c r="A39" s="41"/>
      <c r="B39" s="44">
        <v>910</v>
      </c>
      <c r="C39" s="45" t="s">
        <v>263</v>
      </c>
      <c r="D39" s="41"/>
      <c r="E39" s="41"/>
      <c r="F39" s="41"/>
      <c r="G39" s="41"/>
      <c r="H39" s="41"/>
      <c r="I39" s="46">
        <v>278</v>
      </c>
      <c r="J39" s="31"/>
    </row>
    <row r="40" spans="1:10" s="32" customFormat="1" ht="19.5" customHeight="1" x14ac:dyDescent="0.3">
      <c r="A40" s="41"/>
      <c r="B40" s="44">
        <v>911</v>
      </c>
      <c r="C40" s="45" t="s">
        <v>305</v>
      </c>
      <c r="D40" s="41"/>
      <c r="E40" s="41"/>
      <c r="F40" s="41"/>
      <c r="G40" s="41"/>
      <c r="H40" s="41"/>
      <c r="I40" s="46">
        <v>279</v>
      </c>
      <c r="J40" s="31"/>
    </row>
    <row r="41" spans="1:10" s="32" customFormat="1" ht="19.5" customHeight="1" x14ac:dyDescent="0.3">
      <c r="A41" s="41"/>
      <c r="B41" s="44">
        <v>912</v>
      </c>
      <c r="C41" s="45" t="s">
        <v>225</v>
      </c>
      <c r="D41" s="41"/>
      <c r="E41" s="41"/>
      <c r="F41" s="41"/>
      <c r="G41" s="41"/>
      <c r="H41" s="41"/>
      <c r="I41" s="46">
        <v>280</v>
      </c>
      <c r="J41" s="31"/>
    </row>
    <row r="42" spans="1:10" s="32" customFormat="1" ht="19.5" customHeight="1" x14ac:dyDescent="0.3">
      <c r="A42" s="41"/>
      <c r="B42" s="44"/>
      <c r="C42" s="45" t="s">
        <v>7</v>
      </c>
      <c r="D42" s="41"/>
      <c r="E42" s="41"/>
      <c r="F42" s="41"/>
      <c r="G42" s="41"/>
      <c r="H42" s="41"/>
      <c r="I42" s="46">
        <v>281</v>
      </c>
      <c r="J42" s="31"/>
    </row>
  </sheetData>
  <mergeCells count="2">
    <mergeCell ref="A6:B8"/>
    <mergeCell ref="D6:F13"/>
  </mergeCells>
  <hyperlinks>
    <hyperlink ref="C26" location="'901'!A1" display="Entwicklung der Kriminalität 1993 - 2017 nach ausgewählten Deliktarten" xr:uid="{00000000-0004-0000-0000-000000000000}"/>
    <hyperlink ref="C27" location="'902'!A1" display="Entwicklung der Tatverdächtigen 1990 - 2018 nach Altersgruppen" xr:uid="{00000000-0004-0000-0000-000001000000}"/>
    <hyperlink ref="C28" location="'903'!A1" display="Entwicklung der Kriminalitätsbelastung 1990 - 2018 nach Stadtteilen" xr:uid="{00000000-0004-0000-0000-000002000000}"/>
    <hyperlink ref="C30" location="'904'!A1" display="Entwicklung der Feuerwehreinsätze 2003 - 2017 nach Art" xr:uid="{00000000-0004-0000-0000-000003000000}"/>
    <hyperlink ref="C35" location="'907'!A1" display="Entwicklung der Bestattungen auf den Friedhöfen der Hansestadt Lübeck 1988 - 2018" xr:uid="{00000000-0004-0000-0000-000004000000}"/>
    <hyperlink ref="C37" location="'909'!A1" display="Entwicklung der Genehmigungen des Waffenbesitzes 2009 - 2019 nach Stichtagen" xr:uid="{00000000-0004-0000-0000-000005000000}"/>
    <hyperlink ref="C39" location="'910'!A1" display="Entwicklung des Hundebestandes im Rahmen der Hundesteuer 1995 - 2019" xr:uid="{00000000-0004-0000-0000-000006000000}"/>
    <hyperlink ref="C40" location="'911'!Druckbereich" display="Hundebestand im Rahmen der Hundesteuer Juli 2025 nach Postleitzaheln und Einwohner:in" xr:uid="{00000000-0004-0000-0000-000007000000}"/>
    <hyperlink ref="C41" location="'912'!Druckbereich" display="Hundebestand im Rahmen der Hundesteuer Juli 2025 nach Hunderasse" xr:uid="{00000000-0004-0000-0000-000008000000}"/>
    <hyperlink ref="C24" location="Kernaussagen!A1" display="Kernaussagen" xr:uid="{00000000-0004-0000-0000-000009000000}"/>
    <hyperlink ref="C23" location="VO_K2!A1" display="Zeichenerklärungen / Abkürzungen" xr:uid="{00000000-0004-0000-0000-00000A000000}"/>
    <hyperlink ref="C31" location="'904ab'!Druckbereich" display="Entwicklung der Brandeinsätze der Feuerwehr 1988 - 1997 nach Stadtteil" xr:uid="{00000000-0004-0000-0000-00000B000000}"/>
    <hyperlink ref="C32" location="'904ab'!Druckbereich" display="Entwicklung der Brandursachen und sonstige Einsätze 1988 - 1997 " xr:uid="{00000000-0004-0000-0000-00000C000000}"/>
    <hyperlink ref="C33" location="'904c'!Druckbereich" display="Rettungsdienst und Krankenbeförderung 1989 - 1997" xr:uid="{00000000-0004-0000-0000-00000D000000}"/>
    <hyperlink ref="C42" location="Glossar_K9!Druckbereich" display="Glossar" xr:uid="{00000000-0004-0000-0000-00000E000000}"/>
  </hyperlink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Sans,Standard"&amp;8&amp;P+266
</oddFooter>
    <evenHeader>&amp;L&amp;"Open Sans,Standard"&amp;8
&amp;G&amp;R&amp;"Open Sans,Standard"&amp;8
&amp;G</evenHeader>
    <evenFooter xml:space="preserve">&amp;L&amp;"Open Sans,Standard"&amp;8&amp;P+266
&amp;R&amp;"Open Sans,Standard"&amp;8Statistisches Jahrbuch 2023 - 2025
</even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JU59"/>
  <sheetViews>
    <sheetView showGridLines="0" view="pageLayout" topLeftCell="A25" zoomScaleNormal="100" zoomScaleSheetLayoutView="85" workbookViewId="0">
      <selection activeCell="A20" sqref="A20:XFD20"/>
    </sheetView>
  </sheetViews>
  <sheetFormatPr baseColWidth="10" defaultRowHeight="9" customHeight="1" outlineLevelCol="1" x14ac:dyDescent="0.25"/>
  <cols>
    <col min="1" max="1" width="14.5703125" style="112" customWidth="1"/>
    <col min="2" max="2" width="14" style="97" customWidth="1"/>
    <col min="3" max="3" width="7" style="98" customWidth="1"/>
    <col min="4" max="4" width="7.85546875" style="98" hidden="1" customWidth="1" outlineLevel="1"/>
    <col min="5" max="5" width="7.85546875" style="47" hidden="1" customWidth="1" outlineLevel="1"/>
    <col min="6" max="6" width="7.85546875" style="98" hidden="1" customWidth="1" outlineLevel="1"/>
    <col min="7" max="7" width="7.85546875" style="47" hidden="1" customWidth="1" outlineLevel="1"/>
    <col min="8" max="8" width="7.85546875" style="98" hidden="1" customWidth="1" outlineLevel="1"/>
    <col min="9" max="9" width="7.5703125" style="47" hidden="1" customWidth="1" outlineLevel="1"/>
    <col min="10" max="10" width="9.85546875" style="98" hidden="1" customWidth="1" outlineLevel="1" collapsed="1"/>
    <col min="11" max="11" width="7.85546875" style="47" hidden="1" customWidth="1" outlineLevel="1"/>
    <col min="12" max="12" width="7.85546875" style="98" hidden="1" customWidth="1" outlineLevel="1"/>
    <col min="13" max="13" width="7.85546875" style="47" hidden="1" customWidth="1" outlineLevel="1"/>
    <col min="14" max="14" width="8.85546875" style="48" hidden="1" customWidth="1" outlineLevel="1"/>
    <col min="15" max="15" width="7" style="48" customWidth="1" collapsed="1"/>
    <col min="16" max="18" width="7.85546875" style="48" hidden="1" customWidth="1" outlineLevel="1"/>
    <col min="19" max="19" width="9.28515625" style="48" hidden="1" customWidth="1" outlineLevel="1"/>
    <col min="20" max="24" width="9.140625" style="48" hidden="1" customWidth="1" outlineLevel="1"/>
    <col min="25" max="25" width="7" style="48" customWidth="1" collapsed="1"/>
    <col min="26" max="28" width="11.42578125" style="48" hidden="1" customWidth="1" outlineLevel="1"/>
    <col min="29" max="29" width="9.7109375" style="48" hidden="1" customWidth="1" outlineLevel="1"/>
    <col min="30" max="30" width="7" style="48" customWidth="1" collapsed="1"/>
    <col min="31" max="33" width="9.85546875" style="48" hidden="1" customWidth="1" outlineLevel="1"/>
    <col min="34" max="34" width="7.42578125" style="48" hidden="1" customWidth="1" outlineLevel="1" collapsed="1"/>
    <col min="35" max="35" width="7" style="48" customWidth="1" collapsed="1"/>
    <col min="36" max="36" width="7.42578125" style="48" hidden="1" customWidth="1" outlineLevel="1"/>
    <col min="37" max="37" width="7" style="48" customWidth="1" collapsed="1"/>
    <col min="38" max="39" width="7" style="48" customWidth="1"/>
    <col min="40" max="40" width="11.42578125" style="47" hidden="1" customWidth="1" outlineLevel="1"/>
    <col min="41" max="41" width="11.42578125" style="47" collapsed="1"/>
    <col min="42" max="167" width="11.42578125" style="47"/>
    <col min="168" max="168" width="7.42578125" style="47" customWidth="1"/>
    <col min="169" max="169" width="8.85546875" style="47" customWidth="1"/>
    <col min="170" max="180" width="6.42578125" style="47" customWidth="1"/>
    <col min="181" max="187" width="11.42578125" style="47"/>
    <col min="188" max="188" width="4.42578125" style="47" bestFit="1" customWidth="1"/>
    <col min="189" max="423" width="11.42578125" style="47"/>
    <col min="424" max="424" width="7.42578125" style="47" customWidth="1"/>
    <col min="425" max="425" width="8.85546875" style="47" customWidth="1"/>
    <col min="426" max="436" width="6.42578125" style="47" customWidth="1"/>
    <col min="437" max="679" width="11.42578125" style="47"/>
    <col min="680" max="680" width="7.42578125" style="47" customWidth="1"/>
    <col min="681" max="681" width="8.85546875" style="47" customWidth="1"/>
    <col min="682" max="692" width="6.42578125" style="47" customWidth="1"/>
    <col min="693" max="935" width="11.42578125" style="47"/>
    <col min="936" max="936" width="7.42578125" style="47" customWidth="1"/>
    <col min="937" max="937" width="8.85546875" style="47" customWidth="1"/>
    <col min="938" max="948" width="6.42578125" style="47" customWidth="1"/>
    <col min="949" max="1191" width="11.42578125" style="47"/>
    <col min="1192" max="1192" width="7.42578125" style="47" customWidth="1"/>
    <col min="1193" max="1193" width="8.85546875" style="47" customWidth="1"/>
    <col min="1194" max="1204" width="6.42578125" style="47" customWidth="1"/>
    <col min="1205" max="1447" width="11.42578125" style="47"/>
    <col min="1448" max="1448" width="7.42578125" style="47" customWidth="1"/>
    <col min="1449" max="1449" width="8.85546875" style="47" customWidth="1"/>
    <col min="1450" max="1460" width="6.42578125" style="47" customWidth="1"/>
    <col min="1461" max="1703" width="11.42578125" style="47"/>
    <col min="1704" max="1704" width="7.42578125" style="47" customWidth="1"/>
    <col min="1705" max="1705" width="8.85546875" style="47" customWidth="1"/>
    <col min="1706" max="1716" width="6.42578125" style="47" customWidth="1"/>
    <col min="1717" max="1959" width="11.42578125" style="47"/>
    <col min="1960" max="1960" width="7.42578125" style="47" customWidth="1"/>
    <col min="1961" max="1961" width="8.85546875" style="47" customWidth="1"/>
    <col min="1962" max="1972" width="6.42578125" style="47" customWidth="1"/>
    <col min="1973" max="2215" width="11.42578125" style="47"/>
    <col min="2216" max="2216" width="7.42578125" style="47" customWidth="1"/>
    <col min="2217" max="2217" width="8.85546875" style="47" customWidth="1"/>
    <col min="2218" max="2228" width="6.42578125" style="47" customWidth="1"/>
    <col min="2229" max="2471" width="11.42578125" style="47"/>
    <col min="2472" max="2472" width="7.42578125" style="47" customWidth="1"/>
    <col min="2473" max="2473" width="8.85546875" style="47" customWidth="1"/>
    <col min="2474" max="2484" width="6.42578125" style="47" customWidth="1"/>
    <col min="2485" max="2727" width="11.42578125" style="47"/>
    <col min="2728" max="2728" width="7.42578125" style="47" customWidth="1"/>
    <col min="2729" max="2729" width="8.85546875" style="47" customWidth="1"/>
    <col min="2730" max="2740" width="6.42578125" style="47" customWidth="1"/>
    <col min="2741" max="2983" width="11.42578125" style="47"/>
    <col min="2984" max="2984" width="7.42578125" style="47" customWidth="1"/>
    <col min="2985" max="2985" width="8.85546875" style="47" customWidth="1"/>
    <col min="2986" max="2996" width="6.42578125" style="47" customWidth="1"/>
    <col min="2997" max="3239" width="11.42578125" style="47"/>
    <col min="3240" max="3240" width="7.42578125" style="47" customWidth="1"/>
    <col min="3241" max="3241" width="8.85546875" style="47" customWidth="1"/>
    <col min="3242" max="3252" width="6.42578125" style="47" customWidth="1"/>
    <col min="3253" max="3495" width="11.42578125" style="47"/>
    <col min="3496" max="3496" width="7.42578125" style="47" customWidth="1"/>
    <col min="3497" max="3497" width="8.85546875" style="47" customWidth="1"/>
    <col min="3498" max="3508" width="6.42578125" style="47" customWidth="1"/>
    <col min="3509" max="3751" width="11.42578125" style="47"/>
    <col min="3752" max="3752" width="7.42578125" style="47" customWidth="1"/>
    <col min="3753" max="3753" width="8.85546875" style="47" customWidth="1"/>
    <col min="3754" max="3764" width="6.42578125" style="47" customWidth="1"/>
    <col min="3765" max="4007" width="11.42578125" style="47"/>
    <col min="4008" max="4008" width="7.42578125" style="47" customWidth="1"/>
    <col min="4009" max="4009" width="8.85546875" style="47" customWidth="1"/>
    <col min="4010" max="4020" width="6.42578125" style="47" customWidth="1"/>
    <col min="4021" max="4263" width="11.42578125" style="47"/>
    <col min="4264" max="4264" width="7.42578125" style="47" customWidth="1"/>
    <col min="4265" max="4265" width="8.85546875" style="47" customWidth="1"/>
    <col min="4266" max="4276" width="6.42578125" style="47" customWidth="1"/>
    <col min="4277" max="4519" width="11.42578125" style="47"/>
    <col min="4520" max="4520" width="7.42578125" style="47" customWidth="1"/>
    <col min="4521" max="4521" width="8.85546875" style="47" customWidth="1"/>
    <col min="4522" max="4532" width="6.42578125" style="47" customWidth="1"/>
    <col min="4533" max="4775" width="11.42578125" style="47"/>
    <col min="4776" max="4776" width="7.42578125" style="47" customWidth="1"/>
    <col min="4777" max="4777" width="8.85546875" style="47" customWidth="1"/>
    <col min="4778" max="4788" width="6.42578125" style="47" customWidth="1"/>
    <col min="4789" max="5031" width="11.42578125" style="47"/>
    <col min="5032" max="5032" width="7.42578125" style="47" customWidth="1"/>
    <col min="5033" max="5033" width="8.85546875" style="47" customWidth="1"/>
    <col min="5034" max="5044" width="6.42578125" style="47" customWidth="1"/>
    <col min="5045" max="5287" width="11.42578125" style="47"/>
    <col min="5288" max="5288" width="7.42578125" style="47" customWidth="1"/>
    <col min="5289" max="5289" width="8.85546875" style="47" customWidth="1"/>
    <col min="5290" max="5300" width="6.42578125" style="47" customWidth="1"/>
    <col min="5301" max="5543" width="11.42578125" style="47"/>
    <col min="5544" max="5544" width="7.42578125" style="47" customWidth="1"/>
    <col min="5545" max="5545" width="8.85546875" style="47" customWidth="1"/>
    <col min="5546" max="5556" width="6.42578125" style="47" customWidth="1"/>
    <col min="5557" max="5799" width="11.42578125" style="47"/>
    <col min="5800" max="5800" width="7.42578125" style="47" customWidth="1"/>
    <col min="5801" max="5801" width="8.85546875" style="47" customWidth="1"/>
    <col min="5802" max="5812" width="6.42578125" style="47" customWidth="1"/>
    <col min="5813" max="6055" width="11.42578125" style="47"/>
    <col min="6056" max="6056" width="7.42578125" style="47" customWidth="1"/>
    <col min="6057" max="6057" width="8.85546875" style="47" customWidth="1"/>
    <col min="6058" max="6068" width="6.42578125" style="47" customWidth="1"/>
    <col min="6069" max="6311" width="11.42578125" style="47"/>
    <col min="6312" max="6312" width="7.42578125" style="47" customWidth="1"/>
    <col min="6313" max="6313" width="8.85546875" style="47" customWidth="1"/>
    <col min="6314" max="6324" width="6.42578125" style="47" customWidth="1"/>
    <col min="6325" max="6567" width="11.42578125" style="47"/>
    <col min="6568" max="6568" width="7.42578125" style="47" customWidth="1"/>
    <col min="6569" max="6569" width="8.85546875" style="47" customWidth="1"/>
    <col min="6570" max="6580" width="6.42578125" style="47" customWidth="1"/>
    <col min="6581" max="6823" width="11.42578125" style="47"/>
    <col min="6824" max="6824" width="7.42578125" style="47" customWidth="1"/>
    <col min="6825" max="6825" width="8.85546875" style="47" customWidth="1"/>
    <col min="6826" max="6836" width="6.42578125" style="47" customWidth="1"/>
    <col min="6837" max="7079" width="11.42578125" style="47"/>
    <col min="7080" max="7080" width="7.42578125" style="47" customWidth="1"/>
    <col min="7081" max="7081" width="8.85546875" style="47" customWidth="1"/>
    <col min="7082" max="7092" width="6.42578125" style="47" customWidth="1"/>
    <col min="7093" max="7335" width="11.42578125" style="47"/>
    <col min="7336" max="7336" width="7.42578125" style="47" customWidth="1"/>
    <col min="7337" max="7337" width="8.85546875" style="47" customWidth="1"/>
    <col min="7338" max="7348" width="6.42578125" style="47" customWidth="1"/>
    <col min="7349" max="7591" width="11.42578125" style="47"/>
    <col min="7592" max="7592" width="7.42578125" style="47" customWidth="1"/>
    <col min="7593" max="7593" width="8.85546875" style="47" customWidth="1"/>
    <col min="7594" max="7604" width="6.42578125" style="47" customWidth="1"/>
    <col min="7605" max="7847" width="11.42578125" style="47"/>
    <col min="7848" max="7848" width="7.42578125" style="47" customWidth="1"/>
    <col min="7849" max="7849" width="8.85546875" style="47" customWidth="1"/>
    <col min="7850" max="7860" width="6.42578125" style="47" customWidth="1"/>
    <col min="7861" max="8103" width="11.42578125" style="47"/>
    <col min="8104" max="8104" width="7.42578125" style="47" customWidth="1"/>
    <col min="8105" max="8105" width="8.85546875" style="47" customWidth="1"/>
    <col min="8106" max="8116" width="6.42578125" style="47" customWidth="1"/>
    <col min="8117" max="8359" width="11.42578125" style="47"/>
    <col min="8360" max="8360" width="7.42578125" style="47" customWidth="1"/>
    <col min="8361" max="8361" width="8.85546875" style="47" customWidth="1"/>
    <col min="8362" max="8372" width="6.42578125" style="47" customWidth="1"/>
    <col min="8373" max="8615" width="11.42578125" style="47"/>
    <col min="8616" max="8616" width="7.42578125" style="47" customWidth="1"/>
    <col min="8617" max="8617" width="8.85546875" style="47" customWidth="1"/>
    <col min="8618" max="8628" width="6.42578125" style="47" customWidth="1"/>
    <col min="8629" max="8871" width="11.42578125" style="47"/>
    <col min="8872" max="8872" width="7.42578125" style="47" customWidth="1"/>
    <col min="8873" max="8873" width="8.85546875" style="47" customWidth="1"/>
    <col min="8874" max="8884" width="6.42578125" style="47" customWidth="1"/>
    <col min="8885" max="9127" width="11.42578125" style="47"/>
    <col min="9128" max="9128" width="7.42578125" style="47" customWidth="1"/>
    <col min="9129" max="9129" width="8.85546875" style="47" customWidth="1"/>
    <col min="9130" max="9140" width="6.42578125" style="47" customWidth="1"/>
    <col min="9141" max="9383" width="11.42578125" style="47"/>
    <col min="9384" max="9384" width="7.42578125" style="47" customWidth="1"/>
    <col min="9385" max="9385" width="8.85546875" style="47" customWidth="1"/>
    <col min="9386" max="9396" width="6.42578125" style="47" customWidth="1"/>
    <col min="9397" max="9639" width="11.42578125" style="47"/>
    <col min="9640" max="9640" width="7.42578125" style="47" customWidth="1"/>
    <col min="9641" max="9641" width="8.85546875" style="47" customWidth="1"/>
    <col min="9642" max="9652" width="6.42578125" style="47" customWidth="1"/>
    <col min="9653" max="9895" width="11.42578125" style="47"/>
    <col min="9896" max="9896" width="7.42578125" style="47" customWidth="1"/>
    <col min="9897" max="9897" width="8.85546875" style="47" customWidth="1"/>
    <col min="9898" max="9908" width="6.42578125" style="47" customWidth="1"/>
    <col min="9909" max="10151" width="11.42578125" style="47"/>
    <col min="10152" max="10152" width="7.42578125" style="47" customWidth="1"/>
    <col min="10153" max="10153" width="8.85546875" style="47" customWidth="1"/>
    <col min="10154" max="10164" width="6.42578125" style="47" customWidth="1"/>
    <col min="10165" max="10407" width="11.42578125" style="47"/>
    <col min="10408" max="10408" width="7.42578125" style="47" customWidth="1"/>
    <col min="10409" max="10409" width="8.85546875" style="47" customWidth="1"/>
    <col min="10410" max="10420" width="6.42578125" style="47" customWidth="1"/>
    <col min="10421" max="10663" width="11.42578125" style="47"/>
    <col min="10664" max="10664" width="7.42578125" style="47" customWidth="1"/>
    <col min="10665" max="10665" width="8.85546875" style="47" customWidth="1"/>
    <col min="10666" max="10676" width="6.42578125" style="47" customWidth="1"/>
    <col min="10677" max="10919" width="11.42578125" style="47"/>
    <col min="10920" max="10920" width="7.42578125" style="47" customWidth="1"/>
    <col min="10921" max="10921" width="8.85546875" style="47" customWidth="1"/>
    <col min="10922" max="10932" width="6.42578125" style="47" customWidth="1"/>
    <col min="10933" max="11175" width="11.42578125" style="47"/>
    <col min="11176" max="11176" width="7.42578125" style="47" customWidth="1"/>
    <col min="11177" max="11177" width="8.85546875" style="47" customWidth="1"/>
    <col min="11178" max="11188" width="6.42578125" style="47" customWidth="1"/>
    <col min="11189" max="11431" width="11.42578125" style="47"/>
    <col min="11432" max="11432" width="7.42578125" style="47" customWidth="1"/>
    <col min="11433" max="11433" width="8.85546875" style="47" customWidth="1"/>
    <col min="11434" max="11444" width="6.42578125" style="47" customWidth="1"/>
    <col min="11445" max="11687" width="11.42578125" style="47"/>
    <col min="11688" max="11688" width="7.42578125" style="47" customWidth="1"/>
    <col min="11689" max="11689" width="8.85546875" style="47" customWidth="1"/>
    <col min="11690" max="11700" width="6.42578125" style="47" customWidth="1"/>
    <col min="11701" max="11943" width="11.42578125" style="47"/>
    <col min="11944" max="11944" width="7.42578125" style="47" customWidth="1"/>
    <col min="11945" max="11945" width="8.85546875" style="47" customWidth="1"/>
    <col min="11946" max="11956" width="6.42578125" style="47" customWidth="1"/>
    <col min="11957" max="12199" width="11.42578125" style="47"/>
    <col min="12200" max="12200" width="7.42578125" style="47" customWidth="1"/>
    <col min="12201" max="12201" width="8.85546875" style="47" customWidth="1"/>
    <col min="12202" max="12212" width="6.42578125" style="47" customWidth="1"/>
    <col min="12213" max="12455" width="11.42578125" style="47"/>
    <col min="12456" max="12456" width="7.42578125" style="47" customWidth="1"/>
    <col min="12457" max="12457" width="8.85546875" style="47" customWidth="1"/>
    <col min="12458" max="12468" width="6.42578125" style="47" customWidth="1"/>
    <col min="12469" max="12711" width="11.42578125" style="47"/>
    <col min="12712" max="12712" width="7.42578125" style="47" customWidth="1"/>
    <col min="12713" max="12713" width="8.85546875" style="47" customWidth="1"/>
    <col min="12714" max="12724" width="6.42578125" style="47" customWidth="1"/>
    <col min="12725" max="12967" width="11.42578125" style="47"/>
    <col min="12968" max="12968" width="7.42578125" style="47" customWidth="1"/>
    <col min="12969" max="12969" width="8.85546875" style="47" customWidth="1"/>
    <col min="12970" max="12980" width="6.42578125" style="47" customWidth="1"/>
    <col min="12981" max="13223" width="11.42578125" style="47"/>
    <col min="13224" max="13224" width="7.42578125" style="47" customWidth="1"/>
    <col min="13225" max="13225" width="8.85546875" style="47" customWidth="1"/>
    <col min="13226" max="13236" width="6.42578125" style="47" customWidth="1"/>
    <col min="13237" max="13479" width="11.42578125" style="47"/>
    <col min="13480" max="13480" width="7.42578125" style="47" customWidth="1"/>
    <col min="13481" max="13481" width="8.85546875" style="47" customWidth="1"/>
    <col min="13482" max="13492" width="6.42578125" style="47" customWidth="1"/>
    <col min="13493" max="13735" width="11.42578125" style="47"/>
    <col min="13736" max="13736" width="7.42578125" style="47" customWidth="1"/>
    <col min="13737" max="13737" width="8.85546875" style="47" customWidth="1"/>
    <col min="13738" max="13748" width="6.42578125" style="47" customWidth="1"/>
    <col min="13749" max="13991" width="11.42578125" style="47"/>
    <col min="13992" max="13992" width="7.42578125" style="47" customWidth="1"/>
    <col min="13993" max="13993" width="8.85546875" style="47" customWidth="1"/>
    <col min="13994" max="14004" width="6.42578125" style="47" customWidth="1"/>
    <col min="14005" max="14247" width="11.42578125" style="47"/>
    <col min="14248" max="14248" width="7.42578125" style="47" customWidth="1"/>
    <col min="14249" max="14249" width="8.85546875" style="47" customWidth="1"/>
    <col min="14250" max="14260" width="6.42578125" style="47" customWidth="1"/>
    <col min="14261" max="14503" width="11.42578125" style="47"/>
    <col min="14504" max="14504" width="7.42578125" style="47" customWidth="1"/>
    <col min="14505" max="14505" width="8.85546875" style="47" customWidth="1"/>
    <col min="14506" max="14516" width="6.42578125" style="47" customWidth="1"/>
    <col min="14517" max="14759" width="11.42578125" style="47"/>
    <col min="14760" max="14760" width="7.42578125" style="47" customWidth="1"/>
    <col min="14761" max="14761" width="8.85546875" style="47" customWidth="1"/>
    <col min="14762" max="14772" width="6.42578125" style="47" customWidth="1"/>
    <col min="14773" max="15015" width="11.42578125" style="47"/>
    <col min="15016" max="15016" width="7.42578125" style="47" customWidth="1"/>
    <col min="15017" max="15017" width="8.85546875" style="47" customWidth="1"/>
    <col min="15018" max="15028" width="6.42578125" style="47" customWidth="1"/>
    <col min="15029" max="15271" width="11.42578125" style="47"/>
    <col min="15272" max="15272" width="7.42578125" style="47" customWidth="1"/>
    <col min="15273" max="15273" width="8.85546875" style="47" customWidth="1"/>
    <col min="15274" max="15284" width="6.42578125" style="47" customWidth="1"/>
    <col min="15285" max="15527" width="11.42578125" style="47"/>
    <col min="15528" max="15528" width="7.42578125" style="47" customWidth="1"/>
    <col min="15529" max="15529" width="8.85546875" style="47" customWidth="1"/>
    <col min="15530" max="15540" width="6.42578125" style="47" customWidth="1"/>
    <col min="15541" max="15783" width="11.42578125" style="47"/>
    <col min="15784" max="15784" width="7.42578125" style="47" customWidth="1"/>
    <col min="15785" max="15785" width="8.85546875" style="47" customWidth="1"/>
    <col min="15786" max="15796" width="6.42578125" style="47" customWidth="1"/>
    <col min="15797" max="16039" width="11.42578125" style="47"/>
    <col min="16040" max="16040" width="7.42578125" style="47" customWidth="1"/>
    <col min="16041" max="16041" width="8.85546875" style="47" customWidth="1"/>
    <col min="16042" max="16052" width="6.42578125" style="47" customWidth="1"/>
    <col min="16053" max="16384" width="11.42578125" style="47"/>
  </cols>
  <sheetData>
    <row r="1" spans="1:957" s="4" customFormat="1" ht="22.15" customHeight="1" x14ac:dyDescent="0.3">
      <c r="A1" s="129" t="str">
        <f>CONCATENATE(Inhalt_K9!B35,"   ",Inhalt_K9!C35)</f>
        <v>907   Entwicklung der Bestattungen auf den Friedhöfen der Hansestadt Lübeck 1988 - 2024</v>
      </c>
      <c r="AJ1" s="5"/>
      <c r="AK1" s="5"/>
      <c r="AL1" s="5"/>
      <c r="AM1" s="5"/>
      <c r="AN1" s="5"/>
    </row>
    <row r="2" spans="1:957" ht="6.75" customHeight="1" collapsed="1" x14ac:dyDescent="0.25">
      <c r="A2" s="99"/>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24"/>
      <c r="AG2" s="24"/>
      <c r="AH2" s="24"/>
      <c r="AI2" s="24"/>
      <c r="AJ2" s="24"/>
      <c r="AK2" s="24"/>
      <c r="AL2" s="24"/>
      <c r="AM2" s="24"/>
    </row>
    <row r="3" spans="1:957" s="71" customFormat="1" ht="29.25" customHeight="1" x14ac:dyDescent="0.25">
      <c r="A3" s="127" t="s">
        <v>130</v>
      </c>
      <c r="B3" s="127"/>
      <c r="C3" s="128">
        <v>1988</v>
      </c>
      <c r="D3" s="128">
        <v>1989</v>
      </c>
      <c r="E3" s="128">
        <v>1990</v>
      </c>
      <c r="F3" s="128">
        <v>1991</v>
      </c>
      <c r="G3" s="128">
        <v>1992</v>
      </c>
      <c r="H3" s="128">
        <v>1993</v>
      </c>
      <c r="I3" s="128">
        <v>1994</v>
      </c>
      <c r="J3" s="128">
        <v>1995</v>
      </c>
      <c r="K3" s="128">
        <v>1996</v>
      </c>
      <c r="L3" s="128">
        <v>1997</v>
      </c>
      <c r="M3" s="128">
        <v>1998</v>
      </c>
      <c r="N3" s="128">
        <v>1999</v>
      </c>
      <c r="O3" s="128">
        <v>2000</v>
      </c>
      <c r="P3" s="128">
        <v>2001</v>
      </c>
      <c r="Q3" s="128">
        <v>2002</v>
      </c>
      <c r="R3" s="128">
        <v>2003</v>
      </c>
      <c r="S3" s="128">
        <v>2004</v>
      </c>
      <c r="T3" s="128">
        <v>2005</v>
      </c>
      <c r="U3" s="128">
        <v>2006</v>
      </c>
      <c r="V3" s="128">
        <v>2007</v>
      </c>
      <c r="W3" s="128">
        <v>2008</v>
      </c>
      <c r="X3" s="128">
        <v>2009</v>
      </c>
      <c r="Y3" s="128">
        <v>2010</v>
      </c>
      <c r="Z3" s="128">
        <v>2011</v>
      </c>
      <c r="AA3" s="128">
        <v>2012</v>
      </c>
      <c r="AB3" s="128" t="s">
        <v>131</v>
      </c>
      <c r="AC3" s="128">
        <v>2014</v>
      </c>
      <c r="AD3" s="128">
        <v>2015</v>
      </c>
      <c r="AE3" s="128">
        <v>2016</v>
      </c>
      <c r="AF3" s="128">
        <v>2017</v>
      </c>
      <c r="AG3" s="128">
        <v>2018</v>
      </c>
      <c r="AH3" s="128">
        <v>2019</v>
      </c>
      <c r="AI3" s="128">
        <v>2020</v>
      </c>
      <c r="AJ3" s="128">
        <v>2021</v>
      </c>
      <c r="AK3" s="128">
        <v>2022</v>
      </c>
      <c r="AL3" s="128">
        <v>2023</v>
      </c>
      <c r="AM3" s="128">
        <v>2024</v>
      </c>
      <c r="AN3" s="161"/>
      <c r="AO3" s="161"/>
      <c r="AP3" s="161"/>
      <c r="AQ3" s="161"/>
      <c r="AR3" s="161"/>
      <c r="AS3" s="161"/>
      <c r="AT3" s="161"/>
      <c r="AU3" s="161"/>
      <c r="AV3" s="161"/>
      <c r="AW3" s="161"/>
      <c r="AX3" s="161"/>
      <c r="AY3" s="161"/>
      <c r="AZ3" s="161"/>
      <c r="BA3" s="161"/>
      <c r="BB3" s="161"/>
      <c r="BC3" s="161"/>
      <c r="EM3" s="161">
        <f t="shared" ref="EM3:FG3" si="0">C3</f>
        <v>1988</v>
      </c>
      <c r="EN3" s="161">
        <f t="shared" si="0"/>
        <v>1989</v>
      </c>
      <c r="EO3" s="161">
        <f t="shared" si="0"/>
        <v>1990</v>
      </c>
      <c r="EP3" s="161">
        <f t="shared" si="0"/>
        <v>1991</v>
      </c>
      <c r="EQ3" s="161">
        <f t="shared" si="0"/>
        <v>1992</v>
      </c>
      <c r="ER3" s="161">
        <f t="shared" si="0"/>
        <v>1993</v>
      </c>
      <c r="ES3" s="161">
        <f t="shared" si="0"/>
        <v>1994</v>
      </c>
      <c r="ET3" s="161">
        <f t="shared" si="0"/>
        <v>1995</v>
      </c>
      <c r="EU3" s="161">
        <f t="shared" si="0"/>
        <v>1996</v>
      </c>
      <c r="EV3" s="161">
        <f t="shared" si="0"/>
        <v>1997</v>
      </c>
      <c r="EW3" s="161">
        <f t="shared" si="0"/>
        <v>1998</v>
      </c>
      <c r="EX3" s="161">
        <f t="shared" si="0"/>
        <v>1999</v>
      </c>
      <c r="EY3" s="161">
        <f t="shared" si="0"/>
        <v>2000</v>
      </c>
      <c r="EZ3" s="161">
        <f t="shared" si="0"/>
        <v>2001</v>
      </c>
      <c r="FA3" s="161">
        <f t="shared" si="0"/>
        <v>2002</v>
      </c>
      <c r="FB3" s="161">
        <f t="shared" si="0"/>
        <v>2003</v>
      </c>
      <c r="FC3" s="161">
        <f t="shared" si="0"/>
        <v>2004</v>
      </c>
      <c r="FD3" s="161">
        <f t="shared" si="0"/>
        <v>2005</v>
      </c>
      <c r="FE3" s="161">
        <f t="shared" si="0"/>
        <v>2006</v>
      </c>
      <c r="FF3" s="161">
        <f t="shared" si="0"/>
        <v>2007</v>
      </c>
      <c r="FG3" s="161">
        <f t="shared" si="0"/>
        <v>2008</v>
      </c>
      <c r="FH3" s="161">
        <f t="shared" ref="FH3:FS3" si="1">Y3</f>
        <v>2010</v>
      </c>
      <c r="FI3" s="161">
        <f t="shared" si="1"/>
        <v>2011</v>
      </c>
      <c r="FJ3" s="161">
        <f t="shared" si="1"/>
        <v>2012</v>
      </c>
      <c r="FK3" s="161" t="str">
        <f t="shared" si="1"/>
        <v>2013*</v>
      </c>
      <c r="FL3" s="161">
        <f t="shared" si="1"/>
        <v>2014</v>
      </c>
      <c r="FM3" s="161">
        <f t="shared" si="1"/>
        <v>2015</v>
      </c>
      <c r="FN3" s="161">
        <f t="shared" si="1"/>
        <v>2016</v>
      </c>
      <c r="FO3" s="161">
        <f t="shared" si="1"/>
        <v>2017</v>
      </c>
      <c r="FP3" s="161">
        <f t="shared" si="1"/>
        <v>2018</v>
      </c>
      <c r="FQ3" s="161">
        <f t="shared" si="1"/>
        <v>2019</v>
      </c>
      <c r="FR3" s="161">
        <f t="shared" si="1"/>
        <v>2020</v>
      </c>
      <c r="FS3" s="161">
        <f t="shared" si="1"/>
        <v>2021</v>
      </c>
      <c r="FT3" s="161">
        <f t="shared" ref="FT3:GP3" si="2">EM3</f>
        <v>1988</v>
      </c>
      <c r="FU3" s="161">
        <f t="shared" si="2"/>
        <v>1989</v>
      </c>
      <c r="FV3" s="161">
        <f t="shared" si="2"/>
        <v>1990</v>
      </c>
      <c r="FW3" s="161">
        <f t="shared" si="2"/>
        <v>1991</v>
      </c>
      <c r="FX3" s="161">
        <f t="shared" si="2"/>
        <v>1992</v>
      </c>
      <c r="FY3" s="161">
        <f t="shared" si="2"/>
        <v>1993</v>
      </c>
      <c r="FZ3" s="161">
        <f t="shared" si="2"/>
        <v>1994</v>
      </c>
      <c r="GA3" s="161">
        <f t="shared" si="2"/>
        <v>1995</v>
      </c>
      <c r="GB3" s="161">
        <f t="shared" si="2"/>
        <v>1996</v>
      </c>
      <c r="GC3" s="161">
        <f t="shared" si="2"/>
        <v>1997</v>
      </c>
      <c r="GD3" s="161">
        <f t="shared" si="2"/>
        <v>1998</v>
      </c>
      <c r="GE3" s="161">
        <f t="shared" si="2"/>
        <v>1999</v>
      </c>
      <c r="GF3" s="161">
        <f t="shared" si="2"/>
        <v>2000</v>
      </c>
      <c r="GG3" s="161">
        <f t="shared" si="2"/>
        <v>2001</v>
      </c>
      <c r="GH3" s="161">
        <f t="shared" si="2"/>
        <v>2002</v>
      </c>
      <c r="GI3" s="161">
        <f t="shared" si="2"/>
        <v>2003</v>
      </c>
      <c r="GJ3" s="161">
        <f t="shared" si="2"/>
        <v>2004</v>
      </c>
      <c r="GK3" s="161">
        <f t="shared" si="2"/>
        <v>2005</v>
      </c>
      <c r="GL3" s="161">
        <f t="shared" si="2"/>
        <v>2006</v>
      </c>
      <c r="GM3" s="161">
        <f t="shared" si="2"/>
        <v>2007</v>
      </c>
      <c r="GN3" s="161">
        <f t="shared" si="2"/>
        <v>2008</v>
      </c>
      <c r="GO3" s="161">
        <f t="shared" si="2"/>
        <v>2010</v>
      </c>
      <c r="GP3" s="161">
        <f t="shared" si="2"/>
        <v>2011</v>
      </c>
    </row>
    <row r="4" spans="1:957" s="71" customFormat="1" ht="16.5" customHeight="1" x14ac:dyDescent="0.25">
      <c r="A4" s="101" t="s">
        <v>132</v>
      </c>
      <c r="B4" s="102"/>
      <c r="C4" s="103"/>
      <c r="D4" s="52"/>
      <c r="E4" s="52"/>
      <c r="F4" s="52"/>
      <c r="G4" s="52"/>
      <c r="H4" s="52"/>
      <c r="I4" s="52"/>
      <c r="J4" s="52"/>
      <c r="K4" s="52"/>
      <c r="L4" s="52"/>
      <c r="M4" s="52"/>
      <c r="N4" s="52"/>
      <c r="O4" s="52"/>
      <c r="P4" s="52"/>
      <c r="Q4" s="52"/>
      <c r="R4" s="52"/>
      <c r="S4" s="52"/>
      <c r="T4" s="52"/>
      <c r="U4" s="52"/>
      <c r="V4" s="52"/>
      <c r="W4" s="52"/>
      <c r="X4" s="52"/>
      <c r="Y4" s="52"/>
      <c r="Z4" s="52"/>
      <c r="AA4" s="52"/>
      <c r="AB4" s="52"/>
      <c r="AC4" s="25"/>
      <c r="AD4" s="25"/>
      <c r="AE4" s="25"/>
      <c r="AF4" s="25"/>
      <c r="AG4" s="25"/>
      <c r="AH4" s="25"/>
      <c r="AI4" s="25"/>
      <c r="AJ4" s="25"/>
      <c r="AK4" s="25"/>
      <c r="AL4" s="25"/>
      <c r="AM4" s="25"/>
      <c r="AN4" s="71" t="s">
        <v>221</v>
      </c>
    </row>
    <row r="5" spans="1:957" ht="15.75" customHeight="1" x14ac:dyDescent="0.25">
      <c r="A5" s="51" t="s">
        <v>133</v>
      </c>
      <c r="B5" s="102"/>
      <c r="C5" s="54">
        <v>1315</v>
      </c>
      <c r="D5" s="55">
        <v>1237</v>
      </c>
      <c r="E5" s="55">
        <v>1270</v>
      </c>
      <c r="F5" s="55">
        <v>1181</v>
      </c>
      <c r="G5" s="55">
        <v>1099</v>
      </c>
      <c r="H5" s="55">
        <v>1091</v>
      </c>
      <c r="I5" s="55">
        <v>979</v>
      </c>
      <c r="J5" s="55">
        <v>901</v>
      </c>
      <c r="K5" s="55">
        <v>866</v>
      </c>
      <c r="L5" s="55">
        <v>740</v>
      </c>
      <c r="M5" s="55">
        <v>701</v>
      </c>
      <c r="N5" s="55">
        <v>726</v>
      </c>
      <c r="O5" s="55">
        <v>650</v>
      </c>
      <c r="P5" s="55">
        <v>569</v>
      </c>
      <c r="Q5" s="55">
        <v>585</v>
      </c>
      <c r="R5" s="55">
        <v>566</v>
      </c>
      <c r="S5" s="55">
        <v>685</v>
      </c>
      <c r="T5" s="55">
        <v>624</v>
      </c>
      <c r="U5" s="55">
        <v>591</v>
      </c>
      <c r="V5" s="55">
        <v>423</v>
      </c>
      <c r="W5" s="55">
        <v>209</v>
      </c>
      <c r="X5" s="105">
        <v>492</v>
      </c>
      <c r="Y5" s="55">
        <v>348</v>
      </c>
      <c r="Z5" s="55">
        <v>329</v>
      </c>
      <c r="AA5" s="55">
        <v>292</v>
      </c>
      <c r="AB5" s="55">
        <v>310</v>
      </c>
      <c r="AC5" s="55">
        <v>270</v>
      </c>
      <c r="AD5" s="55">
        <v>366</v>
      </c>
      <c r="AE5" s="55">
        <v>359</v>
      </c>
      <c r="AF5" s="55">
        <v>360</v>
      </c>
      <c r="AG5" s="55">
        <v>330</v>
      </c>
      <c r="AH5" s="55">
        <v>290</v>
      </c>
      <c r="AI5" s="105">
        <v>209</v>
      </c>
      <c r="AJ5" s="105">
        <v>225</v>
      </c>
      <c r="AK5" s="105">
        <v>199</v>
      </c>
      <c r="AL5" s="105">
        <v>184</v>
      </c>
      <c r="AM5" s="105">
        <v>168</v>
      </c>
      <c r="AN5" s="71">
        <v>1988</v>
      </c>
    </row>
    <row r="6" spans="1:957" ht="12" customHeight="1" x14ac:dyDescent="0.25">
      <c r="A6" s="51" t="s">
        <v>134</v>
      </c>
      <c r="B6" s="102"/>
      <c r="C6" s="54">
        <v>1189</v>
      </c>
      <c r="D6" s="55">
        <v>1264</v>
      </c>
      <c r="E6" s="55">
        <v>1327</v>
      </c>
      <c r="F6" s="55">
        <v>1212</v>
      </c>
      <c r="G6" s="55">
        <v>1390</v>
      </c>
      <c r="H6" s="55">
        <v>1434</v>
      </c>
      <c r="I6" s="55">
        <v>1451</v>
      </c>
      <c r="J6" s="55">
        <v>1522</v>
      </c>
      <c r="K6" s="55">
        <v>1607</v>
      </c>
      <c r="L6" s="55">
        <v>1513</v>
      </c>
      <c r="M6" s="55">
        <v>1477</v>
      </c>
      <c r="N6" s="55">
        <v>1453</v>
      </c>
      <c r="O6" s="55">
        <v>1399</v>
      </c>
      <c r="P6" s="55">
        <v>1325</v>
      </c>
      <c r="Q6" s="55">
        <v>1319</v>
      </c>
      <c r="R6" s="55">
        <v>1362</v>
      </c>
      <c r="S6" s="55">
        <v>1329</v>
      </c>
      <c r="T6" s="55">
        <v>1080</v>
      </c>
      <c r="U6" s="55">
        <v>1065</v>
      </c>
      <c r="V6" s="55">
        <v>1101</v>
      </c>
      <c r="W6" s="55">
        <v>809</v>
      </c>
      <c r="X6" s="105">
        <v>967</v>
      </c>
      <c r="Y6" s="55">
        <v>1044</v>
      </c>
      <c r="Z6" s="55">
        <v>950</v>
      </c>
      <c r="AA6" s="55">
        <v>913</v>
      </c>
      <c r="AB6" s="55">
        <v>1004</v>
      </c>
      <c r="AC6" s="55">
        <v>851</v>
      </c>
      <c r="AD6" s="55">
        <v>856</v>
      </c>
      <c r="AE6" s="55">
        <v>794</v>
      </c>
      <c r="AF6" s="55">
        <v>778</v>
      </c>
      <c r="AG6" s="55">
        <v>838</v>
      </c>
      <c r="AH6" s="55">
        <v>817</v>
      </c>
      <c r="AI6" s="105">
        <v>924</v>
      </c>
      <c r="AJ6" s="105">
        <v>917</v>
      </c>
      <c r="AK6" s="105">
        <v>1003</v>
      </c>
      <c r="AL6" s="105">
        <v>1143</v>
      </c>
      <c r="AM6" s="105">
        <v>1094</v>
      </c>
      <c r="AN6" s="71"/>
    </row>
    <row r="7" spans="1:957" ht="12.75" customHeight="1" x14ac:dyDescent="0.25">
      <c r="A7" s="26"/>
      <c r="B7" s="102" t="s">
        <v>135</v>
      </c>
      <c r="C7" s="104">
        <v>564</v>
      </c>
      <c r="D7" s="104">
        <v>602</v>
      </c>
      <c r="E7" s="105">
        <v>700</v>
      </c>
      <c r="F7" s="55">
        <v>659</v>
      </c>
      <c r="G7" s="55">
        <v>793</v>
      </c>
      <c r="H7" s="55">
        <v>851</v>
      </c>
      <c r="I7" s="55">
        <v>927</v>
      </c>
      <c r="J7" s="55">
        <v>1010</v>
      </c>
      <c r="K7" s="55">
        <v>1124</v>
      </c>
      <c r="L7" s="55">
        <v>1058</v>
      </c>
      <c r="M7" s="55">
        <v>1036</v>
      </c>
      <c r="N7" s="55">
        <v>979</v>
      </c>
      <c r="O7" s="55">
        <v>916</v>
      </c>
      <c r="P7" s="55">
        <v>871</v>
      </c>
      <c r="Q7" s="55">
        <v>811</v>
      </c>
      <c r="R7" s="55">
        <v>865</v>
      </c>
      <c r="S7" s="55">
        <v>854</v>
      </c>
      <c r="T7" s="55">
        <v>682</v>
      </c>
      <c r="U7" s="55">
        <v>568</v>
      </c>
      <c r="V7" s="55">
        <v>613</v>
      </c>
      <c r="W7" s="55">
        <v>535</v>
      </c>
      <c r="X7" s="105">
        <v>564</v>
      </c>
      <c r="Y7" s="55">
        <v>597</v>
      </c>
      <c r="Z7" s="55">
        <v>526</v>
      </c>
      <c r="AA7" s="55">
        <v>476</v>
      </c>
      <c r="AB7" s="55">
        <v>511</v>
      </c>
      <c r="AC7" s="55">
        <v>401</v>
      </c>
      <c r="AD7" s="55">
        <v>620</v>
      </c>
      <c r="AE7" s="55">
        <v>416</v>
      </c>
      <c r="AF7" s="55">
        <v>409</v>
      </c>
      <c r="AG7" s="55">
        <v>406</v>
      </c>
      <c r="AH7" s="55">
        <v>401</v>
      </c>
      <c r="AI7" s="105">
        <v>363</v>
      </c>
      <c r="AJ7" s="105">
        <v>366</v>
      </c>
      <c r="AK7" s="105">
        <v>368</v>
      </c>
      <c r="AL7" s="105">
        <v>343</v>
      </c>
      <c r="AM7" s="105">
        <v>727</v>
      </c>
      <c r="AN7" s="71">
        <v>1990</v>
      </c>
    </row>
    <row r="8" spans="1:957" ht="13.5" customHeight="1" x14ac:dyDescent="0.25">
      <c r="A8" s="26"/>
      <c r="B8" s="106" t="s">
        <v>136</v>
      </c>
      <c r="C8" s="107">
        <f>C7/C6*100</f>
        <v>47.434819175777967</v>
      </c>
      <c r="D8" s="107">
        <f t="shared" ref="D8:AM8" si="3">D7/D6*100</f>
        <v>47.62658227848101</v>
      </c>
      <c r="E8" s="107">
        <f t="shared" si="3"/>
        <v>52.750565184626971</v>
      </c>
      <c r="F8" s="107">
        <f t="shared" si="3"/>
        <v>54.372937293729372</v>
      </c>
      <c r="G8" s="107">
        <f t="shared" si="3"/>
        <v>57.050359712230211</v>
      </c>
      <c r="H8" s="107">
        <f t="shared" si="3"/>
        <v>59.344490934449091</v>
      </c>
      <c r="I8" s="107">
        <f t="shared" si="3"/>
        <v>63.886974500344593</v>
      </c>
      <c r="J8" s="107">
        <f t="shared" si="3"/>
        <v>66.360052562417877</v>
      </c>
      <c r="K8" s="107">
        <f t="shared" si="3"/>
        <v>69.943995021779713</v>
      </c>
      <c r="L8" s="107">
        <f t="shared" si="3"/>
        <v>69.927296761401195</v>
      </c>
      <c r="M8" s="107">
        <f t="shared" si="3"/>
        <v>70.142180094786738</v>
      </c>
      <c r="N8" s="107">
        <f t="shared" si="3"/>
        <v>67.377838953888499</v>
      </c>
      <c r="O8" s="107">
        <f t="shared" si="3"/>
        <v>65.475339528234457</v>
      </c>
      <c r="P8" s="107">
        <f t="shared" si="3"/>
        <v>65.735849056603783</v>
      </c>
      <c r="Q8" s="107">
        <f t="shared" si="3"/>
        <v>61.485974222896132</v>
      </c>
      <c r="R8" s="107">
        <f t="shared" si="3"/>
        <v>63.509544787077829</v>
      </c>
      <c r="S8" s="107">
        <f t="shared" si="3"/>
        <v>64.258841234010532</v>
      </c>
      <c r="T8" s="107">
        <f t="shared" si="3"/>
        <v>63.148148148148152</v>
      </c>
      <c r="U8" s="107">
        <f t="shared" si="3"/>
        <v>53.333333333333336</v>
      </c>
      <c r="V8" s="107">
        <f t="shared" si="3"/>
        <v>55.676657584014535</v>
      </c>
      <c r="W8" s="107">
        <f t="shared" si="3"/>
        <v>66.13102595797281</v>
      </c>
      <c r="X8" s="107">
        <f t="shared" si="3"/>
        <v>58.324715615305067</v>
      </c>
      <c r="Y8" s="107">
        <f t="shared" si="3"/>
        <v>57.18390804597702</v>
      </c>
      <c r="Z8" s="107">
        <f t="shared" si="3"/>
        <v>55.368421052631575</v>
      </c>
      <c r="AA8" s="107">
        <f t="shared" si="3"/>
        <v>52.135815991237678</v>
      </c>
      <c r="AB8" s="107">
        <f t="shared" si="3"/>
        <v>50.896414342629484</v>
      </c>
      <c r="AC8" s="107">
        <f t="shared" si="3"/>
        <v>47.121034077555819</v>
      </c>
      <c r="AD8" s="107">
        <f t="shared" si="3"/>
        <v>72.429906542056074</v>
      </c>
      <c r="AE8" s="107">
        <f t="shared" si="3"/>
        <v>52.392947103274558</v>
      </c>
      <c r="AF8" s="107">
        <f t="shared" si="3"/>
        <v>52.570694087403602</v>
      </c>
      <c r="AG8" s="107">
        <f t="shared" si="3"/>
        <v>48.448687350835321</v>
      </c>
      <c r="AH8" s="107">
        <f t="shared" si="3"/>
        <v>49.08200734394125</v>
      </c>
      <c r="AI8" s="107">
        <f t="shared" si="3"/>
        <v>39.285714285714285</v>
      </c>
      <c r="AJ8" s="107">
        <f t="shared" si="3"/>
        <v>39.912758996728464</v>
      </c>
      <c r="AK8" s="107">
        <f t="shared" si="3"/>
        <v>36.689930209371887</v>
      </c>
      <c r="AL8" s="107">
        <f t="shared" si="3"/>
        <v>30.0087489063867</v>
      </c>
      <c r="AM8" s="107">
        <f t="shared" si="3"/>
        <v>66.453382084095068</v>
      </c>
      <c r="AN8" s="107"/>
    </row>
    <row r="9" spans="1:957" ht="18" customHeight="1" x14ac:dyDescent="0.25">
      <c r="A9" s="101" t="s">
        <v>139</v>
      </c>
      <c r="B9" s="102"/>
      <c r="C9" s="54"/>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105"/>
      <c r="AJ9" s="105"/>
      <c r="AK9" s="105"/>
      <c r="AL9" s="105"/>
      <c r="AM9" s="105"/>
      <c r="AN9" s="71"/>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c r="IW9" s="48"/>
      <c r="IX9" s="48"/>
      <c r="IY9" s="48"/>
      <c r="IZ9" s="48"/>
      <c r="JA9" s="48"/>
      <c r="JB9" s="48"/>
      <c r="JC9" s="48"/>
      <c r="JD9" s="48"/>
      <c r="JE9" s="48"/>
      <c r="JF9" s="48"/>
      <c r="JG9" s="48"/>
      <c r="JH9" s="48"/>
      <c r="JI9" s="48"/>
      <c r="JJ9" s="48"/>
      <c r="JK9" s="48"/>
      <c r="JL9" s="48"/>
      <c r="JM9" s="48"/>
      <c r="JN9" s="48"/>
      <c r="JO9" s="48"/>
      <c r="JP9" s="48"/>
      <c r="JQ9" s="48"/>
      <c r="JR9" s="48"/>
      <c r="JS9" s="48"/>
      <c r="JT9" s="48"/>
      <c r="JU9" s="48"/>
      <c r="JV9" s="48"/>
      <c r="JW9" s="48"/>
      <c r="JX9" s="48"/>
      <c r="JY9" s="48"/>
      <c r="JZ9" s="48"/>
      <c r="KA9" s="48"/>
      <c r="KB9" s="48"/>
      <c r="KC9" s="48"/>
      <c r="KD9" s="48"/>
      <c r="KE9" s="48"/>
      <c r="KF9" s="48"/>
      <c r="KG9" s="48"/>
      <c r="KH9" s="48"/>
      <c r="KI9" s="48"/>
      <c r="KJ9" s="48"/>
      <c r="KK9" s="48"/>
      <c r="KL9" s="48"/>
      <c r="KM9" s="48"/>
      <c r="KN9" s="48"/>
      <c r="KO9" s="48"/>
      <c r="KP9" s="48"/>
      <c r="KQ9" s="48"/>
      <c r="KR9" s="48"/>
      <c r="KS9" s="48"/>
      <c r="KT9" s="48"/>
      <c r="KU9" s="48"/>
      <c r="KV9" s="48"/>
      <c r="KW9" s="48"/>
      <c r="KX9" s="48"/>
      <c r="KY9" s="48"/>
      <c r="KZ9" s="48"/>
      <c r="LA9" s="48"/>
      <c r="LB9" s="48"/>
      <c r="LC9" s="48"/>
      <c r="LD9" s="48"/>
      <c r="LE9" s="48"/>
      <c r="LF9" s="48"/>
      <c r="LG9" s="48"/>
      <c r="LH9" s="48"/>
      <c r="LI9" s="48"/>
      <c r="LJ9" s="48"/>
      <c r="LK9" s="48"/>
      <c r="LL9" s="48"/>
      <c r="LM9" s="48"/>
      <c r="LN9" s="48"/>
      <c r="LO9" s="48"/>
      <c r="LP9" s="48"/>
      <c r="LQ9" s="48"/>
      <c r="LR9" s="48"/>
      <c r="LS9" s="48"/>
      <c r="LT9" s="48"/>
      <c r="LU9" s="48"/>
      <c r="LV9" s="48"/>
      <c r="LW9" s="48"/>
      <c r="LX9" s="48"/>
      <c r="LY9" s="48"/>
      <c r="LZ9" s="48"/>
      <c r="MA9" s="48"/>
      <c r="MB9" s="48"/>
      <c r="MC9" s="48"/>
      <c r="MD9" s="48"/>
      <c r="ME9" s="48"/>
      <c r="MF9" s="48"/>
      <c r="MG9" s="48"/>
      <c r="MH9" s="48"/>
      <c r="MI9" s="48"/>
      <c r="MJ9" s="48"/>
      <c r="MK9" s="48"/>
      <c r="ML9" s="48"/>
      <c r="MM9" s="48"/>
      <c r="MN9" s="48"/>
      <c r="MO9" s="48"/>
      <c r="MP9" s="48"/>
      <c r="MQ9" s="48"/>
      <c r="MR9" s="48"/>
      <c r="MS9" s="48"/>
      <c r="MT9" s="48"/>
      <c r="MU9" s="48"/>
      <c r="MV9" s="48"/>
      <c r="MW9" s="48"/>
      <c r="MX9" s="48"/>
      <c r="MY9" s="48"/>
      <c r="MZ9" s="48"/>
      <c r="NA9" s="48"/>
      <c r="NB9" s="48"/>
      <c r="NC9" s="48"/>
      <c r="ND9" s="48"/>
      <c r="NE9" s="48"/>
      <c r="NF9" s="48"/>
      <c r="NG9" s="48"/>
      <c r="NH9" s="48"/>
      <c r="NI9" s="48"/>
      <c r="NJ9" s="48"/>
      <c r="NK9" s="48"/>
      <c r="NL9" s="48"/>
      <c r="NM9" s="48"/>
      <c r="NN9" s="48"/>
      <c r="NO9" s="48"/>
      <c r="NP9" s="48"/>
      <c r="NQ9" s="48"/>
      <c r="NR9" s="48"/>
      <c r="NS9" s="48"/>
      <c r="NT9" s="48"/>
      <c r="NU9" s="48"/>
      <c r="NV9" s="48"/>
      <c r="NW9" s="48"/>
      <c r="NX9" s="48"/>
      <c r="NY9" s="48"/>
      <c r="NZ9" s="48"/>
      <c r="OA9" s="48"/>
      <c r="OB9" s="48"/>
      <c r="OC9" s="48"/>
      <c r="OD9" s="48"/>
      <c r="OE9" s="48"/>
      <c r="OF9" s="48"/>
      <c r="OG9" s="48"/>
      <c r="OH9" s="48"/>
      <c r="OI9" s="48"/>
      <c r="OJ9" s="48"/>
      <c r="OK9" s="48"/>
      <c r="OL9" s="48"/>
      <c r="OM9" s="48"/>
      <c r="ON9" s="48"/>
      <c r="OO9" s="48"/>
      <c r="OP9" s="48"/>
      <c r="OQ9" s="48"/>
      <c r="OR9" s="48"/>
      <c r="OS9" s="48"/>
      <c r="OT9" s="48"/>
      <c r="OU9" s="48"/>
      <c r="OV9" s="48"/>
      <c r="OW9" s="48"/>
      <c r="OX9" s="48"/>
      <c r="OY9" s="48"/>
      <c r="OZ9" s="48"/>
      <c r="PA9" s="48"/>
      <c r="PB9" s="48"/>
      <c r="PC9" s="48"/>
      <c r="PD9" s="48"/>
      <c r="PE9" s="48"/>
      <c r="PF9" s="48"/>
      <c r="PG9" s="48"/>
      <c r="PH9" s="48"/>
      <c r="PI9" s="48"/>
      <c r="PJ9" s="48"/>
      <c r="PK9" s="48"/>
      <c r="PL9" s="48"/>
      <c r="PM9" s="48"/>
      <c r="PN9" s="48"/>
      <c r="PO9" s="48"/>
      <c r="PP9" s="48"/>
      <c r="PQ9" s="48"/>
      <c r="PR9" s="48"/>
      <c r="PS9" s="48"/>
      <c r="PT9" s="48"/>
      <c r="PU9" s="48"/>
      <c r="PV9" s="48"/>
      <c r="PW9" s="48"/>
      <c r="PX9" s="48"/>
      <c r="PY9" s="48"/>
      <c r="PZ9" s="48"/>
      <c r="QA9" s="48"/>
      <c r="QB9" s="48"/>
      <c r="QC9" s="48"/>
      <c r="QD9" s="48"/>
      <c r="QE9" s="48"/>
      <c r="QF9" s="48"/>
      <c r="QG9" s="48"/>
      <c r="QH9" s="48"/>
      <c r="QI9" s="48"/>
      <c r="QJ9" s="48"/>
      <c r="QK9" s="48"/>
      <c r="QL9" s="48"/>
      <c r="QM9" s="48"/>
      <c r="QN9" s="48"/>
      <c r="QO9" s="48"/>
      <c r="QP9" s="48"/>
      <c r="QQ9" s="48"/>
      <c r="QR9" s="48"/>
      <c r="QS9" s="48"/>
      <c r="QT9" s="48"/>
      <c r="QU9" s="48"/>
      <c r="QV9" s="48"/>
      <c r="QW9" s="48"/>
      <c r="QX9" s="48"/>
      <c r="QY9" s="48"/>
      <c r="QZ9" s="48"/>
      <c r="RA9" s="48"/>
      <c r="RB9" s="48"/>
      <c r="RC9" s="48"/>
      <c r="RD9" s="48"/>
      <c r="RE9" s="48"/>
      <c r="RF9" s="48"/>
      <c r="RG9" s="48"/>
      <c r="RH9" s="48"/>
      <c r="RI9" s="48"/>
      <c r="RJ9" s="48"/>
      <c r="RK9" s="48"/>
      <c r="RL9" s="48"/>
      <c r="RM9" s="48"/>
      <c r="RN9" s="48"/>
      <c r="RO9" s="48"/>
      <c r="RP9" s="48"/>
      <c r="RQ9" s="48"/>
      <c r="RR9" s="48"/>
      <c r="RS9" s="48"/>
      <c r="RT9" s="48"/>
      <c r="RU9" s="48"/>
      <c r="RV9" s="48"/>
      <c r="RW9" s="48"/>
      <c r="RX9" s="48"/>
      <c r="RY9" s="48"/>
      <c r="RZ9" s="48"/>
      <c r="SA9" s="48"/>
      <c r="SB9" s="48"/>
      <c r="SC9" s="48"/>
      <c r="SD9" s="48"/>
      <c r="SE9" s="48"/>
      <c r="SF9" s="48"/>
      <c r="SG9" s="48"/>
      <c r="SH9" s="48"/>
      <c r="SI9" s="48"/>
      <c r="SJ9" s="48"/>
      <c r="SK9" s="48"/>
      <c r="SL9" s="48"/>
      <c r="SM9" s="48"/>
      <c r="SN9" s="48"/>
      <c r="SO9" s="48"/>
      <c r="SP9" s="48"/>
      <c r="SQ9" s="48"/>
      <c r="SR9" s="48"/>
      <c r="SS9" s="48"/>
      <c r="ST9" s="48"/>
      <c r="SU9" s="48"/>
      <c r="SV9" s="48"/>
      <c r="SW9" s="48"/>
      <c r="SX9" s="48"/>
      <c r="SY9" s="48"/>
      <c r="SZ9" s="48"/>
      <c r="TA9" s="48"/>
      <c r="TB9" s="48"/>
      <c r="TC9" s="48"/>
      <c r="TD9" s="48"/>
      <c r="TE9" s="48"/>
      <c r="TF9" s="48"/>
      <c r="TG9" s="48"/>
      <c r="TH9" s="48"/>
      <c r="TI9" s="48"/>
      <c r="TJ9" s="48"/>
      <c r="TK9" s="48"/>
      <c r="TL9" s="48"/>
      <c r="TM9" s="48"/>
      <c r="TN9" s="48"/>
      <c r="TO9" s="48"/>
      <c r="TP9" s="48"/>
      <c r="TQ9" s="48"/>
      <c r="TR9" s="48"/>
      <c r="TS9" s="48"/>
      <c r="TT9" s="48"/>
      <c r="TU9" s="48"/>
      <c r="TV9" s="48"/>
      <c r="TW9" s="48"/>
      <c r="TX9" s="48"/>
      <c r="TY9" s="48"/>
      <c r="TZ9" s="48"/>
      <c r="UA9" s="48"/>
      <c r="UB9" s="48"/>
      <c r="UC9" s="48"/>
      <c r="UD9" s="48"/>
      <c r="UE9" s="48"/>
      <c r="UF9" s="48"/>
      <c r="UG9" s="48"/>
      <c r="UH9" s="48"/>
      <c r="UI9" s="48"/>
      <c r="UJ9" s="48"/>
      <c r="UK9" s="48"/>
      <c r="UL9" s="48"/>
      <c r="UM9" s="48"/>
      <c r="UN9" s="48"/>
      <c r="UO9" s="48"/>
      <c r="UP9" s="48"/>
      <c r="UQ9" s="48"/>
      <c r="UR9" s="48"/>
      <c r="US9" s="48"/>
      <c r="UT9" s="48"/>
      <c r="UU9" s="48"/>
      <c r="UV9" s="48"/>
      <c r="UW9" s="48"/>
      <c r="UX9" s="48"/>
      <c r="UY9" s="48"/>
      <c r="UZ9" s="48"/>
      <c r="VA9" s="48"/>
      <c r="VB9" s="48"/>
      <c r="VC9" s="48"/>
      <c r="VD9" s="48"/>
      <c r="VE9" s="48"/>
      <c r="VF9" s="48"/>
      <c r="VG9" s="48"/>
      <c r="VH9" s="48"/>
      <c r="VI9" s="48"/>
      <c r="VJ9" s="48"/>
      <c r="VK9" s="48"/>
      <c r="VL9" s="48"/>
      <c r="VM9" s="48"/>
      <c r="VN9" s="48"/>
      <c r="VO9" s="48"/>
      <c r="VP9" s="48"/>
      <c r="VQ9" s="48"/>
      <c r="VR9" s="48"/>
      <c r="VS9" s="48"/>
      <c r="VT9" s="48"/>
      <c r="VU9" s="48"/>
      <c r="VV9" s="48"/>
      <c r="VW9" s="48"/>
      <c r="VX9" s="48"/>
      <c r="VY9" s="48"/>
      <c r="VZ9" s="48"/>
      <c r="WA9" s="48"/>
      <c r="WB9" s="48"/>
      <c r="WC9" s="48"/>
      <c r="WD9" s="48"/>
      <c r="WE9" s="48"/>
      <c r="WF9" s="48"/>
      <c r="WG9" s="48"/>
      <c r="WH9" s="48"/>
      <c r="WI9" s="48"/>
      <c r="WJ9" s="48"/>
      <c r="WK9" s="48"/>
      <c r="WL9" s="48"/>
      <c r="WM9" s="48"/>
      <c r="WN9" s="48"/>
      <c r="WO9" s="48"/>
      <c r="WP9" s="48"/>
      <c r="WQ9" s="48"/>
      <c r="WR9" s="48"/>
      <c r="WS9" s="48"/>
      <c r="WT9" s="48"/>
      <c r="WU9" s="48"/>
      <c r="WV9" s="48"/>
      <c r="WW9" s="48"/>
      <c r="WX9" s="48"/>
      <c r="WY9" s="48"/>
      <c r="WZ9" s="48"/>
      <c r="XA9" s="48"/>
      <c r="XB9" s="48"/>
      <c r="XC9" s="48"/>
      <c r="XD9" s="48"/>
      <c r="XE9" s="48"/>
      <c r="XF9" s="48"/>
      <c r="XG9" s="48"/>
      <c r="XH9" s="48"/>
      <c r="XI9" s="48"/>
      <c r="XJ9" s="48"/>
      <c r="XK9" s="48"/>
      <c r="XL9" s="48"/>
      <c r="XM9" s="48"/>
      <c r="XN9" s="48"/>
      <c r="XO9" s="48"/>
      <c r="XP9" s="48"/>
      <c r="XQ9" s="48"/>
      <c r="XR9" s="48"/>
      <c r="XS9" s="48"/>
      <c r="XT9" s="48"/>
      <c r="XU9" s="48"/>
      <c r="XV9" s="48"/>
      <c r="XW9" s="48"/>
      <c r="XX9" s="48"/>
      <c r="XY9" s="48"/>
      <c r="XZ9" s="48"/>
      <c r="YA9" s="48"/>
      <c r="YB9" s="48"/>
      <c r="YC9" s="48"/>
      <c r="YD9" s="48"/>
      <c r="YE9" s="48"/>
      <c r="YF9" s="48"/>
      <c r="YG9" s="48"/>
      <c r="YH9" s="48"/>
      <c r="YI9" s="48"/>
      <c r="YJ9" s="48"/>
      <c r="YK9" s="48"/>
      <c r="YL9" s="48"/>
      <c r="YM9" s="48"/>
      <c r="YN9" s="48"/>
      <c r="YO9" s="48"/>
      <c r="YP9" s="48"/>
      <c r="YQ9" s="48"/>
      <c r="YR9" s="48"/>
      <c r="YS9" s="48"/>
      <c r="YT9" s="48"/>
      <c r="YU9" s="48"/>
      <c r="YV9" s="48"/>
      <c r="YW9" s="48"/>
      <c r="YX9" s="48"/>
      <c r="YY9" s="48"/>
      <c r="YZ9" s="48"/>
      <c r="ZA9" s="48"/>
      <c r="ZB9" s="48"/>
      <c r="ZC9" s="48"/>
      <c r="ZD9" s="48"/>
      <c r="ZE9" s="48"/>
      <c r="ZF9" s="48"/>
      <c r="ZG9" s="48"/>
      <c r="ZH9" s="48"/>
      <c r="ZI9" s="48"/>
      <c r="ZJ9" s="48"/>
      <c r="ZK9" s="48"/>
      <c r="ZL9" s="48"/>
      <c r="ZM9" s="48"/>
      <c r="ZN9" s="48"/>
      <c r="ZO9" s="48"/>
      <c r="ZP9" s="48"/>
      <c r="ZQ9" s="48"/>
      <c r="ZR9" s="48"/>
      <c r="ZS9" s="48"/>
      <c r="ZT9" s="48"/>
      <c r="ZU9" s="48"/>
      <c r="ZV9" s="48"/>
      <c r="ZW9" s="48"/>
      <c r="ZX9" s="48"/>
      <c r="ZY9" s="48"/>
      <c r="ZZ9" s="48"/>
      <c r="AAA9" s="48"/>
      <c r="AAB9" s="48"/>
      <c r="AAC9" s="48"/>
      <c r="AAD9" s="48"/>
      <c r="AAE9" s="48"/>
      <c r="AAF9" s="48"/>
      <c r="AAG9" s="48"/>
      <c r="AAH9" s="48"/>
      <c r="AAI9" s="48"/>
      <c r="AAJ9" s="48"/>
      <c r="AAK9" s="48"/>
      <c r="AAL9" s="48"/>
      <c r="AAM9" s="48"/>
      <c r="AAN9" s="48"/>
      <c r="AAO9" s="48"/>
      <c r="AAP9" s="48"/>
      <c r="AAQ9" s="48"/>
      <c r="AAR9" s="48"/>
      <c r="AAS9" s="48"/>
      <c r="AAT9" s="48"/>
      <c r="AAU9" s="48"/>
      <c r="AAV9" s="48"/>
      <c r="AAW9" s="48"/>
      <c r="AAX9" s="48"/>
      <c r="AAY9" s="48"/>
      <c r="AAZ9" s="48"/>
      <c r="ABA9" s="48"/>
      <c r="ABB9" s="48"/>
      <c r="ABC9" s="48"/>
      <c r="ABD9" s="48"/>
      <c r="ABE9" s="48"/>
      <c r="ABF9" s="48"/>
      <c r="ABG9" s="48"/>
      <c r="ABH9" s="48"/>
      <c r="ABI9" s="48"/>
      <c r="ABJ9" s="48"/>
      <c r="ABK9" s="48"/>
      <c r="ABL9" s="48"/>
      <c r="ABM9" s="48"/>
      <c r="ABN9" s="48"/>
      <c r="ABO9" s="48"/>
      <c r="ABP9" s="48"/>
      <c r="ABQ9" s="48"/>
      <c r="ABR9" s="48"/>
      <c r="ABS9" s="48"/>
      <c r="ABT9" s="48"/>
      <c r="ABU9" s="48"/>
      <c r="ABV9" s="48"/>
      <c r="ABW9" s="48"/>
      <c r="ABX9" s="48"/>
      <c r="ABY9" s="48"/>
      <c r="ABZ9" s="48"/>
      <c r="ACA9" s="48"/>
      <c r="ACB9" s="48"/>
      <c r="ACC9" s="48"/>
      <c r="ACD9" s="48"/>
      <c r="ACE9" s="48"/>
      <c r="ACF9" s="48"/>
      <c r="ACG9" s="48"/>
      <c r="ACH9" s="48"/>
      <c r="ACI9" s="48"/>
      <c r="ACJ9" s="48"/>
      <c r="ACK9" s="48"/>
      <c r="ACL9" s="48"/>
      <c r="ACM9" s="48"/>
      <c r="ACN9" s="48"/>
      <c r="ACO9" s="48"/>
      <c r="ACP9" s="48"/>
      <c r="ACQ9" s="48"/>
      <c r="ACR9" s="48"/>
      <c r="ACS9" s="48"/>
      <c r="ACT9" s="48"/>
      <c r="ACU9" s="48"/>
      <c r="ACV9" s="48"/>
      <c r="ACW9" s="48"/>
      <c r="ACX9" s="48"/>
      <c r="ACY9" s="48"/>
      <c r="ACZ9" s="48"/>
      <c r="ADA9" s="48"/>
      <c r="ADB9" s="48"/>
      <c r="ADC9" s="48"/>
      <c r="ADD9" s="48"/>
      <c r="ADE9" s="48"/>
      <c r="ADF9" s="48"/>
      <c r="ADG9" s="48"/>
      <c r="ADH9" s="48"/>
      <c r="ADI9" s="48"/>
      <c r="ADJ9" s="48"/>
      <c r="ADK9" s="48"/>
      <c r="ADL9" s="48"/>
      <c r="ADM9" s="48"/>
      <c r="ADN9" s="48"/>
      <c r="ADO9" s="48"/>
      <c r="ADP9" s="48"/>
      <c r="ADQ9" s="48"/>
      <c r="ADR9" s="48"/>
      <c r="ADS9" s="48"/>
      <c r="ADT9" s="48"/>
      <c r="ADU9" s="48"/>
      <c r="ADV9" s="48"/>
      <c r="ADW9" s="48"/>
      <c r="ADX9" s="48"/>
      <c r="ADY9" s="48"/>
      <c r="ADZ9" s="48"/>
      <c r="AEA9" s="48"/>
      <c r="AEB9" s="48"/>
      <c r="AEC9" s="48"/>
      <c r="AED9" s="48"/>
      <c r="AEE9" s="48"/>
      <c r="AEF9" s="48"/>
      <c r="AEG9" s="48"/>
      <c r="AEH9" s="48"/>
      <c r="AEI9" s="48"/>
      <c r="AEJ9" s="48"/>
      <c r="AEK9" s="48"/>
      <c r="AEL9" s="48"/>
      <c r="AEM9" s="48"/>
      <c r="AEN9" s="48"/>
      <c r="AEO9" s="48"/>
      <c r="AEP9" s="48"/>
      <c r="AEQ9" s="48"/>
      <c r="AER9" s="48"/>
      <c r="AES9" s="48"/>
      <c r="AET9" s="48"/>
      <c r="AEU9" s="48"/>
      <c r="AEV9" s="48"/>
      <c r="AEW9" s="48"/>
      <c r="AEX9" s="48"/>
      <c r="AEY9" s="48"/>
      <c r="AEZ9" s="48"/>
      <c r="AFA9" s="48"/>
      <c r="AFB9" s="48"/>
      <c r="AFC9" s="48"/>
      <c r="AFD9" s="48"/>
      <c r="AFE9" s="48"/>
      <c r="AFF9" s="48"/>
      <c r="AFG9" s="48"/>
      <c r="AFH9" s="48"/>
      <c r="AFI9" s="48"/>
      <c r="AFJ9" s="48"/>
      <c r="AFK9" s="48"/>
      <c r="AFL9" s="48"/>
      <c r="AFM9" s="48"/>
      <c r="AFN9" s="48"/>
      <c r="AFO9" s="48"/>
      <c r="AFP9" s="48"/>
      <c r="AFQ9" s="48"/>
      <c r="AFR9" s="48"/>
      <c r="AFS9" s="48"/>
      <c r="AFT9" s="48"/>
      <c r="AFU9" s="48"/>
      <c r="AFV9" s="48"/>
      <c r="AFW9" s="48"/>
      <c r="AFX9" s="48"/>
      <c r="AFY9" s="48"/>
      <c r="AFZ9" s="48"/>
      <c r="AGA9" s="48"/>
      <c r="AGB9" s="48"/>
      <c r="AGC9" s="48"/>
      <c r="AGD9" s="48"/>
      <c r="AGE9" s="48"/>
      <c r="AGF9" s="48"/>
      <c r="AGG9" s="48"/>
      <c r="AGH9" s="48"/>
      <c r="AGI9" s="48"/>
      <c r="AGJ9" s="48"/>
      <c r="AGK9" s="48"/>
      <c r="AGL9" s="48"/>
      <c r="AGM9" s="48"/>
      <c r="AGN9" s="48"/>
      <c r="AGO9" s="48"/>
      <c r="AGP9" s="48"/>
      <c r="AGQ9" s="48"/>
      <c r="AGR9" s="48"/>
      <c r="AGS9" s="48"/>
      <c r="AGT9" s="48"/>
      <c r="AGU9" s="48"/>
      <c r="AGV9" s="48"/>
      <c r="AGW9" s="48"/>
      <c r="AGX9" s="48"/>
      <c r="AGY9" s="48"/>
      <c r="AGZ9" s="48"/>
      <c r="AHA9" s="48"/>
      <c r="AHB9" s="48"/>
      <c r="AHC9" s="48"/>
      <c r="AHD9" s="48"/>
      <c r="AHE9" s="48"/>
      <c r="AHF9" s="48"/>
      <c r="AHG9" s="48"/>
      <c r="AHH9" s="48"/>
      <c r="AHI9" s="48"/>
      <c r="AHJ9" s="48"/>
      <c r="AHK9" s="48"/>
      <c r="AHL9" s="48"/>
      <c r="AHM9" s="48"/>
      <c r="AHN9" s="48"/>
      <c r="AHO9" s="48"/>
      <c r="AHP9" s="48"/>
      <c r="AHQ9" s="48"/>
      <c r="AHR9" s="48"/>
      <c r="AHS9" s="48"/>
      <c r="AHT9" s="48"/>
      <c r="AHU9" s="48"/>
      <c r="AHV9" s="48"/>
      <c r="AHW9" s="48"/>
      <c r="AHX9" s="48"/>
      <c r="AHY9" s="48"/>
      <c r="AHZ9" s="48"/>
      <c r="AIA9" s="48"/>
      <c r="AIB9" s="48"/>
      <c r="AIC9" s="48"/>
      <c r="AID9" s="48"/>
      <c r="AIE9" s="48"/>
      <c r="AIF9" s="48"/>
      <c r="AIG9" s="48"/>
      <c r="AIH9" s="48"/>
      <c r="AII9" s="48"/>
      <c r="AIJ9" s="48"/>
      <c r="AIK9" s="48"/>
      <c r="AIL9" s="48"/>
      <c r="AIM9" s="48"/>
      <c r="AIN9" s="48"/>
      <c r="AIO9" s="48"/>
      <c r="AIP9" s="48"/>
      <c r="AIQ9" s="48"/>
      <c r="AIR9" s="48"/>
      <c r="AIS9" s="48"/>
      <c r="AIT9" s="48"/>
      <c r="AIU9" s="48"/>
      <c r="AIV9" s="48"/>
      <c r="AIW9" s="48"/>
      <c r="AIX9" s="48"/>
      <c r="AIY9" s="48"/>
      <c r="AIZ9" s="48"/>
      <c r="AJA9" s="48"/>
      <c r="AJB9" s="48"/>
      <c r="AJC9" s="48"/>
      <c r="AJD9" s="48"/>
      <c r="AJE9" s="48"/>
      <c r="AJF9" s="48"/>
      <c r="AJG9" s="48"/>
      <c r="AJH9" s="48"/>
      <c r="AJI9" s="48"/>
      <c r="AJJ9" s="48"/>
      <c r="AJK9" s="48"/>
      <c r="AJL9" s="48"/>
      <c r="AJM9" s="48"/>
      <c r="AJN9" s="48"/>
      <c r="AJO9" s="48"/>
      <c r="AJP9" s="48"/>
      <c r="AJQ9" s="48"/>
      <c r="AJR9" s="48"/>
      <c r="AJS9" s="48"/>
      <c r="AJT9" s="48"/>
      <c r="AJU9" s="48"/>
    </row>
    <row r="10" spans="1:957" ht="18" customHeight="1" x14ac:dyDescent="0.25">
      <c r="A10" s="51" t="s">
        <v>133</v>
      </c>
      <c r="B10" s="102"/>
      <c r="C10" s="54">
        <v>194</v>
      </c>
      <c r="D10" s="55">
        <v>166</v>
      </c>
      <c r="E10" s="55">
        <v>162</v>
      </c>
      <c r="F10" s="55">
        <v>124</v>
      </c>
      <c r="G10" s="55">
        <v>143</v>
      </c>
      <c r="H10" s="55">
        <v>166</v>
      </c>
      <c r="I10" s="55">
        <v>134</v>
      </c>
      <c r="J10" s="55">
        <v>106</v>
      </c>
      <c r="K10" s="55">
        <v>133</v>
      </c>
      <c r="L10" s="55">
        <v>127</v>
      </c>
      <c r="M10" s="55">
        <v>127</v>
      </c>
      <c r="N10" s="55">
        <v>123</v>
      </c>
      <c r="O10" s="55">
        <v>111</v>
      </c>
      <c r="P10" s="55">
        <v>126</v>
      </c>
      <c r="Q10" s="55">
        <v>116</v>
      </c>
      <c r="R10" s="55">
        <v>139</v>
      </c>
      <c r="S10" s="55">
        <v>123</v>
      </c>
      <c r="T10" s="55">
        <v>119</v>
      </c>
      <c r="U10" s="55">
        <v>90</v>
      </c>
      <c r="V10" s="55">
        <v>64</v>
      </c>
      <c r="W10" s="55">
        <v>109</v>
      </c>
      <c r="X10" s="105" t="s">
        <v>223</v>
      </c>
      <c r="Y10" s="55">
        <v>83</v>
      </c>
      <c r="Z10" s="55">
        <v>117</v>
      </c>
      <c r="AA10" s="55">
        <v>103</v>
      </c>
      <c r="AB10" s="104" t="s">
        <v>140</v>
      </c>
      <c r="AC10" s="105">
        <v>107</v>
      </c>
      <c r="AD10" s="105">
        <v>84</v>
      </c>
      <c r="AE10" s="105">
        <v>97</v>
      </c>
      <c r="AF10" s="105">
        <v>94</v>
      </c>
      <c r="AG10" s="108">
        <v>96</v>
      </c>
      <c r="AH10" s="108">
        <v>78</v>
      </c>
      <c r="AI10" s="108">
        <v>79</v>
      </c>
      <c r="AJ10" s="108">
        <v>81</v>
      </c>
      <c r="AK10" s="48">
        <v>80</v>
      </c>
      <c r="AL10" s="108">
        <v>75</v>
      </c>
      <c r="AM10" s="108">
        <v>74</v>
      </c>
      <c r="AN10" s="71"/>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c r="HM10" s="48"/>
      <c r="HN10" s="48"/>
      <c r="HO10" s="48"/>
      <c r="HP10" s="48"/>
      <c r="HQ10" s="48"/>
      <c r="HR10" s="48"/>
      <c r="HS10" s="48"/>
      <c r="HT10" s="48"/>
      <c r="HU10" s="48"/>
      <c r="HV10" s="48"/>
      <c r="HW10" s="48"/>
      <c r="HX10" s="48"/>
      <c r="HY10" s="48"/>
      <c r="HZ10" s="48"/>
      <c r="IA10" s="48"/>
      <c r="IB10" s="48"/>
      <c r="IC10" s="48"/>
      <c r="ID10" s="48"/>
      <c r="IE10" s="48"/>
      <c r="IF10" s="48"/>
      <c r="IG10" s="48"/>
      <c r="IH10" s="48"/>
      <c r="II10" s="48"/>
      <c r="IJ10" s="48"/>
      <c r="IK10" s="48"/>
      <c r="IL10" s="48"/>
      <c r="IM10" s="48"/>
      <c r="IN10" s="48"/>
      <c r="IO10" s="48"/>
      <c r="IP10" s="48"/>
      <c r="IQ10" s="48"/>
      <c r="IR10" s="48"/>
      <c r="IS10" s="48"/>
      <c r="IT10" s="48"/>
      <c r="IU10" s="48"/>
      <c r="IV10" s="48"/>
      <c r="IW10" s="48"/>
      <c r="IX10" s="48"/>
      <c r="IY10" s="48"/>
      <c r="IZ10" s="48"/>
      <c r="JA10" s="48"/>
      <c r="JB10" s="48"/>
      <c r="JC10" s="48"/>
      <c r="JD10" s="48"/>
      <c r="JE10" s="48"/>
      <c r="JF10" s="48"/>
      <c r="JG10" s="48"/>
      <c r="JH10" s="48"/>
      <c r="JI10" s="48"/>
      <c r="JJ10" s="48"/>
      <c r="JK10" s="48"/>
      <c r="JL10" s="48"/>
      <c r="JM10" s="48"/>
      <c r="JN10" s="48"/>
      <c r="JO10" s="48"/>
      <c r="JP10" s="48"/>
      <c r="JQ10" s="48"/>
      <c r="JR10" s="48"/>
      <c r="JS10" s="48"/>
      <c r="JT10" s="48"/>
      <c r="JU10" s="48"/>
      <c r="JV10" s="48"/>
      <c r="JW10" s="48"/>
      <c r="JX10" s="48"/>
      <c r="JY10" s="48"/>
      <c r="JZ10" s="48"/>
      <c r="KA10" s="48"/>
      <c r="KB10" s="48"/>
      <c r="KC10" s="48"/>
      <c r="KD10" s="48"/>
      <c r="KE10" s="48"/>
      <c r="KF10" s="48"/>
      <c r="KG10" s="48"/>
      <c r="KH10" s="48"/>
      <c r="KI10" s="48"/>
      <c r="KJ10" s="48"/>
      <c r="KK10" s="48"/>
      <c r="KL10" s="48"/>
      <c r="KM10" s="48"/>
      <c r="KN10" s="48"/>
      <c r="KO10" s="48"/>
      <c r="KP10" s="48"/>
      <c r="KQ10" s="48"/>
      <c r="KR10" s="48"/>
      <c r="KS10" s="48"/>
      <c r="KT10" s="48"/>
      <c r="KU10" s="48"/>
      <c r="KV10" s="48"/>
      <c r="KW10" s="48"/>
      <c r="KX10" s="48"/>
      <c r="KY10" s="48"/>
      <c r="KZ10" s="48"/>
      <c r="LA10" s="48"/>
      <c r="LB10" s="48"/>
      <c r="LC10" s="48"/>
      <c r="LD10" s="48"/>
      <c r="LE10" s="48"/>
      <c r="LF10" s="48"/>
      <c r="LG10" s="48"/>
      <c r="LH10" s="48"/>
      <c r="LI10" s="48"/>
      <c r="LJ10" s="48"/>
      <c r="LK10" s="48"/>
      <c r="LL10" s="48"/>
      <c r="LM10" s="48"/>
      <c r="LN10" s="48"/>
      <c r="LO10" s="48"/>
      <c r="LP10" s="48"/>
      <c r="LQ10" s="48"/>
      <c r="LR10" s="48"/>
      <c r="LS10" s="48"/>
      <c r="LT10" s="48"/>
      <c r="LU10" s="48"/>
      <c r="LV10" s="48"/>
      <c r="LW10" s="48"/>
      <c r="LX10" s="48"/>
      <c r="LY10" s="48"/>
      <c r="LZ10" s="48"/>
      <c r="MA10" s="48"/>
      <c r="MB10" s="48"/>
      <c r="MC10" s="48"/>
      <c r="MD10" s="48"/>
      <c r="ME10" s="48"/>
      <c r="MF10" s="48"/>
      <c r="MG10" s="48"/>
      <c r="MH10" s="48"/>
      <c r="MI10" s="48"/>
      <c r="MJ10" s="48"/>
      <c r="MK10" s="48"/>
      <c r="ML10" s="48"/>
      <c r="MM10" s="48"/>
      <c r="MN10" s="48"/>
      <c r="MO10" s="48"/>
      <c r="MP10" s="48"/>
      <c r="MQ10" s="48"/>
      <c r="MR10" s="48"/>
      <c r="MS10" s="48"/>
      <c r="MT10" s="48"/>
      <c r="MU10" s="48"/>
      <c r="MV10" s="48"/>
      <c r="MW10" s="48"/>
      <c r="MX10" s="48"/>
      <c r="MY10" s="48"/>
      <c r="MZ10" s="48"/>
      <c r="NA10" s="48"/>
      <c r="NB10" s="48"/>
      <c r="NC10" s="48"/>
      <c r="ND10" s="48"/>
      <c r="NE10" s="48"/>
      <c r="NF10" s="48"/>
      <c r="NG10" s="48"/>
      <c r="NH10" s="48"/>
      <c r="NI10" s="48"/>
      <c r="NJ10" s="48"/>
      <c r="NK10" s="48"/>
      <c r="NL10" s="48"/>
      <c r="NM10" s="48"/>
      <c r="NN10" s="48"/>
      <c r="NO10" s="48"/>
      <c r="NP10" s="48"/>
      <c r="NQ10" s="48"/>
      <c r="NR10" s="48"/>
      <c r="NS10" s="48"/>
      <c r="NT10" s="48"/>
      <c r="NU10" s="48"/>
      <c r="NV10" s="48"/>
      <c r="NW10" s="48"/>
      <c r="NX10" s="48"/>
      <c r="NY10" s="48"/>
      <c r="NZ10" s="48"/>
      <c r="OA10" s="48"/>
      <c r="OB10" s="48"/>
      <c r="OC10" s="48"/>
      <c r="OD10" s="48"/>
      <c r="OE10" s="48"/>
      <c r="OF10" s="48"/>
      <c r="OG10" s="48"/>
      <c r="OH10" s="48"/>
      <c r="OI10" s="48"/>
      <c r="OJ10" s="48"/>
      <c r="OK10" s="48"/>
      <c r="OL10" s="48"/>
      <c r="OM10" s="48"/>
      <c r="ON10" s="48"/>
      <c r="OO10" s="48"/>
      <c r="OP10" s="48"/>
      <c r="OQ10" s="48"/>
      <c r="OR10" s="48"/>
      <c r="OS10" s="48"/>
      <c r="OT10" s="48"/>
      <c r="OU10" s="48"/>
      <c r="OV10" s="48"/>
      <c r="OW10" s="48"/>
      <c r="OX10" s="48"/>
      <c r="OY10" s="48"/>
      <c r="OZ10" s="48"/>
      <c r="PA10" s="48"/>
      <c r="PB10" s="48"/>
      <c r="PC10" s="48"/>
      <c r="PD10" s="48"/>
      <c r="PE10" s="48"/>
      <c r="PF10" s="48"/>
      <c r="PG10" s="48"/>
      <c r="PH10" s="48"/>
      <c r="PI10" s="48"/>
      <c r="PJ10" s="48"/>
      <c r="PK10" s="48"/>
      <c r="PL10" s="48"/>
      <c r="PM10" s="48"/>
      <c r="PN10" s="48"/>
      <c r="PO10" s="48"/>
      <c r="PP10" s="48"/>
      <c r="PQ10" s="48"/>
      <c r="PR10" s="48"/>
      <c r="PS10" s="48"/>
      <c r="PT10" s="48"/>
      <c r="PU10" s="48"/>
      <c r="PV10" s="48"/>
      <c r="PW10" s="48"/>
      <c r="PX10" s="48"/>
      <c r="PY10" s="48"/>
      <c r="PZ10" s="48"/>
      <c r="QA10" s="48"/>
      <c r="QB10" s="48"/>
      <c r="QC10" s="48"/>
      <c r="QD10" s="48"/>
      <c r="QE10" s="48"/>
      <c r="QF10" s="48"/>
      <c r="QG10" s="48"/>
      <c r="QH10" s="48"/>
      <c r="QI10" s="48"/>
      <c r="QJ10" s="48"/>
      <c r="QK10" s="48"/>
      <c r="QL10" s="48"/>
      <c r="QM10" s="48"/>
      <c r="QN10" s="48"/>
      <c r="QO10" s="48"/>
      <c r="QP10" s="48"/>
      <c r="QQ10" s="48"/>
      <c r="QR10" s="48"/>
      <c r="QS10" s="48"/>
      <c r="QT10" s="48"/>
      <c r="QU10" s="48"/>
      <c r="QV10" s="48"/>
      <c r="QW10" s="48"/>
      <c r="QX10" s="48"/>
      <c r="QY10" s="48"/>
      <c r="QZ10" s="48"/>
      <c r="RA10" s="48"/>
      <c r="RB10" s="48"/>
      <c r="RC10" s="48"/>
      <c r="RD10" s="48"/>
      <c r="RE10" s="48"/>
      <c r="RF10" s="48"/>
      <c r="RG10" s="48"/>
      <c r="RH10" s="48"/>
      <c r="RI10" s="48"/>
      <c r="RJ10" s="48"/>
      <c r="RK10" s="48"/>
      <c r="RL10" s="48"/>
      <c r="RM10" s="48"/>
      <c r="RN10" s="48"/>
      <c r="RO10" s="48"/>
      <c r="RP10" s="48"/>
      <c r="RQ10" s="48"/>
      <c r="RR10" s="48"/>
      <c r="RS10" s="48"/>
      <c r="RT10" s="48"/>
      <c r="RU10" s="48"/>
      <c r="RV10" s="48"/>
      <c r="RW10" s="48"/>
      <c r="RX10" s="48"/>
      <c r="RY10" s="48"/>
      <c r="RZ10" s="48"/>
      <c r="SA10" s="48"/>
      <c r="SB10" s="48"/>
      <c r="SC10" s="48"/>
      <c r="SD10" s="48"/>
      <c r="SE10" s="48"/>
      <c r="SF10" s="48"/>
      <c r="SG10" s="48"/>
      <c r="SH10" s="48"/>
      <c r="SI10" s="48"/>
      <c r="SJ10" s="48"/>
      <c r="SK10" s="48"/>
      <c r="SL10" s="48"/>
      <c r="SM10" s="48"/>
      <c r="SN10" s="48"/>
      <c r="SO10" s="48"/>
      <c r="SP10" s="48"/>
      <c r="SQ10" s="48"/>
      <c r="SR10" s="48"/>
      <c r="SS10" s="48"/>
      <c r="ST10" s="48"/>
      <c r="SU10" s="48"/>
      <c r="SV10" s="48"/>
      <c r="SW10" s="48"/>
      <c r="SX10" s="48"/>
      <c r="SY10" s="48"/>
      <c r="SZ10" s="48"/>
      <c r="TA10" s="48"/>
      <c r="TB10" s="48"/>
      <c r="TC10" s="48"/>
      <c r="TD10" s="48"/>
      <c r="TE10" s="48"/>
      <c r="TF10" s="48"/>
      <c r="TG10" s="48"/>
      <c r="TH10" s="48"/>
      <c r="TI10" s="48"/>
      <c r="TJ10" s="48"/>
      <c r="TK10" s="48"/>
      <c r="TL10" s="48"/>
      <c r="TM10" s="48"/>
      <c r="TN10" s="48"/>
      <c r="TO10" s="48"/>
      <c r="TP10" s="48"/>
      <c r="TQ10" s="48"/>
      <c r="TR10" s="48"/>
      <c r="TS10" s="48"/>
      <c r="TT10" s="48"/>
      <c r="TU10" s="48"/>
      <c r="TV10" s="48"/>
      <c r="TW10" s="48"/>
      <c r="TX10" s="48"/>
      <c r="TY10" s="48"/>
      <c r="TZ10" s="48"/>
      <c r="UA10" s="48"/>
      <c r="UB10" s="48"/>
      <c r="UC10" s="48"/>
      <c r="UD10" s="48"/>
      <c r="UE10" s="48"/>
      <c r="UF10" s="48"/>
      <c r="UG10" s="48"/>
      <c r="UH10" s="48"/>
      <c r="UI10" s="48"/>
      <c r="UJ10" s="48"/>
      <c r="UK10" s="48"/>
      <c r="UL10" s="48"/>
      <c r="UM10" s="48"/>
      <c r="UN10" s="48"/>
      <c r="UO10" s="48"/>
      <c r="UP10" s="48"/>
      <c r="UQ10" s="48"/>
      <c r="UR10" s="48"/>
      <c r="US10" s="48"/>
      <c r="UT10" s="48"/>
      <c r="UU10" s="48"/>
      <c r="UV10" s="48"/>
      <c r="UW10" s="48"/>
      <c r="UX10" s="48"/>
      <c r="UY10" s="48"/>
      <c r="UZ10" s="48"/>
      <c r="VA10" s="48"/>
      <c r="VB10" s="48"/>
      <c r="VC10" s="48"/>
      <c r="VD10" s="48"/>
      <c r="VE10" s="48"/>
      <c r="VF10" s="48"/>
      <c r="VG10" s="48"/>
      <c r="VH10" s="48"/>
      <c r="VI10" s="48"/>
      <c r="VJ10" s="48"/>
      <c r="VK10" s="48"/>
      <c r="VL10" s="48"/>
      <c r="VM10" s="48"/>
      <c r="VN10" s="48"/>
      <c r="VO10" s="48"/>
      <c r="VP10" s="48"/>
      <c r="VQ10" s="48"/>
      <c r="VR10" s="48"/>
      <c r="VS10" s="48"/>
      <c r="VT10" s="48"/>
      <c r="VU10" s="48"/>
      <c r="VV10" s="48"/>
      <c r="VW10" s="48"/>
      <c r="VX10" s="48"/>
      <c r="VY10" s="48"/>
      <c r="VZ10" s="48"/>
      <c r="WA10" s="48"/>
      <c r="WB10" s="48"/>
      <c r="WC10" s="48"/>
      <c r="WD10" s="48"/>
      <c r="WE10" s="48"/>
      <c r="WF10" s="48"/>
      <c r="WG10" s="48"/>
      <c r="WH10" s="48"/>
      <c r="WI10" s="48"/>
      <c r="WJ10" s="48"/>
      <c r="WK10" s="48"/>
      <c r="WL10" s="48"/>
      <c r="WM10" s="48"/>
      <c r="WN10" s="48"/>
      <c r="WO10" s="48"/>
      <c r="WP10" s="48"/>
      <c r="WQ10" s="48"/>
      <c r="WR10" s="48"/>
      <c r="WS10" s="48"/>
      <c r="WT10" s="48"/>
      <c r="WU10" s="48"/>
      <c r="WV10" s="48"/>
      <c r="WW10" s="48"/>
      <c r="WX10" s="48"/>
      <c r="WY10" s="48"/>
      <c r="WZ10" s="48"/>
      <c r="XA10" s="48"/>
      <c r="XB10" s="48"/>
      <c r="XC10" s="48"/>
      <c r="XD10" s="48"/>
      <c r="XE10" s="48"/>
      <c r="XF10" s="48"/>
      <c r="XG10" s="48"/>
      <c r="XH10" s="48"/>
      <c r="XI10" s="48"/>
      <c r="XJ10" s="48"/>
      <c r="XK10" s="48"/>
      <c r="XL10" s="48"/>
      <c r="XM10" s="48"/>
      <c r="XN10" s="48"/>
      <c r="XO10" s="48"/>
      <c r="XP10" s="48"/>
      <c r="XQ10" s="48"/>
      <c r="XR10" s="48"/>
      <c r="XS10" s="48"/>
      <c r="XT10" s="48"/>
      <c r="XU10" s="48"/>
      <c r="XV10" s="48"/>
      <c r="XW10" s="48"/>
      <c r="XX10" s="48"/>
      <c r="XY10" s="48"/>
      <c r="XZ10" s="48"/>
      <c r="YA10" s="48"/>
      <c r="YB10" s="48"/>
      <c r="YC10" s="48"/>
      <c r="YD10" s="48"/>
      <c r="YE10" s="48"/>
      <c r="YF10" s="48"/>
      <c r="YG10" s="48"/>
      <c r="YH10" s="48"/>
      <c r="YI10" s="48"/>
      <c r="YJ10" s="48"/>
      <c r="YK10" s="48"/>
      <c r="YL10" s="48"/>
      <c r="YM10" s="48"/>
      <c r="YN10" s="48"/>
      <c r="YO10" s="48"/>
      <c r="YP10" s="48"/>
      <c r="YQ10" s="48"/>
      <c r="YR10" s="48"/>
      <c r="YS10" s="48"/>
      <c r="YT10" s="48"/>
      <c r="YU10" s="48"/>
      <c r="YV10" s="48"/>
      <c r="YW10" s="48"/>
      <c r="YX10" s="48"/>
      <c r="YY10" s="48"/>
      <c r="YZ10" s="48"/>
      <c r="ZA10" s="48"/>
      <c r="ZB10" s="48"/>
      <c r="ZC10" s="48"/>
      <c r="ZD10" s="48"/>
      <c r="ZE10" s="48"/>
      <c r="ZF10" s="48"/>
      <c r="ZG10" s="48"/>
      <c r="ZH10" s="48"/>
      <c r="ZI10" s="48"/>
      <c r="ZJ10" s="48"/>
      <c r="ZK10" s="48"/>
      <c r="ZL10" s="48"/>
      <c r="ZM10" s="48"/>
      <c r="ZN10" s="48"/>
      <c r="ZO10" s="48"/>
      <c r="ZP10" s="48"/>
      <c r="ZQ10" s="48"/>
      <c r="ZR10" s="48"/>
      <c r="ZS10" s="48"/>
      <c r="ZT10" s="48"/>
      <c r="ZU10" s="48"/>
      <c r="ZV10" s="48"/>
      <c r="ZW10" s="48"/>
      <c r="ZX10" s="48"/>
      <c r="ZY10" s="48"/>
      <c r="ZZ10" s="48"/>
      <c r="AAA10" s="48"/>
      <c r="AAB10" s="48"/>
      <c r="AAC10" s="48"/>
      <c r="AAD10" s="48"/>
      <c r="AAE10" s="48"/>
      <c r="AAF10" s="48"/>
      <c r="AAG10" s="48"/>
      <c r="AAH10" s="48"/>
      <c r="AAI10" s="48"/>
      <c r="AAJ10" s="48"/>
      <c r="AAK10" s="48"/>
      <c r="AAL10" s="48"/>
      <c r="AAM10" s="48"/>
      <c r="AAN10" s="48"/>
      <c r="AAO10" s="48"/>
      <c r="AAP10" s="48"/>
      <c r="AAQ10" s="48"/>
      <c r="AAR10" s="48"/>
      <c r="AAS10" s="48"/>
      <c r="AAT10" s="48"/>
      <c r="AAU10" s="48"/>
      <c r="AAV10" s="48"/>
      <c r="AAW10" s="48"/>
      <c r="AAX10" s="48"/>
      <c r="AAY10" s="48"/>
      <c r="AAZ10" s="48"/>
      <c r="ABA10" s="48"/>
      <c r="ABB10" s="48"/>
      <c r="ABC10" s="48"/>
      <c r="ABD10" s="48"/>
      <c r="ABE10" s="48"/>
      <c r="ABF10" s="48"/>
      <c r="ABG10" s="48"/>
      <c r="ABH10" s="48"/>
      <c r="ABI10" s="48"/>
      <c r="ABJ10" s="48"/>
      <c r="ABK10" s="48"/>
      <c r="ABL10" s="48"/>
      <c r="ABM10" s="48"/>
      <c r="ABN10" s="48"/>
      <c r="ABO10" s="48"/>
      <c r="ABP10" s="48"/>
      <c r="ABQ10" s="48"/>
      <c r="ABR10" s="48"/>
      <c r="ABS10" s="48"/>
      <c r="ABT10" s="48"/>
      <c r="ABU10" s="48"/>
      <c r="ABV10" s="48"/>
      <c r="ABW10" s="48"/>
      <c r="ABX10" s="48"/>
      <c r="ABY10" s="48"/>
      <c r="ABZ10" s="48"/>
      <c r="ACA10" s="48"/>
      <c r="ACB10" s="48"/>
      <c r="ACC10" s="48"/>
      <c r="ACD10" s="48"/>
      <c r="ACE10" s="48"/>
      <c r="ACF10" s="48"/>
      <c r="ACG10" s="48"/>
      <c r="ACH10" s="48"/>
      <c r="ACI10" s="48"/>
      <c r="ACJ10" s="48"/>
      <c r="ACK10" s="48"/>
      <c r="ACL10" s="48"/>
      <c r="ACM10" s="48"/>
      <c r="ACN10" s="48"/>
      <c r="ACO10" s="48"/>
      <c r="ACP10" s="48"/>
      <c r="ACQ10" s="48"/>
      <c r="ACR10" s="48"/>
      <c r="ACS10" s="48"/>
      <c r="ACT10" s="48"/>
      <c r="ACU10" s="48"/>
      <c r="ACV10" s="48"/>
      <c r="ACW10" s="48"/>
      <c r="ACX10" s="48"/>
      <c r="ACY10" s="48"/>
      <c r="ACZ10" s="48"/>
      <c r="ADA10" s="48"/>
      <c r="ADB10" s="48"/>
      <c r="ADC10" s="48"/>
      <c r="ADD10" s="48"/>
      <c r="ADE10" s="48"/>
      <c r="ADF10" s="48"/>
      <c r="ADG10" s="48"/>
      <c r="ADH10" s="48"/>
      <c r="ADI10" s="48"/>
      <c r="ADJ10" s="48"/>
      <c r="ADK10" s="48"/>
      <c r="ADL10" s="48"/>
      <c r="ADM10" s="48"/>
      <c r="ADN10" s="48"/>
      <c r="ADO10" s="48"/>
      <c r="ADP10" s="48"/>
      <c r="ADQ10" s="48"/>
      <c r="ADR10" s="48"/>
      <c r="ADS10" s="48"/>
      <c r="ADT10" s="48"/>
      <c r="ADU10" s="48"/>
      <c r="ADV10" s="48"/>
      <c r="ADW10" s="48"/>
      <c r="ADX10" s="48"/>
      <c r="ADY10" s="48"/>
      <c r="ADZ10" s="48"/>
      <c r="AEA10" s="48"/>
      <c r="AEB10" s="48"/>
      <c r="AEC10" s="48"/>
      <c r="AED10" s="48"/>
      <c r="AEE10" s="48"/>
      <c r="AEF10" s="48"/>
      <c r="AEG10" s="48"/>
      <c r="AEH10" s="48"/>
      <c r="AEI10" s="48"/>
      <c r="AEJ10" s="48"/>
      <c r="AEK10" s="48"/>
      <c r="AEL10" s="48"/>
      <c r="AEM10" s="48"/>
      <c r="AEN10" s="48"/>
      <c r="AEO10" s="48"/>
      <c r="AEP10" s="48"/>
      <c r="AEQ10" s="48"/>
      <c r="AER10" s="48"/>
      <c r="AES10" s="48"/>
      <c r="AET10" s="48"/>
      <c r="AEU10" s="48"/>
      <c r="AEV10" s="48"/>
      <c r="AEW10" s="48"/>
      <c r="AEX10" s="48"/>
      <c r="AEY10" s="48"/>
      <c r="AEZ10" s="48"/>
      <c r="AFA10" s="48"/>
      <c r="AFB10" s="48"/>
      <c r="AFC10" s="48"/>
      <c r="AFD10" s="48"/>
      <c r="AFE10" s="48"/>
      <c r="AFF10" s="48"/>
      <c r="AFG10" s="48"/>
      <c r="AFH10" s="48"/>
      <c r="AFI10" s="48"/>
      <c r="AFJ10" s="48"/>
      <c r="AFK10" s="48"/>
      <c r="AFL10" s="48"/>
      <c r="AFM10" s="48"/>
      <c r="AFN10" s="48"/>
      <c r="AFO10" s="48"/>
      <c r="AFP10" s="48"/>
      <c r="AFQ10" s="48"/>
      <c r="AFR10" s="48"/>
      <c r="AFS10" s="48"/>
      <c r="AFT10" s="48"/>
      <c r="AFU10" s="48"/>
      <c r="AFV10" s="48"/>
      <c r="AFW10" s="48"/>
      <c r="AFX10" s="48"/>
      <c r="AFY10" s="48"/>
      <c r="AFZ10" s="48"/>
      <c r="AGA10" s="48"/>
      <c r="AGB10" s="48"/>
      <c r="AGC10" s="48"/>
      <c r="AGD10" s="48"/>
      <c r="AGE10" s="48"/>
      <c r="AGF10" s="48"/>
      <c r="AGG10" s="48"/>
      <c r="AGH10" s="48"/>
      <c r="AGI10" s="48"/>
      <c r="AGJ10" s="48"/>
      <c r="AGK10" s="48"/>
      <c r="AGL10" s="48"/>
      <c r="AGM10" s="48"/>
      <c r="AGN10" s="48"/>
      <c r="AGO10" s="48"/>
      <c r="AGP10" s="48"/>
      <c r="AGQ10" s="48"/>
      <c r="AGR10" s="48"/>
      <c r="AGS10" s="48"/>
      <c r="AGT10" s="48"/>
      <c r="AGU10" s="48"/>
      <c r="AGV10" s="48"/>
      <c r="AGW10" s="48"/>
      <c r="AGX10" s="48"/>
      <c r="AGY10" s="48"/>
      <c r="AGZ10" s="48"/>
      <c r="AHA10" s="48"/>
      <c r="AHB10" s="48"/>
      <c r="AHC10" s="48"/>
      <c r="AHD10" s="48"/>
      <c r="AHE10" s="48"/>
      <c r="AHF10" s="48"/>
      <c r="AHG10" s="48"/>
      <c r="AHH10" s="48"/>
      <c r="AHI10" s="48"/>
      <c r="AHJ10" s="48"/>
      <c r="AHK10" s="48"/>
      <c r="AHL10" s="48"/>
      <c r="AHM10" s="48"/>
      <c r="AHN10" s="48"/>
      <c r="AHO10" s="48"/>
      <c r="AHP10" s="48"/>
      <c r="AHQ10" s="48"/>
      <c r="AHR10" s="48"/>
      <c r="AHS10" s="48"/>
      <c r="AHT10" s="48"/>
      <c r="AHU10" s="48"/>
      <c r="AHV10" s="48"/>
      <c r="AHW10" s="48"/>
      <c r="AHX10" s="48"/>
      <c r="AHY10" s="48"/>
      <c r="AHZ10" s="48"/>
      <c r="AIA10" s="48"/>
      <c r="AIB10" s="48"/>
      <c r="AIC10" s="48"/>
      <c r="AID10" s="48"/>
      <c r="AIE10" s="48"/>
      <c r="AIF10" s="48"/>
      <c r="AIG10" s="48"/>
      <c r="AIH10" s="48"/>
      <c r="AII10" s="48"/>
      <c r="AIJ10" s="48"/>
      <c r="AIK10" s="48"/>
      <c r="AIL10" s="48"/>
      <c r="AIM10" s="48"/>
      <c r="AIN10" s="48"/>
      <c r="AIO10" s="48"/>
      <c r="AIP10" s="48"/>
      <c r="AIQ10" s="48"/>
      <c r="AIR10" s="48"/>
      <c r="AIS10" s="48"/>
      <c r="AIT10" s="48"/>
      <c r="AIU10" s="48"/>
      <c r="AIV10" s="48"/>
      <c r="AIW10" s="48"/>
      <c r="AIX10" s="48"/>
      <c r="AIY10" s="48"/>
      <c r="AIZ10" s="48"/>
      <c r="AJA10" s="48"/>
      <c r="AJB10" s="48"/>
      <c r="AJC10" s="48"/>
      <c r="AJD10" s="48"/>
      <c r="AJE10" s="48"/>
      <c r="AJF10" s="48"/>
      <c r="AJG10" s="48"/>
      <c r="AJH10" s="48"/>
      <c r="AJI10" s="48"/>
      <c r="AJJ10" s="48"/>
      <c r="AJK10" s="48"/>
      <c r="AJL10" s="48"/>
      <c r="AJM10" s="48"/>
      <c r="AJN10" s="48"/>
      <c r="AJO10" s="48"/>
      <c r="AJP10" s="48"/>
      <c r="AJQ10" s="48"/>
      <c r="AJR10" s="48"/>
      <c r="AJS10" s="48"/>
      <c r="AJT10" s="48"/>
      <c r="AJU10" s="48"/>
    </row>
    <row r="11" spans="1:957" ht="12" customHeight="1" x14ac:dyDescent="0.25">
      <c r="A11" s="51" t="s">
        <v>134</v>
      </c>
      <c r="B11" s="102"/>
      <c r="C11" s="54">
        <v>104</v>
      </c>
      <c r="D11" s="55">
        <v>122</v>
      </c>
      <c r="E11" s="55">
        <v>123</v>
      </c>
      <c r="F11" s="55">
        <v>140</v>
      </c>
      <c r="G11" s="55">
        <v>155</v>
      </c>
      <c r="H11" s="55">
        <v>160</v>
      </c>
      <c r="I11" s="55">
        <v>176</v>
      </c>
      <c r="J11" s="55">
        <v>190</v>
      </c>
      <c r="K11" s="55">
        <v>163</v>
      </c>
      <c r="L11" s="55">
        <v>178</v>
      </c>
      <c r="M11" s="55">
        <v>160</v>
      </c>
      <c r="N11" s="55">
        <v>195</v>
      </c>
      <c r="O11" s="55">
        <v>198</v>
      </c>
      <c r="P11" s="55">
        <v>210</v>
      </c>
      <c r="Q11" s="55">
        <v>219</v>
      </c>
      <c r="R11" s="55">
        <v>189</v>
      </c>
      <c r="S11" s="55">
        <v>217</v>
      </c>
      <c r="T11" s="55">
        <v>239</v>
      </c>
      <c r="U11" s="55">
        <v>240</v>
      </c>
      <c r="V11" s="55">
        <v>265</v>
      </c>
      <c r="W11" s="55">
        <v>277</v>
      </c>
      <c r="X11" s="105" t="s">
        <v>223</v>
      </c>
      <c r="Y11" s="55">
        <v>346</v>
      </c>
      <c r="Z11" s="55">
        <v>317</v>
      </c>
      <c r="AA11" s="55">
        <v>356</v>
      </c>
      <c r="AB11" s="104" t="s">
        <v>140</v>
      </c>
      <c r="AC11" s="105">
        <v>415</v>
      </c>
      <c r="AD11" s="105">
        <v>349</v>
      </c>
      <c r="AE11" s="105">
        <v>416</v>
      </c>
      <c r="AF11" s="105">
        <v>450</v>
      </c>
      <c r="AG11" s="108">
        <v>482</v>
      </c>
      <c r="AH11" s="108">
        <v>543</v>
      </c>
      <c r="AI11" s="108">
        <v>446</v>
      </c>
      <c r="AJ11" s="108">
        <v>461</v>
      </c>
      <c r="AK11" s="48">
        <v>513</v>
      </c>
      <c r="AL11" s="108">
        <v>517</v>
      </c>
      <c r="AM11" s="108">
        <v>547</v>
      </c>
      <c r="AN11" s="71"/>
    </row>
    <row r="12" spans="1:957" ht="14.25" customHeight="1" x14ac:dyDescent="0.25">
      <c r="A12" s="26"/>
      <c r="B12" s="102" t="s">
        <v>135</v>
      </c>
      <c r="C12" s="104" t="s">
        <v>103</v>
      </c>
      <c r="D12" s="104" t="s">
        <v>103</v>
      </c>
      <c r="E12" s="104" t="s">
        <v>103</v>
      </c>
      <c r="F12" s="55">
        <v>61</v>
      </c>
      <c r="G12" s="55">
        <v>79</v>
      </c>
      <c r="H12" s="55">
        <v>85</v>
      </c>
      <c r="I12" s="55">
        <v>92</v>
      </c>
      <c r="J12" s="55">
        <v>82</v>
      </c>
      <c r="K12" s="55">
        <v>80</v>
      </c>
      <c r="L12" s="55">
        <v>92</v>
      </c>
      <c r="M12" s="55">
        <v>88</v>
      </c>
      <c r="N12" s="55">
        <v>117</v>
      </c>
      <c r="O12" s="55">
        <v>85</v>
      </c>
      <c r="P12" s="55">
        <v>106</v>
      </c>
      <c r="Q12" s="55">
        <v>94</v>
      </c>
      <c r="R12" s="55">
        <v>89</v>
      </c>
      <c r="S12" s="55">
        <v>103</v>
      </c>
      <c r="T12" s="55">
        <v>107</v>
      </c>
      <c r="U12" s="55">
        <v>109</v>
      </c>
      <c r="V12" s="55">
        <v>112</v>
      </c>
      <c r="W12" s="55">
        <v>91</v>
      </c>
      <c r="X12" s="105" t="s">
        <v>223</v>
      </c>
      <c r="Y12" s="55">
        <v>83</v>
      </c>
      <c r="Z12" s="55">
        <v>94</v>
      </c>
      <c r="AA12" s="55">
        <v>76</v>
      </c>
      <c r="AB12" s="104" t="s">
        <v>140</v>
      </c>
      <c r="AC12" s="105">
        <v>90</v>
      </c>
      <c r="AD12" s="105">
        <v>76</v>
      </c>
      <c r="AE12" s="105">
        <v>74</v>
      </c>
      <c r="AF12" s="105">
        <v>65</v>
      </c>
      <c r="AG12" s="108">
        <v>105</v>
      </c>
      <c r="AH12" s="108">
        <v>80</v>
      </c>
      <c r="AI12" s="108" t="s">
        <v>306</v>
      </c>
      <c r="AJ12" s="108" t="s">
        <v>306</v>
      </c>
      <c r="AK12" s="108" t="s">
        <v>306</v>
      </c>
      <c r="AL12" s="108" t="s">
        <v>306</v>
      </c>
      <c r="AM12" s="108" t="s">
        <v>306</v>
      </c>
      <c r="AN12" s="71">
        <v>1995</v>
      </c>
    </row>
    <row r="13" spans="1:957" ht="12" customHeight="1" x14ac:dyDescent="0.25">
      <c r="A13" s="26"/>
      <c r="B13" s="106" t="s">
        <v>136</v>
      </c>
      <c r="C13" s="104" t="s">
        <v>137</v>
      </c>
      <c r="D13" s="104" t="s">
        <v>138</v>
      </c>
      <c r="E13" s="104" t="s">
        <v>138</v>
      </c>
      <c r="F13" s="107">
        <v>43.571428571428569</v>
      </c>
      <c r="G13" s="107">
        <v>50.967741935483865</v>
      </c>
      <c r="H13" s="107">
        <v>53.125</v>
      </c>
      <c r="I13" s="107">
        <v>52.272727272727273</v>
      </c>
      <c r="J13" s="107">
        <v>43.15789473684211</v>
      </c>
      <c r="K13" s="107">
        <v>49.079754601226995</v>
      </c>
      <c r="L13" s="107">
        <v>51.68539325842697</v>
      </c>
      <c r="M13" s="107">
        <v>55.000000000000007</v>
      </c>
      <c r="N13" s="107">
        <v>60</v>
      </c>
      <c r="O13" s="107">
        <v>42.929292929292927</v>
      </c>
      <c r="P13" s="107">
        <v>50.476190476190474</v>
      </c>
      <c r="Q13" s="107">
        <v>42.922374429223744</v>
      </c>
      <c r="R13" s="107">
        <v>47.089947089947088</v>
      </c>
      <c r="S13" s="107">
        <v>47.465437788018434</v>
      </c>
      <c r="T13" s="107">
        <v>44.769874476987447</v>
      </c>
      <c r="U13" s="107">
        <v>45.416666666666664</v>
      </c>
      <c r="V13" s="107">
        <v>42.264150943396231</v>
      </c>
      <c r="W13" s="107">
        <v>32.851985559566785</v>
      </c>
      <c r="X13" s="105" t="s">
        <v>223</v>
      </c>
      <c r="Y13" s="107">
        <v>23.98843930635838</v>
      </c>
      <c r="Z13" s="107">
        <v>29.652996845425868</v>
      </c>
      <c r="AA13" s="107">
        <v>21.348314606741571</v>
      </c>
      <c r="AB13" s="104" t="s">
        <v>140</v>
      </c>
      <c r="AC13" s="107">
        <v>21.686746987951807</v>
      </c>
      <c r="AD13" s="107">
        <v>21.776504297994272</v>
      </c>
      <c r="AE13" s="107">
        <f>AE12/AE11*100</f>
        <v>17.78846153846154</v>
      </c>
      <c r="AF13" s="107">
        <f>AF12/AF11*100</f>
        <v>14.444444444444443</v>
      </c>
      <c r="AG13" s="109">
        <f>AG12/AG11*100</f>
        <v>21.784232365145229</v>
      </c>
      <c r="AH13" s="109">
        <f>AH12/AH11*100</f>
        <v>14.732965009208105</v>
      </c>
      <c r="AI13" s="108" t="s">
        <v>306</v>
      </c>
      <c r="AJ13" s="108" t="s">
        <v>306</v>
      </c>
      <c r="AK13" s="108" t="s">
        <v>306</v>
      </c>
      <c r="AL13" s="108" t="s">
        <v>306</v>
      </c>
      <c r="AM13" s="108" t="s">
        <v>306</v>
      </c>
      <c r="AN13" s="71"/>
    </row>
    <row r="14" spans="1:957" ht="12" customHeight="1" x14ac:dyDescent="0.25">
      <c r="A14" s="26"/>
      <c r="B14" s="106"/>
      <c r="C14" s="104"/>
      <c r="D14" s="104"/>
      <c r="E14" s="104"/>
      <c r="F14" s="107"/>
      <c r="G14" s="107"/>
      <c r="H14" s="107"/>
      <c r="I14" s="107"/>
      <c r="J14" s="107"/>
      <c r="K14" s="107"/>
      <c r="L14" s="107"/>
      <c r="M14" s="107"/>
      <c r="N14" s="107"/>
      <c r="O14" s="107"/>
      <c r="P14" s="107"/>
      <c r="Q14" s="107"/>
      <c r="R14" s="107"/>
      <c r="S14" s="107"/>
      <c r="T14" s="107"/>
      <c r="U14" s="107"/>
      <c r="V14" s="107"/>
      <c r="W14" s="107"/>
      <c r="X14" s="107"/>
      <c r="Y14" s="107"/>
      <c r="Z14" s="107"/>
      <c r="AA14" s="107"/>
      <c r="AB14" s="104"/>
      <c r="AC14" s="107"/>
      <c r="AD14" s="107"/>
      <c r="AE14" s="107"/>
      <c r="AF14" s="107"/>
      <c r="AG14" s="109"/>
      <c r="AH14" s="109"/>
      <c r="AI14" s="152"/>
      <c r="AJ14" s="152"/>
      <c r="AK14" s="152"/>
      <c r="AL14" s="152"/>
      <c r="AM14" s="152"/>
      <c r="AN14" s="71"/>
    </row>
    <row r="15" spans="1:957" ht="12" customHeight="1" x14ac:dyDescent="0.25">
      <c r="A15" s="101" t="s">
        <v>141</v>
      </c>
      <c r="B15" s="106"/>
      <c r="C15" s="104"/>
      <c r="D15" s="104"/>
      <c r="E15" s="104"/>
      <c r="F15" s="107"/>
      <c r="G15" s="107"/>
      <c r="H15" s="107"/>
      <c r="I15" s="107"/>
      <c r="J15" s="107"/>
      <c r="K15" s="107"/>
      <c r="L15" s="107"/>
      <c r="M15" s="107"/>
      <c r="N15" s="107"/>
      <c r="O15" s="107"/>
      <c r="P15" s="107"/>
      <c r="Q15" s="107"/>
      <c r="R15" s="107"/>
      <c r="S15" s="107"/>
      <c r="T15" s="107"/>
      <c r="U15" s="107"/>
      <c r="V15" s="107"/>
      <c r="W15" s="107"/>
      <c r="X15" s="107"/>
      <c r="Y15" s="107"/>
      <c r="Z15" s="107"/>
      <c r="AA15" s="107"/>
      <c r="AB15" s="104"/>
      <c r="AC15" s="107"/>
      <c r="AD15" s="107"/>
      <c r="AE15" s="107"/>
      <c r="AF15" s="107"/>
      <c r="AG15" s="109"/>
      <c r="AH15" s="109"/>
      <c r="AI15" s="152"/>
      <c r="AJ15" s="152"/>
      <c r="AK15" s="152"/>
      <c r="AL15" s="152"/>
      <c r="AM15" s="152"/>
      <c r="AN15" s="71"/>
    </row>
    <row r="16" spans="1:957" ht="18" customHeight="1" x14ac:dyDescent="0.25">
      <c r="A16" s="51" t="s">
        <v>142</v>
      </c>
      <c r="B16" s="102"/>
      <c r="C16" s="54">
        <v>1506</v>
      </c>
      <c r="D16" s="55">
        <v>1403</v>
      </c>
      <c r="E16" s="55">
        <v>1432</v>
      </c>
      <c r="F16" s="55">
        <v>1305</v>
      </c>
      <c r="G16" s="55">
        <v>1242</v>
      </c>
      <c r="H16" s="55">
        <v>1257</v>
      </c>
      <c r="I16" s="55">
        <v>1113</v>
      </c>
      <c r="J16" s="55">
        <v>1007</v>
      </c>
      <c r="K16" s="55">
        <v>999</v>
      </c>
      <c r="L16" s="55">
        <v>867</v>
      </c>
      <c r="M16" s="55">
        <v>828</v>
      </c>
      <c r="N16" s="55">
        <v>849</v>
      </c>
      <c r="O16" s="55">
        <v>761</v>
      </c>
      <c r="P16" s="55">
        <v>695</v>
      </c>
      <c r="Q16" s="55">
        <v>701</v>
      </c>
      <c r="R16" s="55">
        <v>705</v>
      </c>
      <c r="S16" s="55">
        <v>808</v>
      </c>
      <c r="T16" s="55">
        <v>743</v>
      </c>
      <c r="U16" s="55">
        <v>681</v>
      </c>
      <c r="V16" s="55">
        <v>487</v>
      </c>
      <c r="W16" s="55">
        <v>318</v>
      </c>
      <c r="X16" s="105" t="s">
        <v>223</v>
      </c>
      <c r="Y16" s="55">
        <v>431</v>
      </c>
      <c r="Z16" s="55">
        <v>446</v>
      </c>
      <c r="AA16" s="55">
        <v>395</v>
      </c>
      <c r="AB16" s="104">
        <v>310</v>
      </c>
      <c r="AC16" s="105">
        <v>377</v>
      </c>
      <c r="AD16" s="105">
        <v>450</v>
      </c>
      <c r="AE16" s="105">
        <v>456</v>
      </c>
      <c r="AF16" s="105">
        <v>454</v>
      </c>
      <c r="AG16" s="108">
        <v>426</v>
      </c>
      <c r="AH16" s="108">
        <v>368</v>
      </c>
      <c r="AI16" s="108">
        <f>AI10+AI5</f>
        <v>288</v>
      </c>
      <c r="AJ16" s="108">
        <f t="shared" ref="AJ16:AM16" si="4">AJ10+AJ5</f>
        <v>306</v>
      </c>
      <c r="AK16" s="108">
        <f t="shared" si="4"/>
        <v>279</v>
      </c>
      <c r="AL16" s="108">
        <f t="shared" si="4"/>
        <v>259</v>
      </c>
      <c r="AM16" s="108">
        <f t="shared" si="4"/>
        <v>242</v>
      </c>
      <c r="AN16" s="71"/>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c r="HH16" s="48"/>
      <c r="HI16" s="48"/>
      <c r="HJ16" s="48"/>
      <c r="HK16" s="48"/>
      <c r="HL16" s="48"/>
      <c r="HM16" s="48"/>
      <c r="HN16" s="48"/>
      <c r="HO16" s="48"/>
      <c r="HP16" s="48"/>
      <c r="HQ16" s="48"/>
      <c r="HR16" s="48"/>
      <c r="HS16" s="48"/>
      <c r="HT16" s="48"/>
      <c r="HU16" s="48"/>
      <c r="HV16" s="48"/>
      <c r="HW16" s="48"/>
      <c r="HX16" s="48"/>
      <c r="HY16" s="48"/>
      <c r="HZ16" s="48"/>
      <c r="IA16" s="48"/>
      <c r="IB16" s="48"/>
      <c r="IC16" s="48"/>
      <c r="ID16" s="48"/>
      <c r="IE16" s="48"/>
      <c r="IF16" s="48"/>
      <c r="IG16" s="48"/>
      <c r="IH16" s="48"/>
      <c r="II16" s="48"/>
      <c r="IJ16" s="48"/>
      <c r="IK16" s="48"/>
      <c r="IL16" s="48"/>
      <c r="IM16" s="48"/>
      <c r="IN16" s="48"/>
      <c r="IO16" s="48"/>
      <c r="IP16" s="48"/>
      <c r="IQ16" s="48"/>
      <c r="IR16" s="48"/>
      <c r="IS16" s="48"/>
      <c r="IT16" s="48"/>
      <c r="IU16" s="48"/>
      <c r="IV16" s="48"/>
      <c r="IW16" s="48"/>
      <c r="IX16" s="48"/>
      <c r="IY16" s="48"/>
      <c r="IZ16" s="48"/>
      <c r="JA16" s="48"/>
      <c r="JB16" s="48"/>
      <c r="JC16" s="48"/>
      <c r="JD16" s="48"/>
      <c r="JE16" s="48"/>
      <c r="JF16" s="48"/>
      <c r="JG16" s="48"/>
      <c r="JH16" s="48"/>
      <c r="JI16" s="48"/>
      <c r="JJ16" s="48"/>
      <c r="JK16" s="48"/>
      <c r="JL16" s="48"/>
      <c r="JM16" s="48"/>
      <c r="JN16" s="48"/>
      <c r="JO16" s="48"/>
      <c r="JP16" s="48"/>
      <c r="JQ16" s="48"/>
      <c r="JR16" s="48"/>
      <c r="JS16" s="48"/>
      <c r="JT16" s="48"/>
      <c r="JU16" s="48"/>
      <c r="JV16" s="48"/>
      <c r="JW16" s="48"/>
      <c r="JX16" s="48"/>
      <c r="JY16" s="48"/>
      <c r="JZ16" s="48"/>
      <c r="KA16" s="48"/>
      <c r="KB16" s="48"/>
      <c r="KC16" s="48"/>
      <c r="KD16" s="48"/>
      <c r="KE16" s="48"/>
      <c r="KF16" s="48"/>
      <c r="KG16" s="48"/>
      <c r="KH16" s="48"/>
      <c r="KI16" s="48"/>
      <c r="KJ16" s="48"/>
      <c r="KK16" s="48"/>
      <c r="KL16" s="48"/>
      <c r="KM16" s="48"/>
      <c r="KN16" s="48"/>
      <c r="KO16" s="48"/>
      <c r="KP16" s="48"/>
      <c r="KQ16" s="48"/>
      <c r="KR16" s="48"/>
      <c r="KS16" s="48"/>
      <c r="KT16" s="48"/>
      <c r="KU16" s="48"/>
      <c r="KV16" s="48"/>
      <c r="KW16" s="48"/>
      <c r="KX16" s="48"/>
      <c r="KY16" s="48"/>
      <c r="KZ16" s="48"/>
      <c r="LA16" s="48"/>
      <c r="LB16" s="48"/>
      <c r="LC16" s="48"/>
      <c r="LD16" s="48"/>
      <c r="LE16" s="48"/>
      <c r="LF16" s="48"/>
      <c r="LG16" s="48"/>
      <c r="LH16" s="48"/>
      <c r="LI16" s="48"/>
      <c r="LJ16" s="48"/>
      <c r="LK16" s="48"/>
      <c r="LL16" s="48"/>
      <c r="LM16" s="48"/>
      <c r="LN16" s="48"/>
      <c r="LO16" s="48"/>
      <c r="LP16" s="48"/>
      <c r="LQ16" s="48"/>
      <c r="LR16" s="48"/>
      <c r="LS16" s="48"/>
      <c r="LT16" s="48"/>
      <c r="LU16" s="48"/>
      <c r="LV16" s="48"/>
      <c r="LW16" s="48"/>
      <c r="LX16" s="48"/>
      <c r="LY16" s="48"/>
      <c r="LZ16" s="48"/>
      <c r="MA16" s="48"/>
      <c r="MB16" s="48"/>
      <c r="MC16" s="48"/>
      <c r="MD16" s="48"/>
      <c r="ME16" s="48"/>
      <c r="MF16" s="48"/>
      <c r="MG16" s="48"/>
      <c r="MH16" s="48"/>
      <c r="MI16" s="48"/>
      <c r="MJ16" s="48"/>
      <c r="MK16" s="48"/>
      <c r="ML16" s="48"/>
      <c r="MM16" s="48"/>
      <c r="MN16" s="48"/>
      <c r="MO16" s="48"/>
      <c r="MP16" s="48"/>
      <c r="MQ16" s="48"/>
      <c r="MR16" s="48"/>
      <c r="MS16" s="48"/>
      <c r="MT16" s="48"/>
      <c r="MU16" s="48"/>
      <c r="MV16" s="48"/>
      <c r="MW16" s="48"/>
      <c r="MX16" s="48"/>
      <c r="MY16" s="48"/>
      <c r="MZ16" s="48"/>
      <c r="NA16" s="48"/>
      <c r="NB16" s="48"/>
      <c r="NC16" s="48"/>
      <c r="ND16" s="48"/>
      <c r="NE16" s="48"/>
      <c r="NF16" s="48"/>
      <c r="NG16" s="48"/>
      <c r="NH16" s="48"/>
      <c r="NI16" s="48"/>
      <c r="NJ16" s="48"/>
      <c r="NK16" s="48"/>
      <c r="NL16" s="48"/>
      <c r="NM16" s="48"/>
      <c r="NN16" s="48"/>
      <c r="NO16" s="48"/>
      <c r="NP16" s="48"/>
      <c r="NQ16" s="48"/>
      <c r="NR16" s="48"/>
      <c r="NS16" s="48"/>
      <c r="NT16" s="48"/>
      <c r="NU16" s="48"/>
      <c r="NV16" s="48"/>
      <c r="NW16" s="48"/>
      <c r="NX16" s="48"/>
      <c r="NY16" s="48"/>
      <c r="NZ16" s="48"/>
      <c r="OA16" s="48"/>
      <c r="OB16" s="48"/>
      <c r="OC16" s="48"/>
      <c r="OD16" s="48"/>
      <c r="OE16" s="48"/>
      <c r="OF16" s="48"/>
      <c r="OG16" s="48"/>
      <c r="OH16" s="48"/>
      <c r="OI16" s="48"/>
      <c r="OJ16" s="48"/>
      <c r="OK16" s="48"/>
      <c r="OL16" s="48"/>
      <c r="OM16" s="48"/>
      <c r="ON16" s="48"/>
      <c r="OO16" s="48"/>
      <c r="OP16" s="48"/>
      <c r="OQ16" s="48"/>
      <c r="OR16" s="48"/>
      <c r="OS16" s="48"/>
      <c r="OT16" s="48"/>
      <c r="OU16" s="48"/>
      <c r="OV16" s="48"/>
      <c r="OW16" s="48"/>
      <c r="OX16" s="48"/>
      <c r="OY16" s="48"/>
      <c r="OZ16" s="48"/>
      <c r="PA16" s="48"/>
      <c r="PB16" s="48"/>
      <c r="PC16" s="48"/>
      <c r="PD16" s="48"/>
      <c r="PE16" s="48"/>
      <c r="PF16" s="48"/>
      <c r="PG16" s="48"/>
      <c r="PH16" s="48"/>
      <c r="PI16" s="48"/>
      <c r="PJ16" s="48"/>
      <c r="PK16" s="48"/>
      <c r="PL16" s="48"/>
      <c r="PM16" s="48"/>
      <c r="PN16" s="48"/>
      <c r="PO16" s="48"/>
      <c r="PP16" s="48"/>
      <c r="PQ16" s="48"/>
      <c r="PR16" s="48"/>
      <c r="PS16" s="48"/>
      <c r="PT16" s="48"/>
      <c r="PU16" s="48"/>
      <c r="PV16" s="48"/>
      <c r="PW16" s="48"/>
      <c r="PX16" s="48"/>
      <c r="PY16" s="48"/>
      <c r="PZ16" s="48"/>
      <c r="QA16" s="48"/>
      <c r="QB16" s="48"/>
      <c r="QC16" s="48"/>
      <c r="QD16" s="48"/>
      <c r="QE16" s="48"/>
      <c r="QF16" s="48"/>
      <c r="QG16" s="48"/>
      <c r="QH16" s="48"/>
      <c r="QI16" s="48"/>
      <c r="QJ16" s="48"/>
      <c r="QK16" s="48"/>
      <c r="QL16" s="48"/>
      <c r="QM16" s="48"/>
      <c r="QN16" s="48"/>
      <c r="QO16" s="48"/>
      <c r="QP16" s="48"/>
      <c r="QQ16" s="48"/>
      <c r="QR16" s="48"/>
      <c r="QS16" s="48"/>
      <c r="QT16" s="48"/>
      <c r="QU16" s="48"/>
      <c r="QV16" s="48"/>
      <c r="QW16" s="48"/>
      <c r="QX16" s="48"/>
      <c r="QY16" s="48"/>
      <c r="QZ16" s="48"/>
      <c r="RA16" s="48"/>
      <c r="RB16" s="48"/>
      <c r="RC16" s="48"/>
      <c r="RD16" s="48"/>
      <c r="RE16" s="48"/>
      <c r="RF16" s="48"/>
      <c r="RG16" s="48"/>
      <c r="RH16" s="48"/>
      <c r="RI16" s="48"/>
      <c r="RJ16" s="48"/>
      <c r="RK16" s="48"/>
      <c r="RL16" s="48"/>
      <c r="RM16" s="48"/>
      <c r="RN16" s="48"/>
      <c r="RO16" s="48"/>
      <c r="RP16" s="48"/>
      <c r="RQ16" s="48"/>
      <c r="RR16" s="48"/>
      <c r="RS16" s="48"/>
      <c r="RT16" s="48"/>
      <c r="RU16" s="48"/>
      <c r="RV16" s="48"/>
      <c r="RW16" s="48"/>
      <c r="RX16" s="48"/>
      <c r="RY16" s="48"/>
      <c r="RZ16" s="48"/>
      <c r="SA16" s="48"/>
      <c r="SB16" s="48"/>
      <c r="SC16" s="48"/>
      <c r="SD16" s="48"/>
      <c r="SE16" s="48"/>
      <c r="SF16" s="48"/>
      <c r="SG16" s="48"/>
      <c r="SH16" s="48"/>
      <c r="SI16" s="48"/>
      <c r="SJ16" s="48"/>
      <c r="SK16" s="48"/>
      <c r="SL16" s="48"/>
      <c r="SM16" s="48"/>
      <c r="SN16" s="48"/>
      <c r="SO16" s="48"/>
      <c r="SP16" s="48"/>
      <c r="SQ16" s="48"/>
      <c r="SR16" s="48"/>
      <c r="SS16" s="48"/>
      <c r="ST16" s="48"/>
      <c r="SU16" s="48"/>
      <c r="SV16" s="48"/>
      <c r="SW16" s="48"/>
      <c r="SX16" s="48"/>
      <c r="SY16" s="48"/>
      <c r="SZ16" s="48"/>
      <c r="TA16" s="48"/>
      <c r="TB16" s="48"/>
      <c r="TC16" s="48"/>
      <c r="TD16" s="48"/>
      <c r="TE16" s="48"/>
      <c r="TF16" s="48"/>
      <c r="TG16" s="48"/>
      <c r="TH16" s="48"/>
      <c r="TI16" s="48"/>
      <c r="TJ16" s="48"/>
      <c r="TK16" s="48"/>
      <c r="TL16" s="48"/>
      <c r="TM16" s="48"/>
      <c r="TN16" s="48"/>
      <c r="TO16" s="48"/>
      <c r="TP16" s="48"/>
      <c r="TQ16" s="48"/>
      <c r="TR16" s="48"/>
      <c r="TS16" s="48"/>
      <c r="TT16" s="48"/>
      <c r="TU16" s="48"/>
      <c r="TV16" s="48"/>
      <c r="TW16" s="48"/>
      <c r="TX16" s="48"/>
      <c r="TY16" s="48"/>
      <c r="TZ16" s="48"/>
      <c r="UA16" s="48"/>
      <c r="UB16" s="48"/>
      <c r="UC16" s="48"/>
      <c r="UD16" s="48"/>
      <c r="UE16" s="48"/>
      <c r="UF16" s="48"/>
      <c r="UG16" s="48"/>
      <c r="UH16" s="48"/>
      <c r="UI16" s="48"/>
      <c r="UJ16" s="48"/>
      <c r="UK16" s="48"/>
      <c r="UL16" s="48"/>
      <c r="UM16" s="48"/>
      <c r="UN16" s="48"/>
      <c r="UO16" s="48"/>
      <c r="UP16" s="48"/>
      <c r="UQ16" s="48"/>
      <c r="UR16" s="48"/>
      <c r="US16" s="48"/>
      <c r="UT16" s="48"/>
      <c r="UU16" s="48"/>
      <c r="UV16" s="48"/>
      <c r="UW16" s="48"/>
      <c r="UX16" s="48"/>
      <c r="UY16" s="48"/>
      <c r="UZ16" s="48"/>
      <c r="VA16" s="48"/>
      <c r="VB16" s="48"/>
      <c r="VC16" s="48"/>
      <c r="VD16" s="48"/>
      <c r="VE16" s="48"/>
      <c r="VF16" s="48"/>
      <c r="VG16" s="48"/>
      <c r="VH16" s="48"/>
      <c r="VI16" s="48"/>
      <c r="VJ16" s="48"/>
      <c r="VK16" s="48"/>
      <c r="VL16" s="48"/>
      <c r="VM16" s="48"/>
      <c r="VN16" s="48"/>
      <c r="VO16" s="48"/>
      <c r="VP16" s="48"/>
      <c r="VQ16" s="48"/>
      <c r="VR16" s="48"/>
      <c r="VS16" s="48"/>
      <c r="VT16" s="48"/>
      <c r="VU16" s="48"/>
      <c r="VV16" s="48"/>
      <c r="VW16" s="48"/>
      <c r="VX16" s="48"/>
      <c r="VY16" s="48"/>
      <c r="VZ16" s="48"/>
      <c r="WA16" s="48"/>
      <c r="WB16" s="48"/>
      <c r="WC16" s="48"/>
      <c r="WD16" s="48"/>
      <c r="WE16" s="48"/>
      <c r="WF16" s="48"/>
      <c r="WG16" s="48"/>
      <c r="WH16" s="48"/>
      <c r="WI16" s="48"/>
      <c r="WJ16" s="48"/>
      <c r="WK16" s="48"/>
      <c r="WL16" s="48"/>
      <c r="WM16" s="48"/>
      <c r="WN16" s="48"/>
      <c r="WO16" s="48"/>
      <c r="WP16" s="48"/>
      <c r="WQ16" s="48"/>
      <c r="WR16" s="48"/>
      <c r="WS16" s="48"/>
      <c r="WT16" s="48"/>
      <c r="WU16" s="48"/>
      <c r="WV16" s="48"/>
      <c r="WW16" s="48"/>
      <c r="WX16" s="48"/>
      <c r="WY16" s="48"/>
      <c r="WZ16" s="48"/>
      <c r="XA16" s="48"/>
      <c r="XB16" s="48"/>
      <c r="XC16" s="48"/>
      <c r="XD16" s="48"/>
      <c r="XE16" s="48"/>
      <c r="XF16" s="48"/>
      <c r="XG16" s="48"/>
      <c r="XH16" s="48"/>
      <c r="XI16" s="48"/>
      <c r="XJ16" s="48"/>
      <c r="XK16" s="48"/>
      <c r="XL16" s="48"/>
      <c r="XM16" s="48"/>
      <c r="XN16" s="48"/>
      <c r="XO16" s="48"/>
      <c r="XP16" s="48"/>
      <c r="XQ16" s="48"/>
      <c r="XR16" s="48"/>
      <c r="XS16" s="48"/>
      <c r="XT16" s="48"/>
      <c r="XU16" s="48"/>
      <c r="XV16" s="48"/>
      <c r="XW16" s="48"/>
      <c r="XX16" s="48"/>
      <c r="XY16" s="48"/>
      <c r="XZ16" s="48"/>
      <c r="YA16" s="48"/>
      <c r="YB16" s="48"/>
      <c r="YC16" s="48"/>
      <c r="YD16" s="48"/>
      <c r="YE16" s="48"/>
      <c r="YF16" s="48"/>
      <c r="YG16" s="48"/>
      <c r="YH16" s="48"/>
      <c r="YI16" s="48"/>
      <c r="YJ16" s="48"/>
      <c r="YK16" s="48"/>
      <c r="YL16" s="48"/>
      <c r="YM16" s="48"/>
      <c r="YN16" s="48"/>
      <c r="YO16" s="48"/>
      <c r="YP16" s="48"/>
      <c r="YQ16" s="48"/>
      <c r="YR16" s="48"/>
      <c r="YS16" s="48"/>
      <c r="YT16" s="48"/>
      <c r="YU16" s="48"/>
      <c r="YV16" s="48"/>
      <c r="YW16" s="48"/>
      <c r="YX16" s="48"/>
      <c r="YY16" s="48"/>
      <c r="YZ16" s="48"/>
      <c r="ZA16" s="48"/>
      <c r="ZB16" s="48"/>
      <c r="ZC16" s="48"/>
      <c r="ZD16" s="48"/>
      <c r="ZE16" s="48"/>
      <c r="ZF16" s="48"/>
      <c r="ZG16" s="48"/>
      <c r="ZH16" s="48"/>
      <c r="ZI16" s="48"/>
      <c r="ZJ16" s="48"/>
      <c r="ZK16" s="48"/>
      <c r="ZL16" s="48"/>
      <c r="ZM16" s="48"/>
      <c r="ZN16" s="48"/>
      <c r="ZO16" s="48"/>
      <c r="ZP16" s="48"/>
      <c r="ZQ16" s="48"/>
      <c r="ZR16" s="48"/>
      <c r="ZS16" s="48"/>
      <c r="ZT16" s="48"/>
      <c r="ZU16" s="48"/>
      <c r="ZV16" s="48"/>
      <c r="ZW16" s="48"/>
      <c r="ZX16" s="48"/>
      <c r="ZY16" s="48"/>
      <c r="ZZ16" s="48"/>
      <c r="AAA16" s="48"/>
      <c r="AAB16" s="48"/>
      <c r="AAC16" s="48"/>
      <c r="AAD16" s="48"/>
      <c r="AAE16" s="48"/>
      <c r="AAF16" s="48"/>
      <c r="AAG16" s="48"/>
      <c r="AAH16" s="48"/>
      <c r="AAI16" s="48"/>
      <c r="AAJ16" s="48"/>
      <c r="AAK16" s="48"/>
      <c r="AAL16" s="48"/>
      <c r="AAM16" s="48"/>
      <c r="AAN16" s="48"/>
      <c r="AAO16" s="48"/>
      <c r="AAP16" s="48"/>
      <c r="AAQ16" s="48"/>
      <c r="AAR16" s="48"/>
      <c r="AAS16" s="48"/>
      <c r="AAT16" s="48"/>
      <c r="AAU16" s="48"/>
      <c r="AAV16" s="48"/>
      <c r="AAW16" s="48"/>
      <c r="AAX16" s="48"/>
      <c r="AAY16" s="48"/>
      <c r="AAZ16" s="48"/>
      <c r="ABA16" s="48"/>
      <c r="ABB16" s="48"/>
      <c r="ABC16" s="48"/>
      <c r="ABD16" s="48"/>
      <c r="ABE16" s="48"/>
      <c r="ABF16" s="48"/>
      <c r="ABG16" s="48"/>
      <c r="ABH16" s="48"/>
      <c r="ABI16" s="48"/>
      <c r="ABJ16" s="48"/>
      <c r="ABK16" s="48"/>
      <c r="ABL16" s="48"/>
      <c r="ABM16" s="48"/>
      <c r="ABN16" s="48"/>
      <c r="ABO16" s="48"/>
      <c r="ABP16" s="48"/>
      <c r="ABQ16" s="48"/>
      <c r="ABR16" s="48"/>
      <c r="ABS16" s="48"/>
      <c r="ABT16" s="48"/>
      <c r="ABU16" s="48"/>
      <c r="ABV16" s="48"/>
      <c r="ABW16" s="48"/>
      <c r="ABX16" s="48"/>
      <c r="ABY16" s="48"/>
      <c r="ABZ16" s="48"/>
      <c r="ACA16" s="48"/>
      <c r="ACB16" s="48"/>
      <c r="ACC16" s="48"/>
      <c r="ACD16" s="48"/>
      <c r="ACE16" s="48"/>
      <c r="ACF16" s="48"/>
      <c r="ACG16" s="48"/>
      <c r="ACH16" s="48"/>
      <c r="ACI16" s="48"/>
      <c r="ACJ16" s="48"/>
      <c r="ACK16" s="48"/>
      <c r="ACL16" s="48"/>
      <c r="ACM16" s="48"/>
      <c r="ACN16" s="48"/>
      <c r="ACO16" s="48"/>
      <c r="ACP16" s="48"/>
      <c r="ACQ16" s="48"/>
      <c r="ACR16" s="48"/>
      <c r="ACS16" s="48"/>
      <c r="ACT16" s="48"/>
      <c r="ACU16" s="48"/>
      <c r="ACV16" s="48"/>
      <c r="ACW16" s="48"/>
      <c r="ACX16" s="48"/>
      <c r="ACY16" s="48"/>
      <c r="ACZ16" s="48"/>
      <c r="ADA16" s="48"/>
      <c r="ADB16" s="48"/>
      <c r="ADC16" s="48"/>
      <c r="ADD16" s="48"/>
      <c r="ADE16" s="48"/>
      <c r="ADF16" s="48"/>
      <c r="ADG16" s="48"/>
      <c r="ADH16" s="48"/>
      <c r="ADI16" s="48"/>
      <c r="ADJ16" s="48"/>
      <c r="ADK16" s="48"/>
      <c r="ADL16" s="48"/>
      <c r="ADM16" s="48"/>
      <c r="ADN16" s="48"/>
      <c r="ADO16" s="48"/>
      <c r="ADP16" s="48"/>
      <c r="ADQ16" s="48"/>
      <c r="ADR16" s="48"/>
      <c r="ADS16" s="48"/>
      <c r="ADT16" s="48"/>
      <c r="ADU16" s="48"/>
      <c r="ADV16" s="48"/>
      <c r="ADW16" s="48"/>
      <c r="ADX16" s="48"/>
      <c r="ADY16" s="48"/>
      <c r="ADZ16" s="48"/>
      <c r="AEA16" s="48"/>
      <c r="AEB16" s="48"/>
      <c r="AEC16" s="48"/>
      <c r="AED16" s="48"/>
      <c r="AEE16" s="48"/>
      <c r="AEF16" s="48"/>
      <c r="AEG16" s="48"/>
      <c r="AEH16" s="48"/>
      <c r="AEI16" s="48"/>
      <c r="AEJ16" s="48"/>
      <c r="AEK16" s="48"/>
      <c r="AEL16" s="48"/>
      <c r="AEM16" s="48"/>
      <c r="AEN16" s="48"/>
      <c r="AEO16" s="48"/>
      <c r="AEP16" s="48"/>
      <c r="AEQ16" s="48"/>
      <c r="AER16" s="48"/>
      <c r="AES16" s="48"/>
      <c r="AET16" s="48"/>
      <c r="AEU16" s="48"/>
      <c r="AEV16" s="48"/>
      <c r="AEW16" s="48"/>
      <c r="AEX16" s="48"/>
      <c r="AEY16" s="48"/>
      <c r="AEZ16" s="48"/>
      <c r="AFA16" s="48"/>
      <c r="AFB16" s="48"/>
      <c r="AFC16" s="48"/>
      <c r="AFD16" s="48"/>
      <c r="AFE16" s="48"/>
      <c r="AFF16" s="48"/>
      <c r="AFG16" s="48"/>
      <c r="AFH16" s="48"/>
      <c r="AFI16" s="48"/>
      <c r="AFJ16" s="48"/>
      <c r="AFK16" s="48"/>
      <c r="AFL16" s="48"/>
      <c r="AFM16" s="48"/>
      <c r="AFN16" s="48"/>
      <c r="AFO16" s="48"/>
      <c r="AFP16" s="48"/>
      <c r="AFQ16" s="48"/>
      <c r="AFR16" s="48"/>
      <c r="AFS16" s="48"/>
      <c r="AFT16" s="48"/>
      <c r="AFU16" s="48"/>
      <c r="AFV16" s="48"/>
      <c r="AFW16" s="48"/>
      <c r="AFX16" s="48"/>
      <c r="AFY16" s="48"/>
      <c r="AFZ16" s="48"/>
      <c r="AGA16" s="48"/>
      <c r="AGB16" s="48"/>
      <c r="AGC16" s="48"/>
      <c r="AGD16" s="48"/>
      <c r="AGE16" s="48"/>
      <c r="AGF16" s="48"/>
      <c r="AGG16" s="48"/>
      <c r="AGH16" s="48"/>
      <c r="AGI16" s="48"/>
      <c r="AGJ16" s="48"/>
      <c r="AGK16" s="48"/>
      <c r="AGL16" s="48"/>
      <c r="AGM16" s="48"/>
      <c r="AGN16" s="48"/>
      <c r="AGO16" s="48"/>
      <c r="AGP16" s="48"/>
      <c r="AGQ16" s="48"/>
      <c r="AGR16" s="48"/>
      <c r="AGS16" s="48"/>
      <c r="AGT16" s="48"/>
      <c r="AGU16" s="48"/>
      <c r="AGV16" s="48"/>
      <c r="AGW16" s="48"/>
      <c r="AGX16" s="48"/>
      <c r="AGY16" s="48"/>
      <c r="AGZ16" s="48"/>
      <c r="AHA16" s="48"/>
      <c r="AHB16" s="48"/>
      <c r="AHC16" s="48"/>
      <c r="AHD16" s="48"/>
      <c r="AHE16" s="48"/>
      <c r="AHF16" s="48"/>
      <c r="AHG16" s="48"/>
      <c r="AHH16" s="48"/>
      <c r="AHI16" s="48"/>
      <c r="AHJ16" s="48"/>
      <c r="AHK16" s="48"/>
      <c r="AHL16" s="48"/>
      <c r="AHM16" s="48"/>
      <c r="AHN16" s="48"/>
      <c r="AHO16" s="48"/>
      <c r="AHP16" s="48"/>
      <c r="AHQ16" s="48"/>
      <c r="AHR16" s="48"/>
      <c r="AHS16" s="48"/>
      <c r="AHT16" s="48"/>
      <c r="AHU16" s="48"/>
      <c r="AHV16" s="48"/>
      <c r="AHW16" s="48"/>
      <c r="AHX16" s="48"/>
      <c r="AHY16" s="48"/>
      <c r="AHZ16" s="48"/>
      <c r="AIA16" s="48"/>
      <c r="AIB16" s="48"/>
      <c r="AIC16" s="48"/>
      <c r="AID16" s="48"/>
      <c r="AIE16" s="48"/>
      <c r="AIF16" s="48"/>
      <c r="AIG16" s="48"/>
      <c r="AIH16" s="48"/>
      <c r="AII16" s="48"/>
      <c r="AIJ16" s="48"/>
      <c r="AIK16" s="48"/>
      <c r="AIL16" s="48"/>
      <c r="AIM16" s="48"/>
      <c r="AIN16" s="48"/>
      <c r="AIO16" s="48"/>
      <c r="AIP16" s="48"/>
      <c r="AIQ16" s="48"/>
      <c r="AIR16" s="48"/>
      <c r="AIS16" s="48"/>
      <c r="AIT16" s="48"/>
      <c r="AIU16" s="48"/>
      <c r="AIV16" s="48"/>
      <c r="AIW16" s="48"/>
      <c r="AIX16" s="48"/>
      <c r="AIY16" s="48"/>
      <c r="AIZ16" s="48"/>
      <c r="AJA16" s="48"/>
      <c r="AJB16" s="48"/>
      <c r="AJC16" s="48"/>
      <c r="AJD16" s="48"/>
      <c r="AJE16" s="48"/>
      <c r="AJF16" s="48"/>
      <c r="AJG16" s="48"/>
      <c r="AJH16" s="48"/>
      <c r="AJI16" s="48"/>
      <c r="AJJ16" s="48"/>
      <c r="AJK16" s="48"/>
      <c r="AJL16" s="48"/>
      <c r="AJM16" s="48"/>
      <c r="AJN16" s="48"/>
      <c r="AJO16" s="48"/>
      <c r="AJP16" s="48"/>
      <c r="AJQ16" s="48"/>
      <c r="AJR16" s="48"/>
      <c r="AJS16" s="48"/>
      <c r="AJT16" s="48"/>
      <c r="AJU16" s="48"/>
    </row>
    <row r="17" spans="1:957" ht="12" customHeight="1" x14ac:dyDescent="0.25">
      <c r="A17" s="51" t="s">
        <v>143</v>
      </c>
      <c r="B17" s="102"/>
      <c r="C17" s="54">
        <v>1298</v>
      </c>
      <c r="D17" s="55">
        <v>1386</v>
      </c>
      <c r="E17" s="55">
        <v>1450</v>
      </c>
      <c r="F17" s="55">
        <v>1352</v>
      </c>
      <c r="G17" s="55">
        <v>1545</v>
      </c>
      <c r="H17" s="55">
        <v>1594</v>
      </c>
      <c r="I17" s="55">
        <v>1627</v>
      </c>
      <c r="J17" s="55">
        <v>1712</v>
      </c>
      <c r="K17" s="55">
        <v>1770</v>
      </c>
      <c r="L17" s="55">
        <v>1691</v>
      </c>
      <c r="M17" s="55">
        <v>1637</v>
      </c>
      <c r="N17" s="55">
        <v>1648</v>
      </c>
      <c r="O17" s="55">
        <v>1597</v>
      </c>
      <c r="P17" s="55">
        <v>1535</v>
      </c>
      <c r="Q17" s="55">
        <v>1538</v>
      </c>
      <c r="R17" s="55">
        <v>1551</v>
      </c>
      <c r="S17" s="55">
        <v>1546</v>
      </c>
      <c r="T17" s="55">
        <v>1319</v>
      </c>
      <c r="U17" s="55">
        <v>1305</v>
      </c>
      <c r="V17" s="55">
        <v>1366</v>
      </c>
      <c r="W17" s="55">
        <v>1086</v>
      </c>
      <c r="X17" s="105" t="s">
        <v>223</v>
      </c>
      <c r="Y17" s="55">
        <v>1390</v>
      </c>
      <c r="Z17" s="55">
        <v>1267</v>
      </c>
      <c r="AA17" s="55">
        <v>1269</v>
      </c>
      <c r="AB17" s="55">
        <v>1004</v>
      </c>
      <c r="AC17" s="55">
        <v>1266</v>
      </c>
      <c r="AD17" s="55">
        <v>1205</v>
      </c>
      <c r="AE17" s="105">
        <v>1210</v>
      </c>
      <c r="AF17" s="105">
        <v>1228</v>
      </c>
      <c r="AG17" s="108">
        <v>1320</v>
      </c>
      <c r="AH17" s="108">
        <v>1270</v>
      </c>
      <c r="AI17" s="108">
        <f>AI11+AI6</f>
        <v>1370</v>
      </c>
      <c r="AJ17" s="108">
        <f t="shared" ref="AJ17:AM17" si="5">AJ11+AJ6</f>
        <v>1378</v>
      </c>
      <c r="AK17" s="108">
        <f t="shared" si="5"/>
        <v>1516</v>
      </c>
      <c r="AL17" s="108">
        <f t="shared" si="5"/>
        <v>1660</v>
      </c>
      <c r="AM17" s="108">
        <f t="shared" si="5"/>
        <v>1641</v>
      </c>
      <c r="AN17" s="71">
        <v>2000</v>
      </c>
    </row>
    <row r="18" spans="1:957" ht="12" customHeight="1" x14ac:dyDescent="0.25">
      <c r="A18" s="26"/>
      <c r="B18" s="102" t="s">
        <v>135</v>
      </c>
      <c r="C18" s="104" t="s">
        <v>103</v>
      </c>
      <c r="D18" s="104" t="s">
        <v>103</v>
      </c>
      <c r="E18" s="104" t="s">
        <v>103</v>
      </c>
      <c r="F18" s="55">
        <v>720</v>
      </c>
      <c r="G18" s="55">
        <v>872</v>
      </c>
      <c r="H18" s="55">
        <v>936</v>
      </c>
      <c r="I18" s="55">
        <v>1019</v>
      </c>
      <c r="J18" s="55">
        <v>1092</v>
      </c>
      <c r="K18" s="55">
        <v>1204</v>
      </c>
      <c r="L18" s="55">
        <v>1150</v>
      </c>
      <c r="M18" s="55">
        <v>1124</v>
      </c>
      <c r="N18" s="55">
        <v>1096</v>
      </c>
      <c r="O18" s="55">
        <v>1001</v>
      </c>
      <c r="P18" s="55">
        <v>977</v>
      </c>
      <c r="Q18" s="55">
        <v>905</v>
      </c>
      <c r="R18" s="55">
        <v>954</v>
      </c>
      <c r="S18" s="55">
        <v>957</v>
      </c>
      <c r="T18" s="55">
        <v>789</v>
      </c>
      <c r="U18" s="55">
        <v>677</v>
      </c>
      <c r="V18" s="55">
        <v>725</v>
      </c>
      <c r="W18" s="55">
        <v>626</v>
      </c>
      <c r="X18" s="105" t="s">
        <v>223</v>
      </c>
      <c r="Y18" s="55">
        <v>680</v>
      </c>
      <c r="Z18" s="55">
        <v>620</v>
      </c>
      <c r="AA18" s="55">
        <v>552</v>
      </c>
      <c r="AB18" s="55">
        <v>511</v>
      </c>
      <c r="AC18" s="55">
        <v>491</v>
      </c>
      <c r="AD18" s="55">
        <v>696</v>
      </c>
      <c r="AE18" s="105">
        <v>490</v>
      </c>
      <c r="AF18" s="105">
        <v>474</v>
      </c>
      <c r="AG18" s="108">
        <v>511</v>
      </c>
      <c r="AH18" s="108">
        <v>481</v>
      </c>
      <c r="AI18" s="108" t="s">
        <v>306</v>
      </c>
      <c r="AJ18" s="108" t="s">
        <v>306</v>
      </c>
      <c r="AK18" s="108" t="s">
        <v>306</v>
      </c>
      <c r="AL18" s="108" t="s">
        <v>306</v>
      </c>
      <c r="AM18" s="108" t="s">
        <v>306</v>
      </c>
      <c r="AN18" s="71"/>
    </row>
    <row r="19" spans="1:957" ht="12" customHeight="1" x14ac:dyDescent="0.25">
      <c r="A19" s="26"/>
      <c r="B19" s="106" t="s">
        <v>136</v>
      </c>
      <c r="C19" s="104" t="s">
        <v>137</v>
      </c>
      <c r="D19" s="104" t="s">
        <v>138</v>
      </c>
      <c r="E19" s="104" t="s">
        <v>138</v>
      </c>
      <c r="F19" s="107">
        <v>53.254437869822489</v>
      </c>
      <c r="G19" s="107">
        <v>56.440129449838182</v>
      </c>
      <c r="H19" s="107">
        <v>58.720200752823082</v>
      </c>
      <c r="I19" s="107">
        <v>62.630608481868464</v>
      </c>
      <c r="J19" s="107">
        <v>63.785046728971999</v>
      </c>
      <c r="K19" s="107">
        <v>68.022598870056498</v>
      </c>
      <c r="L19" s="107">
        <v>68.007096392667066</v>
      </c>
      <c r="M19" s="107">
        <v>68.662186927306053</v>
      </c>
      <c r="N19" s="107">
        <v>66.504854368932044</v>
      </c>
      <c r="O19" s="107">
        <v>62.680025046963053</v>
      </c>
      <c r="P19" s="107">
        <v>63.648208469055376</v>
      </c>
      <c r="Q19" s="107">
        <v>58.84265279583876</v>
      </c>
      <c r="R19" s="107">
        <v>61.50870406189555</v>
      </c>
      <c r="S19" s="107">
        <v>61.901681759379045</v>
      </c>
      <c r="T19" s="107">
        <v>59.81804397270659</v>
      </c>
      <c r="U19" s="107">
        <v>51.877394636015325</v>
      </c>
      <c r="V19" s="107">
        <v>53.074670571010252</v>
      </c>
      <c r="W19" s="107">
        <v>57.642725598526702</v>
      </c>
      <c r="X19" s="105" t="s">
        <v>223</v>
      </c>
      <c r="Y19" s="107">
        <v>48.920863309352519</v>
      </c>
      <c r="Z19" s="107">
        <v>48.934490923441196</v>
      </c>
      <c r="AA19" s="107">
        <v>43.498817966903076</v>
      </c>
      <c r="AB19" s="107">
        <v>50.896414342629484</v>
      </c>
      <c r="AC19" s="107">
        <v>38.783570300157976</v>
      </c>
      <c r="AD19" s="107">
        <v>57.759336099585056</v>
      </c>
      <c r="AE19" s="107">
        <f>AE18/AE17*100</f>
        <v>40.495867768595041</v>
      </c>
      <c r="AF19" s="107">
        <f>AF18/AF17*100</f>
        <v>38.599348534201958</v>
      </c>
      <c r="AG19" s="109">
        <f>AG18/AG17*100</f>
        <v>38.712121212121211</v>
      </c>
      <c r="AH19" s="109">
        <f>AH18/AH17*100</f>
        <v>37.874015748031496</v>
      </c>
      <c r="AI19" s="108" t="s">
        <v>306</v>
      </c>
      <c r="AJ19" s="108" t="s">
        <v>306</v>
      </c>
      <c r="AK19" s="108" t="s">
        <v>306</v>
      </c>
      <c r="AL19" s="108" t="s">
        <v>306</v>
      </c>
      <c r="AM19" s="108" t="s">
        <v>306</v>
      </c>
      <c r="AN19" s="71"/>
    </row>
    <row r="20" spans="1:957" ht="31.15" customHeight="1" x14ac:dyDescent="0.25">
      <c r="A20" s="324" t="s">
        <v>144</v>
      </c>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71"/>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c r="IO20" s="48"/>
      <c r="IP20" s="48"/>
      <c r="IQ20" s="48"/>
      <c r="IR20" s="48"/>
      <c r="IS20" s="48"/>
      <c r="IT20" s="48"/>
      <c r="IU20" s="48"/>
      <c r="IV20" s="48"/>
      <c r="IW20" s="48"/>
      <c r="IX20" s="48"/>
      <c r="IY20" s="48"/>
      <c r="IZ20" s="48"/>
      <c r="JA20" s="48"/>
      <c r="JB20" s="48"/>
      <c r="JC20" s="48"/>
      <c r="JD20" s="48"/>
      <c r="JE20" s="48"/>
      <c r="JF20" s="48"/>
      <c r="JG20" s="48"/>
      <c r="JH20" s="48"/>
      <c r="JI20" s="48"/>
      <c r="JJ20" s="48"/>
      <c r="JK20" s="48"/>
      <c r="JL20" s="48"/>
      <c r="JM20" s="48"/>
      <c r="JN20" s="48"/>
      <c r="JO20" s="48"/>
      <c r="JP20" s="48"/>
      <c r="JQ20" s="48"/>
      <c r="JR20" s="48"/>
      <c r="JS20" s="48"/>
      <c r="JT20" s="48"/>
      <c r="JU20" s="48"/>
      <c r="JV20" s="48"/>
      <c r="JW20" s="48"/>
      <c r="JX20" s="48"/>
      <c r="JY20" s="48"/>
      <c r="JZ20" s="48"/>
      <c r="KA20" s="48"/>
      <c r="KB20" s="48"/>
      <c r="KC20" s="48"/>
      <c r="KD20" s="48"/>
      <c r="KE20" s="48"/>
      <c r="KF20" s="48"/>
      <c r="KG20" s="48"/>
      <c r="KH20" s="48"/>
      <c r="KI20" s="48"/>
      <c r="KJ20" s="48"/>
      <c r="KK20" s="48"/>
      <c r="KL20" s="48"/>
      <c r="KM20" s="48"/>
      <c r="KN20" s="48"/>
      <c r="KO20" s="48"/>
      <c r="KP20" s="48"/>
      <c r="KQ20" s="48"/>
      <c r="KR20" s="48"/>
      <c r="KS20" s="48"/>
      <c r="KT20" s="48"/>
      <c r="KU20" s="48"/>
      <c r="KV20" s="48"/>
      <c r="KW20" s="48"/>
      <c r="KX20" s="48"/>
      <c r="KY20" s="48"/>
      <c r="KZ20" s="48"/>
      <c r="LA20" s="48"/>
      <c r="LB20" s="48"/>
      <c r="LC20" s="48"/>
      <c r="LD20" s="48"/>
      <c r="LE20" s="48"/>
      <c r="LF20" s="48"/>
      <c r="LG20" s="48"/>
      <c r="LH20" s="48"/>
      <c r="LI20" s="48"/>
      <c r="LJ20" s="48"/>
      <c r="LK20" s="48"/>
      <c r="LL20" s="48"/>
      <c r="LM20" s="48"/>
      <c r="LN20" s="48"/>
      <c r="LO20" s="48"/>
      <c r="LP20" s="48"/>
      <c r="LQ20" s="48"/>
      <c r="LR20" s="48"/>
      <c r="LS20" s="48"/>
      <c r="LT20" s="48"/>
      <c r="LU20" s="48"/>
      <c r="LV20" s="48"/>
      <c r="LW20" s="48"/>
      <c r="LX20" s="48"/>
      <c r="LY20" s="48"/>
      <c r="LZ20" s="48"/>
      <c r="MA20" s="48"/>
      <c r="MB20" s="48"/>
      <c r="MC20" s="48"/>
      <c r="MD20" s="48"/>
      <c r="ME20" s="48"/>
      <c r="MF20" s="48"/>
      <c r="MG20" s="48"/>
      <c r="MH20" s="48"/>
      <c r="MI20" s="48"/>
      <c r="MJ20" s="48"/>
      <c r="MK20" s="48"/>
      <c r="ML20" s="48"/>
      <c r="MM20" s="48"/>
      <c r="MN20" s="48"/>
      <c r="MO20" s="48"/>
      <c r="MP20" s="48"/>
      <c r="MQ20" s="48"/>
      <c r="MR20" s="48"/>
      <c r="MS20" s="48"/>
      <c r="MT20" s="48"/>
      <c r="MU20" s="48"/>
      <c r="MV20" s="48"/>
      <c r="MW20" s="48"/>
      <c r="MX20" s="48"/>
      <c r="MY20" s="48"/>
      <c r="MZ20" s="48"/>
      <c r="NA20" s="48"/>
      <c r="NB20" s="48"/>
      <c r="NC20" s="48"/>
      <c r="ND20" s="48"/>
      <c r="NE20" s="48"/>
      <c r="NF20" s="48"/>
      <c r="NG20" s="48"/>
      <c r="NH20" s="48"/>
      <c r="NI20" s="48"/>
      <c r="NJ20" s="48"/>
      <c r="NK20" s="48"/>
      <c r="NL20" s="48"/>
      <c r="NM20" s="48"/>
      <c r="NN20" s="48"/>
      <c r="NO20" s="48"/>
      <c r="NP20" s="48"/>
      <c r="NQ20" s="48"/>
      <c r="NR20" s="48"/>
      <c r="NS20" s="48"/>
      <c r="NT20" s="48"/>
      <c r="NU20" s="48"/>
      <c r="NV20" s="48"/>
      <c r="NW20" s="48"/>
      <c r="NX20" s="48"/>
      <c r="NY20" s="48"/>
      <c r="NZ20" s="48"/>
      <c r="OA20" s="48"/>
      <c r="OB20" s="48"/>
      <c r="OC20" s="48"/>
      <c r="OD20" s="48"/>
      <c r="OE20" s="48"/>
      <c r="OF20" s="48"/>
      <c r="OG20" s="48"/>
      <c r="OH20" s="48"/>
      <c r="OI20" s="48"/>
      <c r="OJ20" s="48"/>
      <c r="OK20" s="48"/>
      <c r="OL20" s="48"/>
      <c r="OM20" s="48"/>
      <c r="ON20" s="48"/>
      <c r="OO20" s="48"/>
      <c r="OP20" s="48"/>
      <c r="OQ20" s="48"/>
      <c r="OR20" s="48"/>
      <c r="OS20" s="48"/>
      <c r="OT20" s="48"/>
      <c r="OU20" s="48"/>
      <c r="OV20" s="48"/>
      <c r="OW20" s="48"/>
      <c r="OX20" s="48"/>
      <c r="OY20" s="48"/>
      <c r="OZ20" s="48"/>
      <c r="PA20" s="48"/>
      <c r="PB20" s="48"/>
      <c r="PC20" s="48"/>
      <c r="PD20" s="48"/>
      <c r="PE20" s="48"/>
      <c r="PF20" s="48"/>
      <c r="PG20" s="48"/>
      <c r="PH20" s="48"/>
      <c r="PI20" s="48"/>
      <c r="PJ20" s="48"/>
      <c r="PK20" s="48"/>
      <c r="PL20" s="48"/>
      <c r="PM20" s="48"/>
      <c r="PN20" s="48"/>
      <c r="PO20" s="48"/>
      <c r="PP20" s="48"/>
      <c r="PQ20" s="48"/>
      <c r="PR20" s="48"/>
      <c r="PS20" s="48"/>
      <c r="PT20" s="48"/>
      <c r="PU20" s="48"/>
      <c r="PV20" s="48"/>
      <c r="PW20" s="48"/>
      <c r="PX20" s="48"/>
      <c r="PY20" s="48"/>
      <c r="PZ20" s="48"/>
      <c r="QA20" s="48"/>
      <c r="QB20" s="48"/>
      <c r="QC20" s="48"/>
      <c r="QD20" s="48"/>
      <c r="QE20" s="48"/>
      <c r="QF20" s="48"/>
      <c r="QG20" s="48"/>
      <c r="QH20" s="48"/>
      <c r="QI20" s="48"/>
      <c r="QJ20" s="48"/>
      <c r="QK20" s="48"/>
      <c r="QL20" s="48"/>
      <c r="QM20" s="48"/>
      <c r="QN20" s="48"/>
      <c r="QO20" s="48"/>
      <c r="QP20" s="48"/>
      <c r="QQ20" s="48"/>
      <c r="QR20" s="48"/>
      <c r="QS20" s="48"/>
      <c r="QT20" s="48"/>
      <c r="QU20" s="48"/>
      <c r="QV20" s="48"/>
      <c r="QW20" s="48"/>
      <c r="QX20" s="48"/>
      <c r="QY20" s="48"/>
      <c r="QZ20" s="48"/>
      <c r="RA20" s="48"/>
      <c r="RB20" s="48"/>
      <c r="RC20" s="48"/>
      <c r="RD20" s="48"/>
      <c r="RE20" s="48"/>
      <c r="RF20" s="48"/>
      <c r="RG20" s="48"/>
      <c r="RH20" s="48"/>
      <c r="RI20" s="48"/>
      <c r="RJ20" s="48"/>
      <c r="RK20" s="48"/>
      <c r="RL20" s="48"/>
      <c r="RM20" s="48"/>
      <c r="RN20" s="48"/>
      <c r="RO20" s="48"/>
      <c r="RP20" s="48"/>
      <c r="RQ20" s="48"/>
      <c r="RR20" s="48"/>
      <c r="RS20" s="48"/>
      <c r="RT20" s="48"/>
      <c r="RU20" s="48"/>
      <c r="RV20" s="48"/>
      <c r="RW20" s="48"/>
      <c r="RX20" s="48"/>
      <c r="RY20" s="48"/>
      <c r="RZ20" s="48"/>
      <c r="SA20" s="48"/>
      <c r="SB20" s="48"/>
      <c r="SC20" s="48"/>
      <c r="SD20" s="48"/>
      <c r="SE20" s="48"/>
      <c r="SF20" s="48"/>
      <c r="SG20" s="48"/>
      <c r="SH20" s="48"/>
      <c r="SI20" s="48"/>
      <c r="SJ20" s="48"/>
      <c r="SK20" s="48"/>
      <c r="SL20" s="48"/>
      <c r="SM20" s="48"/>
      <c r="SN20" s="48"/>
      <c r="SO20" s="48"/>
      <c r="SP20" s="48"/>
      <c r="SQ20" s="48"/>
      <c r="SR20" s="48"/>
      <c r="SS20" s="48"/>
      <c r="ST20" s="48"/>
      <c r="SU20" s="48"/>
      <c r="SV20" s="48"/>
      <c r="SW20" s="48"/>
      <c r="SX20" s="48"/>
      <c r="SY20" s="48"/>
      <c r="SZ20" s="48"/>
      <c r="TA20" s="48"/>
      <c r="TB20" s="48"/>
      <c r="TC20" s="48"/>
      <c r="TD20" s="48"/>
      <c r="TE20" s="48"/>
      <c r="TF20" s="48"/>
      <c r="TG20" s="48"/>
      <c r="TH20" s="48"/>
      <c r="TI20" s="48"/>
      <c r="TJ20" s="48"/>
      <c r="TK20" s="48"/>
      <c r="TL20" s="48"/>
      <c r="TM20" s="48"/>
      <c r="TN20" s="48"/>
      <c r="TO20" s="48"/>
      <c r="TP20" s="48"/>
      <c r="TQ20" s="48"/>
      <c r="TR20" s="48"/>
      <c r="TS20" s="48"/>
      <c r="TT20" s="48"/>
      <c r="TU20" s="48"/>
      <c r="TV20" s="48"/>
      <c r="TW20" s="48"/>
      <c r="TX20" s="48"/>
      <c r="TY20" s="48"/>
      <c r="TZ20" s="48"/>
      <c r="UA20" s="48"/>
      <c r="UB20" s="48"/>
      <c r="UC20" s="48"/>
      <c r="UD20" s="48"/>
      <c r="UE20" s="48"/>
      <c r="UF20" s="48"/>
      <c r="UG20" s="48"/>
      <c r="UH20" s="48"/>
      <c r="UI20" s="48"/>
      <c r="UJ20" s="48"/>
      <c r="UK20" s="48"/>
      <c r="UL20" s="48"/>
      <c r="UM20" s="48"/>
      <c r="UN20" s="48"/>
      <c r="UO20" s="48"/>
      <c r="UP20" s="48"/>
      <c r="UQ20" s="48"/>
      <c r="UR20" s="48"/>
      <c r="US20" s="48"/>
      <c r="UT20" s="48"/>
      <c r="UU20" s="48"/>
      <c r="UV20" s="48"/>
      <c r="UW20" s="48"/>
      <c r="UX20" s="48"/>
      <c r="UY20" s="48"/>
      <c r="UZ20" s="48"/>
      <c r="VA20" s="48"/>
      <c r="VB20" s="48"/>
      <c r="VC20" s="48"/>
      <c r="VD20" s="48"/>
      <c r="VE20" s="48"/>
      <c r="VF20" s="48"/>
      <c r="VG20" s="48"/>
      <c r="VH20" s="48"/>
      <c r="VI20" s="48"/>
      <c r="VJ20" s="48"/>
      <c r="VK20" s="48"/>
      <c r="VL20" s="48"/>
      <c r="VM20" s="48"/>
      <c r="VN20" s="48"/>
      <c r="VO20" s="48"/>
      <c r="VP20" s="48"/>
      <c r="VQ20" s="48"/>
      <c r="VR20" s="48"/>
      <c r="VS20" s="48"/>
      <c r="VT20" s="48"/>
      <c r="VU20" s="48"/>
      <c r="VV20" s="48"/>
      <c r="VW20" s="48"/>
      <c r="VX20" s="48"/>
      <c r="VY20" s="48"/>
      <c r="VZ20" s="48"/>
      <c r="WA20" s="48"/>
      <c r="WB20" s="48"/>
      <c r="WC20" s="48"/>
      <c r="WD20" s="48"/>
      <c r="WE20" s="48"/>
      <c r="WF20" s="48"/>
      <c r="WG20" s="48"/>
      <c r="WH20" s="48"/>
      <c r="WI20" s="48"/>
      <c r="WJ20" s="48"/>
      <c r="WK20" s="48"/>
      <c r="WL20" s="48"/>
      <c r="WM20" s="48"/>
      <c r="WN20" s="48"/>
      <c r="WO20" s="48"/>
      <c r="WP20" s="48"/>
      <c r="WQ20" s="48"/>
      <c r="WR20" s="48"/>
      <c r="WS20" s="48"/>
      <c r="WT20" s="48"/>
      <c r="WU20" s="48"/>
      <c r="WV20" s="48"/>
      <c r="WW20" s="48"/>
      <c r="WX20" s="48"/>
      <c r="WY20" s="48"/>
      <c r="WZ20" s="48"/>
      <c r="XA20" s="48"/>
      <c r="XB20" s="48"/>
      <c r="XC20" s="48"/>
      <c r="XD20" s="48"/>
      <c r="XE20" s="48"/>
      <c r="XF20" s="48"/>
      <c r="XG20" s="48"/>
      <c r="XH20" s="48"/>
      <c r="XI20" s="48"/>
      <c r="XJ20" s="48"/>
      <c r="XK20" s="48"/>
      <c r="XL20" s="48"/>
      <c r="XM20" s="48"/>
      <c r="XN20" s="48"/>
      <c r="XO20" s="48"/>
      <c r="XP20" s="48"/>
      <c r="XQ20" s="48"/>
      <c r="XR20" s="48"/>
      <c r="XS20" s="48"/>
      <c r="XT20" s="48"/>
      <c r="XU20" s="48"/>
      <c r="XV20" s="48"/>
      <c r="XW20" s="48"/>
      <c r="XX20" s="48"/>
      <c r="XY20" s="48"/>
      <c r="XZ20" s="48"/>
      <c r="YA20" s="48"/>
      <c r="YB20" s="48"/>
      <c r="YC20" s="48"/>
      <c r="YD20" s="48"/>
      <c r="YE20" s="48"/>
      <c r="YF20" s="48"/>
      <c r="YG20" s="48"/>
      <c r="YH20" s="48"/>
      <c r="YI20" s="48"/>
      <c r="YJ20" s="48"/>
      <c r="YK20" s="48"/>
      <c r="YL20" s="48"/>
      <c r="YM20" s="48"/>
      <c r="YN20" s="48"/>
      <c r="YO20" s="48"/>
      <c r="YP20" s="48"/>
      <c r="YQ20" s="48"/>
      <c r="YR20" s="48"/>
      <c r="YS20" s="48"/>
      <c r="YT20" s="48"/>
      <c r="YU20" s="48"/>
      <c r="YV20" s="48"/>
      <c r="YW20" s="48"/>
      <c r="YX20" s="48"/>
      <c r="YY20" s="48"/>
      <c r="YZ20" s="48"/>
      <c r="ZA20" s="48"/>
      <c r="ZB20" s="48"/>
      <c r="ZC20" s="48"/>
      <c r="ZD20" s="48"/>
      <c r="ZE20" s="48"/>
      <c r="ZF20" s="48"/>
      <c r="ZG20" s="48"/>
      <c r="ZH20" s="48"/>
      <c r="ZI20" s="48"/>
      <c r="ZJ20" s="48"/>
      <c r="ZK20" s="48"/>
      <c r="ZL20" s="48"/>
      <c r="ZM20" s="48"/>
      <c r="ZN20" s="48"/>
      <c r="ZO20" s="48"/>
      <c r="ZP20" s="48"/>
      <c r="ZQ20" s="48"/>
      <c r="ZR20" s="48"/>
      <c r="ZS20" s="48"/>
      <c r="ZT20" s="48"/>
      <c r="ZU20" s="48"/>
      <c r="ZV20" s="48"/>
      <c r="ZW20" s="48"/>
      <c r="ZX20" s="48"/>
      <c r="ZY20" s="48"/>
      <c r="ZZ20" s="48"/>
      <c r="AAA20" s="48"/>
      <c r="AAB20" s="48"/>
      <c r="AAC20" s="48"/>
      <c r="AAD20" s="48"/>
      <c r="AAE20" s="48"/>
      <c r="AAF20" s="48"/>
      <c r="AAG20" s="48"/>
      <c r="AAH20" s="48"/>
      <c r="AAI20" s="48"/>
      <c r="AAJ20" s="48"/>
      <c r="AAK20" s="48"/>
      <c r="AAL20" s="48"/>
      <c r="AAM20" s="48"/>
      <c r="AAN20" s="48"/>
      <c r="AAO20" s="48"/>
      <c r="AAP20" s="48"/>
      <c r="AAQ20" s="48"/>
      <c r="AAR20" s="48"/>
      <c r="AAS20" s="48"/>
      <c r="AAT20" s="48"/>
      <c r="AAU20" s="48"/>
      <c r="AAV20" s="48"/>
      <c r="AAW20" s="48"/>
      <c r="AAX20" s="48"/>
      <c r="AAY20" s="48"/>
      <c r="AAZ20" s="48"/>
      <c r="ABA20" s="48"/>
      <c r="ABB20" s="48"/>
      <c r="ABC20" s="48"/>
      <c r="ABD20" s="48"/>
      <c r="ABE20" s="48"/>
      <c r="ABF20" s="48"/>
      <c r="ABG20" s="48"/>
      <c r="ABH20" s="48"/>
      <c r="ABI20" s="48"/>
      <c r="ABJ20" s="48"/>
      <c r="ABK20" s="48"/>
      <c r="ABL20" s="48"/>
      <c r="ABM20" s="48"/>
      <c r="ABN20" s="48"/>
      <c r="ABO20" s="48"/>
      <c r="ABP20" s="48"/>
      <c r="ABQ20" s="48"/>
      <c r="ABR20" s="48"/>
      <c r="ABS20" s="48"/>
      <c r="ABT20" s="48"/>
      <c r="ABU20" s="48"/>
      <c r="ABV20" s="48"/>
      <c r="ABW20" s="48"/>
      <c r="ABX20" s="48"/>
      <c r="ABY20" s="48"/>
      <c r="ABZ20" s="48"/>
      <c r="ACA20" s="48"/>
      <c r="ACB20" s="48"/>
      <c r="ACC20" s="48"/>
      <c r="ACD20" s="48"/>
      <c r="ACE20" s="48"/>
      <c r="ACF20" s="48"/>
      <c r="ACG20" s="48"/>
      <c r="ACH20" s="48"/>
      <c r="ACI20" s="48"/>
      <c r="ACJ20" s="48"/>
      <c r="ACK20" s="48"/>
      <c r="ACL20" s="48"/>
      <c r="ACM20" s="48"/>
      <c r="ACN20" s="48"/>
      <c r="ACO20" s="48"/>
      <c r="ACP20" s="48"/>
      <c r="ACQ20" s="48"/>
      <c r="ACR20" s="48"/>
      <c r="ACS20" s="48"/>
      <c r="ACT20" s="48"/>
      <c r="ACU20" s="48"/>
      <c r="ACV20" s="48"/>
      <c r="ACW20" s="48"/>
      <c r="ACX20" s="48"/>
      <c r="ACY20" s="48"/>
      <c r="ACZ20" s="48"/>
      <c r="ADA20" s="48"/>
      <c r="ADB20" s="48"/>
      <c r="ADC20" s="48"/>
      <c r="ADD20" s="48"/>
      <c r="ADE20" s="48"/>
      <c r="ADF20" s="48"/>
      <c r="ADG20" s="48"/>
      <c r="ADH20" s="48"/>
      <c r="ADI20" s="48"/>
      <c r="ADJ20" s="48"/>
      <c r="ADK20" s="48"/>
      <c r="ADL20" s="48"/>
      <c r="ADM20" s="48"/>
      <c r="ADN20" s="48"/>
      <c r="ADO20" s="48"/>
      <c r="ADP20" s="48"/>
      <c r="ADQ20" s="48"/>
      <c r="ADR20" s="48"/>
      <c r="ADS20" s="48"/>
      <c r="ADT20" s="48"/>
      <c r="ADU20" s="48"/>
      <c r="ADV20" s="48"/>
      <c r="ADW20" s="48"/>
      <c r="ADX20" s="48"/>
      <c r="ADY20" s="48"/>
      <c r="ADZ20" s="48"/>
      <c r="AEA20" s="48"/>
      <c r="AEB20" s="48"/>
      <c r="AEC20" s="48"/>
      <c r="AED20" s="48"/>
      <c r="AEE20" s="48"/>
      <c r="AEF20" s="48"/>
      <c r="AEG20" s="48"/>
      <c r="AEH20" s="48"/>
      <c r="AEI20" s="48"/>
      <c r="AEJ20" s="48"/>
      <c r="AEK20" s="48"/>
      <c r="AEL20" s="48"/>
      <c r="AEM20" s="48"/>
      <c r="AEN20" s="48"/>
      <c r="AEO20" s="48"/>
      <c r="AEP20" s="48"/>
      <c r="AEQ20" s="48"/>
      <c r="AER20" s="48"/>
      <c r="AES20" s="48"/>
      <c r="AET20" s="48"/>
      <c r="AEU20" s="48"/>
      <c r="AEV20" s="48"/>
      <c r="AEW20" s="48"/>
      <c r="AEX20" s="48"/>
      <c r="AEY20" s="48"/>
      <c r="AEZ20" s="48"/>
      <c r="AFA20" s="48"/>
      <c r="AFB20" s="48"/>
      <c r="AFC20" s="48"/>
      <c r="AFD20" s="48"/>
      <c r="AFE20" s="48"/>
      <c r="AFF20" s="48"/>
      <c r="AFG20" s="48"/>
      <c r="AFH20" s="48"/>
      <c r="AFI20" s="48"/>
      <c r="AFJ20" s="48"/>
      <c r="AFK20" s="48"/>
      <c r="AFL20" s="48"/>
      <c r="AFM20" s="48"/>
      <c r="AFN20" s="48"/>
      <c r="AFO20" s="48"/>
      <c r="AFP20" s="48"/>
      <c r="AFQ20" s="48"/>
      <c r="AFR20" s="48"/>
      <c r="AFS20" s="48"/>
      <c r="AFT20" s="48"/>
      <c r="AFU20" s="48"/>
      <c r="AFV20" s="48"/>
      <c r="AFW20" s="48"/>
      <c r="AFX20" s="48"/>
      <c r="AFY20" s="48"/>
      <c r="AFZ20" s="48"/>
      <c r="AGA20" s="48"/>
      <c r="AGB20" s="48"/>
      <c r="AGC20" s="48"/>
      <c r="AGD20" s="48"/>
      <c r="AGE20" s="48"/>
      <c r="AGF20" s="48"/>
      <c r="AGG20" s="48"/>
      <c r="AGH20" s="48"/>
      <c r="AGI20" s="48"/>
      <c r="AGJ20" s="48"/>
      <c r="AGK20" s="48"/>
      <c r="AGL20" s="48"/>
      <c r="AGM20" s="48"/>
      <c r="AGN20" s="48"/>
      <c r="AGO20" s="48"/>
      <c r="AGP20" s="48"/>
      <c r="AGQ20" s="48"/>
      <c r="AGR20" s="48"/>
      <c r="AGS20" s="48"/>
      <c r="AGT20" s="48"/>
      <c r="AGU20" s="48"/>
      <c r="AGV20" s="48"/>
      <c r="AGW20" s="48"/>
      <c r="AGX20" s="48"/>
      <c r="AGY20" s="48"/>
      <c r="AGZ20" s="48"/>
      <c r="AHA20" s="48"/>
      <c r="AHB20" s="48"/>
      <c r="AHC20" s="48"/>
      <c r="AHD20" s="48"/>
      <c r="AHE20" s="48"/>
      <c r="AHF20" s="48"/>
      <c r="AHG20" s="48"/>
      <c r="AHH20" s="48"/>
      <c r="AHI20" s="48"/>
      <c r="AHJ20" s="48"/>
      <c r="AHK20" s="48"/>
      <c r="AHL20" s="48"/>
      <c r="AHM20" s="48"/>
      <c r="AHN20" s="48"/>
      <c r="AHO20" s="48"/>
      <c r="AHP20" s="48"/>
      <c r="AHQ20" s="48"/>
      <c r="AHR20" s="48"/>
      <c r="AHS20" s="48"/>
      <c r="AHT20" s="48"/>
      <c r="AHU20" s="48"/>
      <c r="AHV20" s="48"/>
      <c r="AHW20" s="48"/>
      <c r="AHX20" s="48"/>
      <c r="AHY20" s="48"/>
      <c r="AHZ20" s="48"/>
      <c r="AIA20" s="48"/>
      <c r="AIB20" s="48"/>
      <c r="AIC20" s="48"/>
      <c r="AID20" s="48"/>
      <c r="AIE20" s="48"/>
      <c r="AIF20" s="48"/>
      <c r="AIG20" s="48"/>
      <c r="AIH20" s="48"/>
      <c r="AII20" s="48"/>
      <c r="AIJ20" s="48"/>
      <c r="AIK20" s="48"/>
      <c r="AIL20" s="48"/>
      <c r="AIM20" s="48"/>
      <c r="AIN20" s="48"/>
      <c r="AIO20" s="48"/>
      <c r="AIP20" s="48"/>
      <c r="AIQ20" s="48"/>
      <c r="AIR20" s="48"/>
      <c r="AIS20" s="48"/>
      <c r="AIT20" s="48"/>
      <c r="AIU20" s="48"/>
      <c r="AIV20" s="48"/>
      <c r="AIW20" s="48"/>
      <c r="AIX20" s="48"/>
      <c r="AIY20" s="48"/>
      <c r="AIZ20" s="48"/>
      <c r="AJA20" s="48"/>
      <c r="AJB20" s="48"/>
      <c r="AJC20" s="48"/>
      <c r="AJD20" s="48"/>
      <c r="AJE20" s="48"/>
      <c r="AJF20" s="48"/>
      <c r="AJG20" s="48"/>
      <c r="AJH20" s="48"/>
      <c r="AJI20" s="48"/>
      <c r="AJJ20" s="48"/>
      <c r="AJK20" s="48"/>
      <c r="AJL20" s="48"/>
      <c r="AJM20" s="48"/>
      <c r="AJN20" s="48"/>
      <c r="AJO20" s="48"/>
      <c r="AJP20" s="48"/>
      <c r="AJQ20" s="48"/>
      <c r="AJR20" s="48"/>
      <c r="AJS20" s="48"/>
      <c r="AJT20" s="48"/>
      <c r="AJU20" s="48"/>
    </row>
    <row r="21" spans="1:957" ht="12" customHeight="1" x14ac:dyDescent="0.25">
      <c r="A21" s="48"/>
      <c r="B21" s="48"/>
      <c r="C21" s="48"/>
      <c r="D21" s="48"/>
      <c r="E21" s="48"/>
      <c r="F21" s="48"/>
      <c r="G21" s="48"/>
      <c r="H21" s="48"/>
      <c r="I21" s="48"/>
      <c r="J21" s="48"/>
      <c r="K21" s="48"/>
      <c r="L21" s="48"/>
      <c r="M21" s="48"/>
      <c r="AN21" s="71"/>
      <c r="AO21" s="110"/>
      <c r="AP21" s="110"/>
      <c r="AQ21" s="110"/>
      <c r="AR21" s="110"/>
      <c r="AS21" s="110"/>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c r="FW21" s="48"/>
      <c r="FX21" s="48"/>
      <c r="FY21" s="48"/>
      <c r="FZ21" s="48"/>
      <c r="GA21" s="48"/>
      <c r="GB21" s="48"/>
      <c r="GC21" s="48"/>
      <c r="GD21" s="48"/>
      <c r="GE21" s="48"/>
      <c r="GF21" s="48"/>
      <c r="GG21" s="48"/>
      <c r="GH21" s="48"/>
      <c r="GI21" s="48"/>
      <c r="GJ21" s="48"/>
      <c r="GK21" s="48"/>
      <c r="GL21" s="48"/>
      <c r="GM21" s="48"/>
      <c r="GN21" s="48"/>
      <c r="GO21" s="48"/>
      <c r="GP21" s="48"/>
      <c r="GQ21" s="48"/>
      <c r="GR21" s="48"/>
      <c r="GS21" s="48"/>
      <c r="GT21" s="48"/>
      <c r="GU21" s="48"/>
      <c r="GV21" s="48"/>
      <c r="GW21" s="48"/>
      <c r="GX21" s="48"/>
      <c r="GY21" s="48"/>
      <c r="GZ21" s="48"/>
      <c r="HA21" s="48"/>
      <c r="HB21" s="48"/>
      <c r="HC21" s="48"/>
      <c r="HD21" s="48"/>
      <c r="HE21" s="48"/>
      <c r="HF21" s="48"/>
      <c r="HG21" s="48"/>
      <c r="HH21" s="48"/>
      <c r="HI21" s="48"/>
      <c r="HJ21" s="48"/>
      <c r="HK21" s="48"/>
      <c r="HL21" s="48"/>
      <c r="HM21" s="48"/>
      <c r="HN21" s="48"/>
      <c r="HO21" s="48"/>
      <c r="HP21" s="48"/>
      <c r="HQ21" s="48"/>
      <c r="HR21" s="48"/>
      <c r="HS21" s="48"/>
      <c r="HT21" s="48"/>
      <c r="HU21" s="48"/>
      <c r="HV21" s="48"/>
      <c r="HW21" s="48"/>
      <c r="HX21" s="48"/>
      <c r="HY21" s="48"/>
      <c r="HZ21" s="48"/>
      <c r="IA21" s="48"/>
      <c r="IB21" s="48"/>
      <c r="IC21" s="48"/>
      <c r="ID21" s="48"/>
      <c r="IE21" s="48"/>
      <c r="IF21" s="48"/>
      <c r="IG21" s="48"/>
      <c r="IH21" s="48"/>
      <c r="II21" s="48"/>
      <c r="IJ21" s="48"/>
      <c r="IK21" s="48"/>
      <c r="IL21" s="48"/>
      <c r="IM21" s="48"/>
      <c r="IN21" s="48"/>
      <c r="IO21" s="48"/>
      <c r="IP21" s="48"/>
      <c r="IQ21" s="48"/>
      <c r="IR21" s="48"/>
      <c r="IS21" s="48"/>
      <c r="IT21" s="48"/>
      <c r="IU21" s="48"/>
      <c r="IV21" s="48"/>
      <c r="IW21" s="48"/>
      <c r="IX21" s="48"/>
      <c r="IY21" s="48"/>
      <c r="IZ21" s="48"/>
      <c r="JA21" s="48"/>
      <c r="JB21" s="48"/>
      <c r="JC21" s="48"/>
      <c r="JD21" s="48"/>
      <c r="JE21" s="48"/>
      <c r="JF21" s="48"/>
      <c r="JG21" s="48"/>
      <c r="JH21" s="48"/>
      <c r="JI21" s="48"/>
      <c r="JJ21" s="48"/>
      <c r="JK21" s="48"/>
      <c r="JL21" s="48"/>
      <c r="JM21" s="48"/>
      <c r="JN21" s="48"/>
      <c r="JO21" s="48"/>
      <c r="JP21" s="48"/>
      <c r="JQ21" s="48"/>
      <c r="JR21" s="48"/>
      <c r="JS21" s="48"/>
      <c r="JT21" s="48"/>
      <c r="JU21" s="48"/>
      <c r="JV21" s="48"/>
      <c r="JW21" s="48"/>
      <c r="JX21" s="48"/>
      <c r="JY21" s="48"/>
      <c r="JZ21" s="48"/>
      <c r="KA21" s="48"/>
      <c r="KB21" s="48"/>
      <c r="KC21" s="48"/>
      <c r="KD21" s="48"/>
      <c r="KE21" s="48"/>
      <c r="KF21" s="48"/>
      <c r="KG21" s="48"/>
      <c r="KH21" s="48"/>
      <c r="KI21" s="48"/>
      <c r="KJ21" s="48"/>
      <c r="KK21" s="48"/>
      <c r="KL21" s="48"/>
      <c r="KM21" s="48"/>
      <c r="KN21" s="48"/>
      <c r="KO21" s="48"/>
      <c r="KP21" s="48"/>
      <c r="KQ21" s="48"/>
      <c r="KR21" s="48"/>
      <c r="KS21" s="48"/>
      <c r="KT21" s="48"/>
      <c r="KU21" s="48"/>
      <c r="KV21" s="48"/>
      <c r="KW21" s="48"/>
      <c r="KX21" s="48"/>
      <c r="KY21" s="48"/>
      <c r="KZ21" s="48"/>
      <c r="LA21" s="48"/>
      <c r="LB21" s="48"/>
      <c r="LC21" s="48"/>
      <c r="LD21" s="48"/>
      <c r="LE21" s="48"/>
      <c r="LF21" s="48"/>
      <c r="LG21" s="48"/>
      <c r="LH21" s="48"/>
      <c r="LI21" s="48"/>
      <c r="LJ21" s="48"/>
      <c r="LK21" s="48"/>
      <c r="LL21" s="48"/>
      <c r="LM21" s="48"/>
      <c r="LN21" s="48"/>
      <c r="LO21" s="48"/>
      <c r="LP21" s="48"/>
      <c r="LQ21" s="48"/>
      <c r="LR21" s="48"/>
      <c r="LS21" s="48"/>
      <c r="LT21" s="48"/>
      <c r="LU21" s="48"/>
      <c r="LV21" s="48"/>
      <c r="LW21" s="48"/>
      <c r="LX21" s="48"/>
      <c r="LY21" s="48"/>
      <c r="LZ21" s="48"/>
      <c r="MA21" s="48"/>
      <c r="MB21" s="48"/>
      <c r="MC21" s="48"/>
      <c r="MD21" s="48"/>
      <c r="ME21" s="48"/>
      <c r="MF21" s="48"/>
      <c r="MG21" s="48"/>
      <c r="MH21" s="48"/>
      <c r="MI21" s="48"/>
      <c r="MJ21" s="48"/>
      <c r="MK21" s="48"/>
      <c r="ML21" s="48"/>
      <c r="MM21" s="48"/>
      <c r="MN21" s="48"/>
      <c r="MO21" s="48"/>
      <c r="MP21" s="48"/>
      <c r="MQ21" s="48"/>
      <c r="MR21" s="48"/>
      <c r="MS21" s="48"/>
      <c r="MT21" s="48"/>
      <c r="MU21" s="48"/>
      <c r="MV21" s="48"/>
      <c r="MW21" s="48"/>
      <c r="MX21" s="48"/>
      <c r="MY21" s="48"/>
      <c r="MZ21" s="48"/>
      <c r="NA21" s="48"/>
      <c r="NB21" s="48"/>
      <c r="NC21" s="48"/>
      <c r="ND21" s="48"/>
      <c r="NE21" s="48"/>
      <c r="NF21" s="48"/>
      <c r="NG21" s="48"/>
      <c r="NH21" s="48"/>
      <c r="NI21" s="48"/>
      <c r="NJ21" s="48"/>
      <c r="NK21" s="48"/>
      <c r="NL21" s="48"/>
      <c r="NM21" s="48"/>
      <c r="NN21" s="48"/>
      <c r="NO21" s="48"/>
      <c r="NP21" s="48"/>
      <c r="NQ21" s="48"/>
      <c r="NR21" s="48"/>
      <c r="NS21" s="48"/>
      <c r="NT21" s="48"/>
      <c r="NU21" s="48"/>
      <c r="NV21" s="48"/>
      <c r="NW21" s="48"/>
      <c r="NX21" s="48"/>
      <c r="NY21" s="48"/>
      <c r="NZ21" s="48"/>
      <c r="OA21" s="48"/>
      <c r="OB21" s="48"/>
      <c r="OC21" s="48"/>
      <c r="OD21" s="48"/>
      <c r="OE21" s="48"/>
      <c r="OF21" s="48"/>
      <c r="OG21" s="48"/>
      <c r="OH21" s="48"/>
      <c r="OI21" s="48"/>
      <c r="OJ21" s="48"/>
      <c r="OK21" s="48"/>
      <c r="OL21" s="48"/>
      <c r="OM21" s="48"/>
      <c r="ON21" s="48"/>
      <c r="OO21" s="48"/>
      <c r="OP21" s="48"/>
      <c r="OQ21" s="48"/>
      <c r="OR21" s="48"/>
      <c r="OS21" s="48"/>
      <c r="OT21" s="48"/>
      <c r="OU21" s="48"/>
      <c r="OV21" s="48"/>
      <c r="OW21" s="48"/>
      <c r="OX21" s="48"/>
      <c r="OY21" s="48"/>
      <c r="OZ21" s="48"/>
      <c r="PA21" s="48"/>
      <c r="PB21" s="48"/>
      <c r="PC21" s="48"/>
      <c r="PD21" s="48"/>
      <c r="PE21" s="48"/>
      <c r="PF21" s="48"/>
      <c r="PG21" s="48"/>
      <c r="PH21" s="48"/>
      <c r="PI21" s="48"/>
      <c r="PJ21" s="48"/>
      <c r="PK21" s="48"/>
      <c r="PL21" s="48"/>
      <c r="PM21" s="48"/>
      <c r="PN21" s="48"/>
      <c r="PO21" s="48"/>
      <c r="PP21" s="48"/>
      <c r="PQ21" s="48"/>
      <c r="PR21" s="48"/>
      <c r="PS21" s="48"/>
      <c r="PT21" s="48"/>
      <c r="PU21" s="48"/>
      <c r="PV21" s="48"/>
      <c r="PW21" s="48"/>
      <c r="PX21" s="48"/>
      <c r="PY21" s="48"/>
      <c r="PZ21" s="48"/>
      <c r="QA21" s="48"/>
      <c r="QB21" s="48"/>
      <c r="QC21" s="48"/>
      <c r="QD21" s="48"/>
      <c r="QE21" s="48"/>
      <c r="QF21" s="48"/>
      <c r="QG21" s="48"/>
      <c r="QH21" s="48"/>
      <c r="QI21" s="48"/>
      <c r="QJ21" s="48"/>
      <c r="QK21" s="48"/>
      <c r="QL21" s="48"/>
      <c r="QM21" s="48"/>
      <c r="QN21" s="48"/>
      <c r="QO21" s="48"/>
      <c r="QP21" s="48"/>
      <c r="QQ21" s="48"/>
      <c r="QR21" s="48"/>
      <c r="QS21" s="48"/>
      <c r="QT21" s="48"/>
      <c r="QU21" s="48"/>
      <c r="QV21" s="48"/>
      <c r="QW21" s="48"/>
      <c r="QX21" s="48"/>
      <c r="QY21" s="48"/>
      <c r="QZ21" s="48"/>
      <c r="RA21" s="48"/>
      <c r="RB21" s="48"/>
      <c r="RC21" s="48"/>
      <c r="RD21" s="48"/>
      <c r="RE21" s="48"/>
      <c r="RF21" s="48"/>
      <c r="RG21" s="48"/>
      <c r="RH21" s="48"/>
      <c r="RI21" s="48"/>
      <c r="RJ21" s="48"/>
      <c r="RK21" s="48"/>
      <c r="RL21" s="48"/>
      <c r="RM21" s="48"/>
      <c r="RN21" s="48"/>
      <c r="RO21" s="48"/>
      <c r="RP21" s="48"/>
      <c r="RQ21" s="48"/>
      <c r="RR21" s="48"/>
      <c r="RS21" s="48"/>
      <c r="RT21" s="48"/>
      <c r="RU21" s="48"/>
      <c r="RV21" s="48"/>
      <c r="RW21" s="48"/>
      <c r="RX21" s="48"/>
      <c r="RY21" s="48"/>
      <c r="RZ21" s="48"/>
      <c r="SA21" s="48"/>
      <c r="SB21" s="48"/>
      <c r="SC21" s="48"/>
      <c r="SD21" s="48"/>
      <c r="SE21" s="48"/>
      <c r="SF21" s="48"/>
      <c r="SG21" s="48"/>
      <c r="SH21" s="48"/>
      <c r="SI21" s="48"/>
      <c r="SJ21" s="48"/>
      <c r="SK21" s="48"/>
      <c r="SL21" s="48"/>
      <c r="SM21" s="48"/>
      <c r="SN21" s="48"/>
      <c r="SO21" s="48"/>
      <c r="SP21" s="48"/>
      <c r="SQ21" s="48"/>
      <c r="SR21" s="48"/>
      <c r="SS21" s="48"/>
      <c r="ST21" s="48"/>
      <c r="SU21" s="48"/>
      <c r="SV21" s="48"/>
      <c r="SW21" s="48"/>
      <c r="SX21" s="48"/>
      <c r="SY21" s="48"/>
      <c r="SZ21" s="48"/>
      <c r="TA21" s="48"/>
      <c r="TB21" s="48"/>
      <c r="TC21" s="48"/>
      <c r="TD21" s="48"/>
      <c r="TE21" s="48"/>
      <c r="TF21" s="48"/>
      <c r="TG21" s="48"/>
      <c r="TH21" s="48"/>
      <c r="TI21" s="48"/>
      <c r="TJ21" s="48"/>
      <c r="TK21" s="48"/>
      <c r="TL21" s="48"/>
      <c r="TM21" s="48"/>
      <c r="TN21" s="48"/>
      <c r="TO21" s="48"/>
      <c r="TP21" s="48"/>
      <c r="TQ21" s="48"/>
      <c r="TR21" s="48"/>
      <c r="TS21" s="48"/>
      <c r="TT21" s="48"/>
      <c r="TU21" s="48"/>
      <c r="TV21" s="48"/>
      <c r="TW21" s="48"/>
      <c r="TX21" s="48"/>
      <c r="TY21" s="48"/>
      <c r="TZ21" s="48"/>
      <c r="UA21" s="48"/>
      <c r="UB21" s="48"/>
      <c r="UC21" s="48"/>
      <c r="UD21" s="48"/>
      <c r="UE21" s="48"/>
      <c r="UF21" s="48"/>
      <c r="UG21" s="48"/>
      <c r="UH21" s="48"/>
      <c r="UI21" s="48"/>
      <c r="UJ21" s="48"/>
      <c r="UK21" s="48"/>
      <c r="UL21" s="48"/>
      <c r="UM21" s="48"/>
      <c r="UN21" s="48"/>
      <c r="UO21" s="48"/>
      <c r="UP21" s="48"/>
      <c r="UQ21" s="48"/>
      <c r="UR21" s="48"/>
      <c r="US21" s="48"/>
      <c r="UT21" s="48"/>
      <c r="UU21" s="48"/>
      <c r="UV21" s="48"/>
      <c r="UW21" s="48"/>
      <c r="UX21" s="48"/>
      <c r="UY21" s="48"/>
      <c r="UZ21" s="48"/>
      <c r="VA21" s="48"/>
      <c r="VB21" s="48"/>
      <c r="VC21" s="48"/>
      <c r="VD21" s="48"/>
      <c r="VE21" s="48"/>
      <c r="VF21" s="48"/>
      <c r="VG21" s="48"/>
      <c r="VH21" s="48"/>
      <c r="VI21" s="48"/>
      <c r="VJ21" s="48"/>
      <c r="VK21" s="48"/>
      <c r="VL21" s="48"/>
      <c r="VM21" s="48"/>
      <c r="VN21" s="48"/>
      <c r="VO21" s="48"/>
      <c r="VP21" s="48"/>
      <c r="VQ21" s="48"/>
      <c r="VR21" s="48"/>
      <c r="VS21" s="48"/>
      <c r="VT21" s="48"/>
      <c r="VU21" s="48"/>
      <c r="VV21" s="48"/>
      <c r="VW21" s="48"/>
      <c r="VX21" s="48"/>
      <c r="VY21" s="48"/>
      <c r="VZ21" s="48"/>
      <c r="WA21" s="48"/>
      <c r="WB21" s="48"/>
      <c r="WC21" s="48"/>
      <c r="WD21" s="48"/>
      <c r="WE21" s="48"/>
      <c r="WF21" s="48"/>
      <c r="WG21" s="48"/>
      <c r="WH21" s="48"/>
      <c r="WI21" s="48"/>
      <c r="WJ21" s="48"/>
      <c r="WK21" s="48"/>
      <c r="WL21" s="48"/>
      <c r="WM21" s="48"/>
      <c r="WN21" s="48"/>
      <c r="WO21" s="48"/>
      <c r="WP21" s="48"/>
      <c r="WQ21" s="48"/>
      <c r="WR21" s="48"/>
      <c r="WS21" s="48"/>
      <c r="WT21" s="48"/>
      <c r="WU21" s="48"/>
      <c r="WV21" s="48"/>
      <c r="WW21" s="48"/>
      <c r="WX21" s="48"/>
      <c r="WY21" s="48"/>
      <c r="WZ21" s="48"/>
      <c r="XA21" s="48"/>
      <c r="XB21" s="48"/>
      <c r="XC21" s="48"/>
      <c r="XD21" s="48"/>
      <c r="XE21" s="48"/>
      <c r="XF21" s="48"/>
      <c r="XG21" s="48"/>
      <c r="XH21" s="48"/>
      <c r="XI21" s="48"/>
      <c r="XJ21" s="48"/>
      <c r="XK21" s="48"/>
      <c r="XL21" s="48"/>
      <c r="XM21" s="48"/>
      <c r="XN21" s="48"/>
      <c r="XO21" s="48"/>
      <c r="XP21" s="48"/>
      <c r="XQ21" s="48"/>
      <c r="XR21" s="48"/>
      <c r="XS21" s="48"/>
      <c r="XT21" s="48"/>
      <c r="XU21" s="48"/>
      <c r="XV21" s="48"/>
      <c r="XW21" s="48"/>
      <c r="XX21" s="48"/>
      <c r="XY21" s="48"/>
      <c r="XZ21" s="48"/>
      <c r="YA21" s="48"/>
      <c r="YB21" s="48"/>
      <c r="YC21" s="48"/>
      <c r="YD21" s="48"/>
      <c r="YE21" s="48"/>
      <c r="YF21" s="48"/>
      <c r="YG21" s="48"/>
      <c r="YH21" s="48"/>
      <c r="YI21" s="48"/>
      <c r="YJ21" s="48"/>
      <c r="YK21" s="48"/>
      <c r="YL21" s="48"/>
      <c r="YM21" s="48"/>
      <c r="YN21" s="48"/>
      <c r="YO21" s="48"/>
      <c r="YP21" s="48"/>
      <c r="YQ21" s="48"/>
      <c r="YR21" s="48"/>
      <c r="YS21" s="48"/>
      <c r="YT21" s="48"/>
      <c r="YU21" s="48"/>
      <c r="YV21" s="48"/>
      <c r="YW21" s="48"/>
      <c r="YX21" s="48"/>
      <c r="YY21" s="48"/>
      <c r="YZ21" s="48"/>
      <c r="ZA21" s="48"/>
      <c r="ZB21" s="48"/>
      <c r="ZC21" s="48"/>
      <c r="ZD21" s="48"/>
      <c r="ZE21" s="48"/>
      <c r="ZF21" s="48"/>
      <c r="ZG21" s="48"/>
      <c r="ZH21" s="48"/>
      <c r="ZI21" s="48"/>
      <c r="ZJ21" s="48"/>
      <c r="ZK21" s="48"/>
      <c r="ZL21" s="48"/>
      <c r="ZM21" s="48"/>
      <c r="ZN21" s="48"/>
      <c r="ZO21" s="48"/>
      <c r="ZP21" s="48"/>
      <c r="ZQ21" s="48"/>
      <c r="ZR21" s="48"/>
      <c r="ZS21" s="48"/>
      <c r="ZT21" s="48"/>
      <c r="ZU21" s="48"/>
      <c r="ZV21" s="48"/>
      <c r="ZW21" s="48"/>
      <c r="ZX21" s="48"/>
      <c r="ZY21" s="48"/>
      <c r="ZZ21" s="48"/>
      <c r="AAA21" s="48"/>
      <c r="AAB21" s="48"/>
      <c r="AAC21" s="48"/>
      <c r="AAD21" s="48"/>
      <c r="AAE21" s="48"/>
      <c r="AAF21" s="48"/>
      <c r="AAG21" s="48"/>
      <c r="AAH21" s="48"/>
      <c r="AAI21" s="48"/>
      <c r="AAJ21" s="48"/>
      <c r="AAK21" s="48"/>
      <c r="AAL21" s="48"/>
      <c r="AAM21" s="48"/>
      <c r="AAN21" s="48"/>
      <c r="AAO21" s="48"/>
      <c r="AAP21" s="48"/>
      <c r="AAQ21" s="48"/>
      <c r="AAR21" s="48"/>
      <c r="AAS21" s="48"/>
      <c r="AAT21" s="48"/>
      <c r="AAU21" s="48"/>
      <c r="AAV21" s="48"/>
      <c r="AAW21" s="48"/>
      <c r="AAX21" s="48"/>
      <c r="AAY21" s="48"/>
      <c r="AAZ21" s="48"/>
      <c r="ABA21" s="48"/>
      <c r="ABB21" s="48"/>
      <c r="ABC21" s="48"/>
      <c r="ABD21" s="48"/>
      <c r="ABE21" s="48"/>
      <c r="ABF21" s="48"/>
      <c r="ABG21" s="48"/>
      <c r="ABH21" s="48"/>
      <c r="ABI21" s="48"/>
      <c r="ABJ21" s="48"/>
      <c r="ABK21" s="48"/>
      <c r="ABL21" s="48"/>
      <c r="ABM21" s="48"/>
      <c r="ABN21" s="48"/>
      <c r="ABO21" s="48"/>
      <c r="ABP21" s="48"/>
      <c r="ABQ21" s="48"/>
      <c r="ABR21" s="48"/>
      <c r="ABS21" s="48"/>
      <c r="ABT21" s="48"/>
      <c r="ABU21" s="48"/>
      <c r="ABV21" s="48"/>
      <c r="ABW21" s="48"/>
      <c r="ABX21" s="48"/>
      <c r="ABY21" s="48"/>
      <c r="ABZ21" s="48"/>
      <c r="ACA21" s="48"/>
      <c r="ACB21" s="48"/>
      <c r="ACC21" s="48"/>
      <c r="ACD21" s="48"/>
      <c r="ACE21" s="48"/>
      <c r="ACF21" s="48"/>
      <c r="ACG21" s="48"/>
      <c r="ACH21" s="48"/>
      <c r="ACI21" s="48"/>
      <c r="ACJ21" s="48"/>
      <c r="ACK21" s="48"/>
      <c r="ACL21" s="48"/>
      <c r="ACM21" s="48"/>
      <c r="ACN21" s="48"/>
      <c r="ACO21" s="48"/>
      <c r="ACP21" s="48"/>
      <c r="ACQ21" s="48"/>
      <c r="ACR21" s="48"/>
      <c r="ACS21" s="48"/>
      <c r="ACT21" s="48"/>
      <c r="ACU21" s="48"/>
      <c r="ACV21" s="48"/>
      <c r="ACW21" s="48"/>
      <c r="ACX21" s="48"/>
      <c r="ACY21" s="48"/>
      <c r="ACZ21" s="48"/>
      <c r="ADA21" s="48"/>
      <c r="ADB21" s="48"/>
      <c r="ADC21" s="48"/>
      <c r="ADD21" s="48"/>
      <c r="ADE21" s="48"/>
      <c r="ADF21" s="48"/>
      <c r="ADG21" s="48"/>
      <c r="ADH21" s="48"/>
      <c r="ADI21" s="48"/>
      <c r="ADJ21" s="48"/>
      <c r="ADK21" s="48"/>
      <c r="ADL21" s="48"/>
      <c r="ADM21" s="48"/>
      <c r="ADN21" s="48"/>
      <c r="ADO21" s="48"/>
      <c r="ADP21" s="48"/>
      <c r="ADQ21" s="48"/>
      <c r="ADR21" s="48"/>
      <c r="ADS21" s="48"/>
      <c r="ADT21" s="48"/>
      <c r="ADU21" s="48"/>
      <c r="ADV21" s="48"/>
      <c r="ADW21" s="48"/>
      <c r="ADX21" s="48"/>
      <c r="ADY21" s="48"/>
      <c r="ADZ21" s="48"/>
      <c r="AEA21" s="48"/>
      <c r="AEB21" s="48"/>
      <c r="AEC21" s="48"/>
      <c r="AED21" s="48"/>
      <c r="AEE21" s="48"/>
      <c r="AEF21" s="48"/>
      <c r="AEG21" s="48"/>
      <c r="AEH21" s="48"/>
      <c r="AEI21" s="48"/>
      <c r="AEJ21" s="48"/>
      <c r="AEK21" s="48"/>
      <c r="AEL21" s="48"/>
      <c r="AEM21" s="48"/>
      <c r="AEN21" s="48"/>
      <c r="AEO21" s="48"/>
      <c r="AEP21" s="48"/>
      <c r="AEQ21" s="48"/>
      <c r="AER21" s="48"/>
      <c r="AES21" s="48"/>
      <c r="AET21" s="48"/>
      <c r="AEU21" s="48"/>
      <c r="AEV21" s="48"/>
      <c r="AEW21" s="48"/>
      <c r="AEX21" s="48"/>
      <c r="AEY21" s="48"/>
      <c r="AEZ21" s="48"/>
      <c r="AFA21" s="48"/>
      <c r="AFB21" s="48"/>
      <c r="AFC21" s="48"/>
      <c r="AFD21" s="48"/>
      <c r="AFE21" s="48"/>
      <c r="AFF21" s="48"/>
      <c r="AFG21" s="48"/>
      <c r="AFH21" s="48"/>
      <c r="AFI21" s="48"/>
      <c r="AFJ21" s="48"/>
      <c r="AFK21" s="48"/>
      <c r="AFL21" s="48"/>
      <c r="AFM21" s="48"/>
      <c r="AFN21" s="48"/>
      <c r="AFO21" s="48"/>
      <c r="AFP21" s="48"/>
      <c r="AFQ21" s="48"/>
      <c r="AFR21" s="48"/>
      <c r="AFS21" s="48"/>
      <c r="AFT21" s="48"/>
      <c r="AFU21" s="48"/>
      <c r="AFV21" s="48"/>
      <c r="AFW21" s="48"/>
      <c r="AFX21" s="48"/>
      <c r="AFY21" s="48"/>
      <c r="AFZ21" s="48"/>
      <c r="AGA21" s="48"/>
      <c r="AGB21" s="48"/>
      <c r="AGC21" s="48"/>
      <c r="AGD21" s="48"/>
      <c r="AGE21" s="48"/>
      <c r="AGF21" s="48"/>
      <c r="AGG21" s="48"/>
      <c r="AGH21" s="48"/>
      <c r="AGI21" s="48"/>
      <c r="AGJ21" s="48"/>
      <c r="AGK21" s="48"/>
      <c r="AGL21" s="48"/>
      <c r="AGM21" s="48"/>
      <c r="AGN21" s="48"/>
      <c r="AGO21" s="48"/>
      <c r="AGP21" s="48"/>
      <c r="AGQ21" s="48"/>
      <c r="AGR21" s="48"/>
      <c r="AGS21" s="48"/>
      <c r="AGT21" s="48"/>
      <c r="AGU21" s="48"/>
      <c r="AGV21" s="48"/>
      <c r="AGW21" s="48"/>
      <c r="AGX21" s="48"/>
      <c r="AGY21" s="48"/>
      <c r="AGZ21" s="48"/>
      <c r="AHA21" s="48"/>
      <c r="AHB21" s="48"/>
      <c r="AHC21" s="48"/>
      <c r="AHD21" s="48"/>
      <c r="AHE21" s="48"/>
      <c r="AHF21" s="48"/>
      <c r="AHG21" s="48"/>
      <c r="AHH21" s="48"/>
      <c r="AHI21" s="48"/>
      <c r="AHJ21" s="48"/>
      <c r="AHK21" s="48"/>
      <c r="AHL21" s="48"/>
      <c r="AHM21" s="48"/>
      <c r="AHN21" s="48"/>
      <c r="AHO21" s="48"/>
      <c r="AHP21" s="48"/>
      <c r="AHQ21" s="48"/>
      <c r="AHR21" s="48"/>
      <c r="AHS21" s="48"/>
      <c r="AHT21" s="48"/>
      <c r="AHU21" s="48"/>
      <c r="AHV21" s="48"/>
      <c r="AHW21" s="48"/>
      <c r="AHX21" s="48"/>
      <c r="AHY21" s="48"/>
      <c r="AHZ21" s="48"/>
      <c r="AIA21" s="48"/>
      <c r="AIB21" s="48"/>
      <c r="AIC21" s="48"/>
      <c r="AID21" s="48"/>
      <c r="AIE21" s="48"/>
      <c r="AIF21" s="48"/>
      <c r="AIG21" s="48"/>
      <c r="AIH21" s="48"/>
      <c r="AII21" s="48"/>
      <c r="AIJ21" s="48"/>
      <c r="AIK21" s="48"/>
      <c r="AIL21" s="48"/>
      <c r="AIM21" s="48"/>
      <c r="AIN21" s="48"/>
      <c r="AIO21" s="48"/>
    </row>
    <row r="22" spans="1:957" ht="12" customHeight="1" x14ac:dyDescent="0.25">
      <c r="A22" s="48"/>
      <c r="B22" s="48"/>
      <c r="C22" s="48"/>
      <c r="D22" s="48"/>
      <c r="E22" s="48"/>
      <c r="F22" s="48"/>
      <c r="G22" s="48"/>
      <c r="H22" s="48"/>
      <c r="I22" s="48"/>
      <c r="J22" s="48"/>
      <c r="K22" s="48"/>
      <c r="L22" s="48"/>
      <c r="M22" s="48"/>
      <c r="AN22" s="71">
        <v>2005</v>
      </c>
      <c r="AO22" s="110"/>
      <c r="AP22" s="110"/>
      <c r="AQ22" s="110"/>
      <c r="AR22" s="110"/>
      <c r="AS22" s="110"/>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c r="IG22" s="48"/>
      <c r="IH22" s="48"/>
      <c r="II22" s="48"/>
      <c r="IJ22" s="48"/>
      <c r="IK22" s="48"/>
      <c r="IL22" s="48"/>
      <c r="IM22" s="48"/>
      <c r="IN22" s="48"/>
      <c r="IO22" s="48"/>
      <c r="IP22" s="48"/>
      <c r="IQ22" s="48"/>
      <c r="IR22" s="48"/>
      <c r="IS22" s="48"/>
      <c r="IT22" s="48"/>
      <c r="IU22" s="48"/>
      <c r="IV22" s="48"/>
      <c r="IW22" s="48"/>
      <c r="IX22" s="48"/>
      <c r="IY22" s="48"/>
      <c r="IZ22" s="48"/>
      <c r="JA22" s="48"/>
      <c r="JB22" s="48"/>
      <c r="JC22" s="48"/>
      <c r="JD22" s="48"/>
      <c r="JE22" s="48"/>
      <c r="JF22" s="48"/>
      <c r="JG22" s="48"/>
      <c r="JH22" s="48"/>
      <c r="JI22" s="48"/>
      <c r="JJ22" s="48"/>
      <c r="JK22" s="48"/>
      <c r="JL22" s="48"/>
      <c r="JM22" s="48"/>
      <c r="JN22" s="48"/>
      <c r="JO22" s="48"/>
      <c r="JP22" s="48"/>
      <c r="JQ22" s="48"/>
      <c r="JR22" s="48"/>
      <c r="JS22" s="48"/>
      <c r="JT22" s="48"/>
      <c r="JU22" s="48"/>
      <c r="JV22" s="48"/>
      <c r="JW22" s="48"/>
      <c r="JX22" s="48"/>
      <c r="JY22" s="48"/>
      <c r="JZ22" s="48"/>
      <c r="KA22" s="48"/>
      <c r="KB22" s="48"/>
      <c r="KC22" s="48"/>
      <c r="KD22" s="48"/>
      <c r="KE22" s="48"/>
      <c r="KF22" s="48"/>
      <c r="KG22" s="48"/>
      <c r="KH22" s="48"/>
      <c r="KI22" s="48"/>
      <c r="KJ22" s="48"/>
      <c r="KK22" s="48"/>
      <c r="KL22" s="48"/>
      <c r="KM22" s="48"/>
      <c r="KN22" s="48"/>
      <c r="KO22" s="48"/>
      <c r="KP22" s="48"/>
      <c r="KQ22" s="48"/>
      <c r="KR22" s="48"/>
      <c r="KS22" s="48"/>
      <c r="KT22" s="48"/>
      <c r="KU22" s="48"/>
      <c r="KV22" s="48"/>
      <c r="KW22" s="48"/>
      <c r="KX22" s="48"/>
      <c r="KY22" s="48"/>
      <c r="KZ22" s="48"/>
      <c r="LA22" s="48"/>
      <c r="LB22" s="48"/>
      <c r="LC22" s="48"/>
      <c r="LD22" s="48"/>
      <c r="LE22" s="48"/>
      <c r="LF22" s="48"/>
      <c r="LG22" s="48"/>
      <c r="LH22" s="48"/>
      <c r="LI22" s="48"/>
      <c r="LJ22" s="48"/>
      <c r="LK22" s="48"/>
      <c r="LL22" s="48"/>
      <c r="LM22" s="48"/>
      <c r="LN22" s="48"/>
      <c r="LO22" s="48"/>
      <c r="LP22" s="48"/>
      <c r="LQ22" s="48"/>
      <c r="LR22" s="48"/>
      <c r="LS22" s="48"/>
      <c r="LT22" s="48"/>
      <c r="LU22" s="48"/>
      <c r="LV22" s="48"/>
      <c r="LW22" s="48"/>
      <c r="LX22" s="48"/>
      <c r="LY22" s="48"/>
      <c r="LZ22" s="48"/>
      <c r="MA22" s="48"/>
      <c r="MB22" s="48"/>
      <c r="MC22" s="48"/>
      <c r="MD22" s="48"/>
      <c r="ME22" s="48"/>
      <c r="MF22" s="48"/>
      <c r="MG22" s="48"/>
      <c r="MH22" s="48"/>
      <c r="MI22" s="48"/>
      <c r="MJ22" s="48"/>
      <c r="MK22" s="48"/>
      <c r="ML22" s="48"/>
      <c r="MM22" s="48"/>
      <c r="MN22" s="48"/>
      <c r="MO22" s="48"/>
      <c r="MP22" s="48"/>
      <c r="MQ22" s="48"/>
      <c r="MR22" s="48"/>
      <c r="MS22" s="48"/>
      <c r="MT22" s="48"/>
      <c r="MU22" s="48"/>
      <c r="MV22" s="48"/>
      <c r="MW22" s="48"/>
      <c r="MX22" s="48"/>
      <c r="MY22" s="48"/>
      <c r="MZ22" s="48"/>
      <c r="NA22" s="48"/>
      <c r="NB22" s="48"/>
      <c r="NC22" s="48"/>
      <c r="ND22" s="48"/>
      <c r="NE22" s="48"/>
      <c r="NF22" s="48"/>
      <c r="NG22" s="48"/>
      <c r="NH22" s="48"/>
      <c r="NI22" s="48"/>
      <c r="NJ22" s="48"/>
      <c r="NK22" s="48"/>
      <c r="NL22" s="48"/>
      <c r="NM22" s="48"/>
      <c r="NN22" s="48"/>
      <c r="NO22" s="48"/>
      <c r="NP22" s="48"/>
      <c r="NQ22" s="48"/>
      <c r="NR22" s="48"/>
      <c r="NS22" s="48"/>
      <c r="NT22" s="48"/>
      <c r="NU22" s="48"/>
      <c r="NV22" s="48"/>
      <c r="NW22" s="48"/>
      <c r="NX22" s="48"/>
      <c r="NY22" s="48"/>
      <c r="NZ22" s="48"/>
      <c r="OA22" s="48"/>
      <c r="OB22" s="48"/>
      <c r="OC22" s="48"/>
      <c r="OD22" s="48"/>
      <c r="OE22" s="48"/>
      <c r="OF22" s="48"/>
      <c r="OG22" s="48"/>
      <c r="OH22" s="48"/>
      <c r="OI22" s="48"/>
      <c r="OJ22" s="48"/>
      <c r="OK22" s="48"/>
      <c r="OL22" s="48"/>
      <c r="OM22" s="48"/>
      <c r="ON22" s="48"/>
      <c r="OO22" s="48"/>
      <c r="OP22" s="48"/>
      <c r="OQ22" s="48"/>
      <c r="OR22" s="48"/>
      <c r="OS22" s="48"/>
      <c r="OT22" s="48"/>
      <c r="OU22" s="48"/>
      <c r="OV22" s="48"/>
      <c r="OW22" s="48"/>
      <c r="OX22" s="48"/>
      <c r="OY22" s="48"/>
      <c r="OZ22" s="48"/>
      <c r="PA22" s="48"/>
      <c r="PB22" s="48"/>
      <c r="PC22" s="48"/>
      <c r="PD22" s="48"/>
      <c r="PE22" s="48"/>
      <c r="PF22" s="48"/>
      <c r="PG22" s="48"/>
      <c r="PH22" s="48"/>
      <c r="PI22" s="48"/>
      <c r="PJ22" s="48"/>
      <c r="PK22" s="48"/>
      <c r="PL22" s="48"/>
      <c r="PM22" s="48"/>
      <c r="PN22" s="48"/>
      <c r="PO22" s="48"/>
      <c r="PP22" s="48"/>
      <c r="PQ22" s="48"/>
      <c r="PR22" s="48"/>
      <c r="PS22" s="48"/>
      <c r="PT22" s="48"/>
      <c r="PU22" s="48"/>
      <c r="PV22" s="48"/>
      <c r="PW22" s="48"/>
      <c r="PX22" s="48"/>
      <c r="PY22" s="48"/>
      <c r="PZ22" s="48"/>
      <c r="QA22" s="48"/>
      <c r="QB22" s="48"/>
      <c r="QC22" s="48"/>
      <c r="QD22" s="48"/>
      <c r="QE22" s="48"/>
      <c r="QF22" s="48"/>
      <c r="QG22" s="48"/>
      <c r="QH22" s="48"/>
      <c r="QI22" s="48"/>
      <c r="QJ22" s="48"/>
      <c r="QK22" s="48"/>
      <c r="QL22" s="48"/>
      <c r="QM22" s="48"/>
      <c r="QN22" s="48"/>
      <c r="QO22" s="48"/>
      <c r="QP22" s="48"/>
      <c r="QQ22" s="48"/>
      <c r="QR22" s="48"/>
      <c r="QS22" s="48"/>
      <c r="QT22" s="48"/>
      <c r="QU22" s="48"/>
      <c r="QV22" s="48"/>
      <c r="QW22" s="48"/>
      <c r="QX22" s="48"/>
      <c r="QY22" s="48"/>
      <c r="QZ22" s="48"/>
      <c r="RA22" s="48"/>
      <c r="RB22" s="48"/>
      <c r="RC22" s="48"/>
      <c r="RD22" s="48"/>
      <c r="RE22" s="48"/>
      <c r="RF22" s="48"/>
      <c r="RG22" s="48"/>
      <c r="RH22" s="48"/>
      <c r="RI22" s="48"/>
      <c r="RJ22" s="48"/>
      <c r="RK22" s="48"/>
      <c r="RL22" s="48"/>
      <c r="RM22" s="48"/>
      <c r="RN22" s="48"/>
      <c r="RO22" s="48"/>
      <c r="RP22" s="48"/>
      <c r="RQ22" s="48"/>
      <c r="RR22" s="48"/>
      <c r="RS22" s="48"/>
      <c r="RT22" s="48"/>
      <c r="RU22" s="48"/>
      <c r="RV22" s="48"/>
      <c r="RW22" s="48"/>
      <c r="RX22" s="48"/>
      <c r="RY22" s="48"/>
      <c r="RZ22" s="48"/>
      <c r="SA22" s="48"/>
      <c r="SB22" s="48"/>
      <c r="SC22" s="48"/>
      <c r="SD22" s="48"/>
      <c r="SE22" s="48"/>
      <c r="SF22" s="48"/>
      <c r="SG22" s="48"/>
      <c r="SH22" s="48"/>
      <c r="SI22" s="48"/>
      <c r="SJ22" s="48"/>
      <c r="SK22" s="48"/>
      <c r="SL22" s="48"/>
      <c r="SM22" s="48"/>
      <c r="SN22" s="48"/>
      <c r="SO22" s="48"/>
      <c r="SP22" s="48"/>
      <c r="SQ22" s="48"/>
      <c r="SR22" s="48"/>
      <c r="SS22" s="48"/>
      <c r="ST22" s="48"/>
      <c r="SU22" s="48"/>
      <c r="SV22" s="48"/>
      <c r="SW22" s="48"/>
      <c r="SX22" s="48"/>
      <c r="SY22" s="48"/>
      <c r="SZ22" s="48"/>
      <c r="TA22" s="48"/>
      <c r="TB22" s="48"/>
      <c r="TC22" s="48"/>
      <c r="TD22" s="48"/>
      <c r="TE22" s="48"/>
      <c r="TF22" s="48"/>
      <c r="TG22" s="48"/>
      <c r="TH22" s="48"/>
      <c r="TI22" s="48"/>
      <c r="TJ22" s="48"/>
      <c r="TK22" s="48"/>
      <c r="TL22" s="48"/>
      <c r="TM22" s="48"/>
      <c r="TN22" s="48"/>
      <c r="TO22" s="48"/>
      <c r="TP22" s="48"/>
      <c r="TQ22" s="48"/>
      <c r="TR22" s="48"/>
      <c r="TS22" s="48"/>
      <c r="TT22" s="48"/>
      <c r="TU22" s="48"/>
      <c r="TV22" s="48"/>
      <c r="TW22" s="48"/>
      <c r="TX22" s="48"/>
      <c r="TY22" s="48"/>
      <c r="TZ22" s="48"/>
      <c r="UA22" s="48"/>
      <c r="UB22" s="48"/>
      <c r="UC22" s="48"/>
      <c r="UD22" s="48"/>
      <c r="UE22" s="48"/>
      <c r="UF22" s="48"/>
      <c r="UG22" s="48"/>
      <c r="UH22" s="48"/>
      <c r="UI22" s="48"/>
      <c r="UJ22" s="48"/>
      <c r="UK22" s="48"/>
      <c r="UL22" s="48"/>
      <c r="UM22" s="48"/>
      <c r="UN22" s="48"/>
      <c r="UO22" s="48"/>
      <c r="UP22" s="48"/>
      <c r="UQ22" s="48"/>
      <c r="UR22" s="48"/>
      <c r="US22" s="48"/>
      <c r="UT22" s="48"/>
      <c r="UU22" s="48"/>
      <c r="UV22" s="48"/>
      <c r="UW22" s="48"/>
      <c r="UX22" s="48"/>
      <c r="UY22" s="48"/>
      <c r="UZ22" s="48"/>
      <c r="VA22" s="48"/>
      <c r="VB22" s="48"/>
      <c r="VC22" s="48"/>
      <c r="VD22" s="48"/>
      <c r="VE22" s="48"/>
      <c r="VF22" s="48"/>
      <c r="VG22" s="48"/>
      <c r="VH22" s="48"/>
      <c r="VI22" s="48"/>
      <c r="VJ22" s="48"/>
      <c r="VK22" s="48"/>
      <c r="VL22" s="48"/>
      <c r="VM22" s="48"/>
      <c r="VN22" s="48"/>
      <c r="VO22" s="48"/>
      <c r="VP22" s="48"/>
      <c r="VQ22" s="48"/>
      <c r="VR22" s="48"/>
      <c r="VS22" s="48"/>
      <c r="VT22" s="48"/>
      <c r="VU22" s="48"/>
      <c r="VV22" s="48"/>
      <c r="VW22" s="48"/>
      <c r="VX22" s="48"/>
      <c r="VY22" s="48"/>
      <c r="VZ22" s="48"/>
      <c r="WA22" s="48"/>
      <c r="WB22" s="48"/>
      <c r="WC22" s="48"/>
      <c r="WD22" s="48"/>
      <c r="WE22" s="48"/>
      <c r="WF22" s="48"/>
      <c r="WG22" s="48"/>
      <c r="WH22" s="48"/>
      <c r="WI22" s="48"/>
      <c r="WJ22" s="48"/>
      <c r="WK22" s="48"/>
      <c r="WL22" s="48"/>
      <c r="WM22" s="48"/>
      <c r="WN22" s="48"/>
      <c r="WO22" s="48"/>
      <c r="WP22" s="48"/>
      <c r="WQ22" s="48"/>
      <c r="WR22" s="48"/>
      <c r="WS22" s="48"/>
      <c r="WT22" s="48"/>
      <c r="WU22" s="48"/>
      <c r="WV22" s="48"/>
      <c r="WW22" s="48"/>
      <c r="WX22" s="48"/>
      <c r="WY22" s="48"/>
      <c r="WZ22" s="48"/>
      <c r="XA22" s="48"/>
      <c r="XB22" s="48"/>
      <c r="XC22" s="48"/>
      <c r="XD22" s="48"/>
      <c r="XE22" s="48"/>
      <c r="XF22" s="48"/>
      <c r="XG22" s="48"/>
      <c r="XH22" s="48"/>
      <c r="XI22" s="48"/>
      <c r="XJ22" s="48"/>
      <c r="XK22" s="48"/>
      <c r="XL22" s="48"/>
      <c r="XM22" s="48"/>
      <c r="XN22" s="48"/>
      <c r="XO22" s="48"/>
      <c r="XP22" s="48"/>
      <c r="XQ22" s="48"/>
      <c r="XR22" s="48"/>
      <c r="XS22" s="48"/>
      <c r="XT22" s="48"/>
      <c r="XU22" s="48"/>
      <c r="XV22" s="48"/>
      <c r="XW22" s="48"/>
      <c r="XX22" s="48"/>
      <c r="XY22" s="48"/>
      <c r="XZ22" s="48"/>
      <c r="YA22" s="48"/>
      <c r="YB22" s="48"/>
      <c r="YC22" s="48"/>
      <c r="YD22" s="48"/>
      <c r="YE22" s="48"/>
      <c r="YF22" s="48"/>
      <c r="YG22" s="48"/>
      <c r="YH22" s="48"/>
      <c r="YI22" s="48"/>
      <c r="YJ22" s="48"/>
      <c r="YK22" s="48"/>
      <c r="YL22" s="48"/>
      <c r="YM22" s="48"/>
      <c r="YN22" s="48"/>
      <c r="YO22" s="48"/>
      <c r="YP22" s="48"/>
      <c r="YQ22" s="48"/>
      <c r="YR22" s="48"/>
      <c r="YS22" s="48"/>
      <c r="YT22" s="48"/>
      <c r="YU22" s="48"/>
      <c r="YV22" s="48"/>
      <c r="YW22" s="48"/>
      <c r="YX22" s="48"/>
      <c r="YY22" s="48"/>
      <c r="YZ22" s="48"/>
      <c r="ZA22" s="48"/>
      <c r="ZB22" s="48"/>
      <c r="ZC22" s="48"/>
      <c r="ZD22" s="48"/>
      <c r="ZE22" s="48"/>
      <c r="ZF22" s="48"/>
      <c r="ZG22" s="48"/>
      <c r="ZH22" s="48"/>
      <c r="ZI22" s="48"/>
      <c r="ZJ22" s="48"/>
      <c r="ZK22" s="48"/>
      <c r="ZL22" s="48"/>
      <c r="ZM22" s="48"/>
      <c r="ZN22" s="48"/>
      <c r="ZO22" s="48"/>
      <c r="ZP22" s="48"/>
      <c r="ZQ22" s="48"/>
      <c r="ZR22" s="48"/>
      <c r="ZS22" s="48"/>
      <c r="ZT22" s="48"/>
      <c r="ZU22" s="48"/>
      <c r="ZV22" s="48"/>
      <c r="ZW22" s="48"/>
      <c r="ZX22" s="48"/>
      <c r="ZY22" s="48"/>
      <c r="ZZ22" s="48"/>
      <c r="AAA22" s="48"/>
      <c r="AAB22" s="48"/>
      <c r="AAC22" s="48"/>
      <c r="AAD22" s="48"/>
      <c r="AAE22" s="48"/>
      <c r="AAF22" s="48"/>
      <c r="AAG22" s="48"/>
      <c r="AAH22" s="48"/>
      <c r="AAI22" s="48"/>
      <c r="AAJ22" s="48"/>
      <c r="AAK22" s="48"/>
      <c r="AAL22" s="48"/>
      <c r="AAM22" s="48"/>
      <c r="AAN22" s="48"/>
      <c r="AAO22" s="48"/>
      <c r="AAP22" s="48"/>
      <c r="AAQ22" s="48"/>
      <c r="AAR22" s="48"/>
      <c r="AAS22" s="48"/>
      <c r="AAT22" s="48"/>
      <c r="AAU22" s="48"/>
      <c r="AAV22" s="48"/>
      <c r="AAW22" s="48"/>
      <c r="AAX22" s="48"/>
      <c r="AAY22" s="48"/>
      <c r="AAZ22" s="48"/>
      <c r="ABA22" s="48"/>
      <c r="ABB22" s="48"/>
      <c r="ABC22" s="48"/>
      <c r="ABD22" s="48"/>
      <c r="ABE22" s="48"/>
      <c r="ABF22" s="48"/>
      <c r="ABG22" s="48"/>
      <c r="ABH22" s="48"/>
      <c r="ABI22" s="48"/>
      <c r="ABJ22" s="48"/>
      <c r="ABK22" s="48"/>
      <c r="ABL22" s="48"/>
      <c r="ABM22" s="48"/>
      <c r="ABN22" s="48"/>
      <c r="ABO22" s="48"/>
      <c r="ABP22" s="48"/>
      <c r="ABQ22" s="48"/>
      <c r="ABR22" s="48"/>
      <c r="ABS22" s="48"/>
      <c r="ABT22" s="48"/>
      <c r="ABU22" s="48"/>
      <c r="ABV22" s="48"/>
      <c r="ABW22" s="48"/>
      <c r="ABX22" s="48"/>
      <c r="ABY22" s="48"/>
      <c r="ABZ22" s="48"/>
      <c r="ACA22" s="48"/>
      <c r="ACB22" s="48"/>
      <c r="ACC22" s="48"/>
      <c r="ACD22" s="48"/>
      <c r="ACE22" s="48"/>
      <c r="ACF22" s="48"/>
      <c r="ACG22" s="48"/>
      <c r="ACH22" s="48"/>
      <c r="ACI22" s="48"/>
      <c r="ACJ22" s="48"/>
      <c r="ACK22" s="48"/>
      <c r="ACL22" s="48"/>
      <c r="ACM22" s="48"/>
      <c r="ACN22" s="48"/>
      <c r="ACO22" s="48"/>
      <c r="ACP22" s="48"/>
      <c r="ACQ22" s="48"/>
      <c r="ACR22" s="48"/>
      <c r="ACS22" s="48"/>
      <c r="ACT22" s="48"/>
      <c r="ACU22" s="48"/>
      <c r="ACV22" s="48"/>
      <c r="ACW22" s="48"/>
      <c r="ACX22" s="48"/>
      <c r="ACY22" s="48"/>
      <c r="ACZ22" s="48"/>
      <c r="ADA22" s="48"/>
      <c r="ADB22" s="48"/>
      <c r="ADC22" s="48"/>
      <c r="ADD22" s="48"/>
      <c r="ADE22" s="48"/>
      <c r="ADF22" s="48"/>
      <c r="ADG22" s="48"/>
      <c r="ADH22" s="48"/>
      <c r="ADI22" s="48"/>
      <c r="ADJ22" s="48"/>
      <c r="ADK22" s="48"/>
      <c r="ADL22" s="48"/>
      <c r="ADM22" s="48"/>
      <c r="ADN22" s="48"/>
      <c r="ADO22" s="48"/>
      <c r="ADP22" s="48"/>
      <c r="ADQ22" s="48"/>
      <c r="ADR22" s="48"/>
      <c r="ADS22" s="48"/>
      <c r="ADT22" s="48"/>
      <c r="ADU22" s="48"/>
      <c r="ADV22" s="48"/>
      <c r="ADW22" s="48"/>
      <c r="ADX22" s="48"/>
      <c r="ADY22" s="48"/>
      <c r="ADZ22" s="48"/>
      <c r="AEA22" s="48"/>
      <c r="AEB22" s="48"/>
      <c r="AEC22" s="48"/>
      <c r="AED22" s="48"/>
      <c r="AEE22" s="48"/>
      <c r="AEF22" s="48"/>
      <c r="AEG22" s="48"/>
      <c r="AEH22" s="48"/>
      <c r="AEI22" s="48"/>
      <c r="AEJ22" s="48"/>
      <c r="AEK22" s="48"/>
      <c r="AEL22" s="48"/>
      <c r="AEM22" s="48"/>
      <c r="AEN22" s="48"/>
      <c r="AEO22" s="48"/>
      <c r="AEP22" s="48"/>
      <c r="AEQ22" s="48"/>
      <c r="AER22" s="48"/>
      <c r="AES22" s="48"/>
      <c r="AET22" s="48"/>
      <c r="AEU22" s="48"/>
      <c r="AEV22" s="48"/>
      <c r="AEW22" s="48"/>
      <c r="AEX22" s="48"/>
      <c r="AEY22" s="48"/>
      <c r="AEZ22" s="48"/>
      <c r="AFA22" s="48"/>
      <c r="AFB22" s="48"/>
      <c r="AFC22" s="48"/>
      <c r="AFD22" s="48"/>
      <c r="AFE22" s="48"/>
      <c r="AFF22" s="48"/>
      <c r="AFG22" s="48"/>
      <c r="AFH22" s="48"/>
      <c r="AFI22" s="48"/>
      <c r="AFJ22" s="48"/>
      <c r="AFK22" s="48"/>
      <c r="AFL22" s="48"/>
      <c r="AFM22" s="48"/>
      <c r="AFN22" s="48"/>
      <c r="AFO22" s="48"/>
      <c r="AFP22" s="48"/>
      <c r="AFQ22" s="48"/>
      <c r="AFR22" s="48"/>
      <c r="AFS22" s="48"/>
      <c r="AFT22" s="48"/>
      <c r="AFU22" s="48"/>
      <c r="AFV22" s="48"/>
      <c r="AFW22" s="48"/>
      <c r="AFX22" s="48"/>
      <c r="AFY22" s="48"/>
      <c r="AFZ22" s="48"/>
      <c r="AGA22" s="48"/>
      <c r="AGB22" s="48"/>
      <c r="AGC22" s="48"/>
      <c r="AGD22" s="48"/>
      <c r="AGE22" s="48"/>
      <c r="AGF22" s="48"/>
      <c r="AGG22" s="48"/>
      <c r="AGH22" s="48"/>
      <c r="AGI22" s="48"/>
      <c r="AGJ22" s="48"/>
      <c r="AGK22" s="48"/>
      <c r="AGL22" s="48"/>
      <c r="AGM22" s="48"/>
      <c r="AGN22" s="48"/>
      <c r="AGO22" s="48"/>
      <c r="AGP22" s="48"/>
      <c r="AGQ22" s="48"/>
      <c r="AGR22" s="48"/>
      <c r="AGS22" s="48"/>
      <c r="AGT22" s="48"/>
      <c r="AGU22" s="48"/>
      <c r="AGV22" s="48"/>
      <c r="AGW22" s="48"/>
      <c r="AGX22" s="48"/>
      <c r="AGY22" s="48"/>
      <c r="AGZ22" s="48"/>
      <c r="AHA22" s="48"/>
      <c r="AHB22" s="48"/>
      <c r="AHC22" s="48"/>
      <c r="AHD22" s="48"/>
      <c r="AHE22" s="48"/>
      <c r="AHF22" s="48"/>
      <c r="AHG22" s="48"/>
      <c r="AHH22" s="48"/>
      <c r="AHI22" s="48"/>
      <c r="AHJ22" s="48"/>
      <c r="AHK22" s="48"/>
      <c r="AHL22" s="48"/>
      <c r="AHM22" s="48"/>
      <c r="AHN22" s="48"/>
      <c r="AHO22" s="48"/>
      <c r="AHP22" s="48"/>
      <c r="AHQ22" s="48"/>
      <c r="AHR22" s="48"/>
      <c r="AHS22" s="48"/>
      <c r="AHT22" s="48"/>
      <c r="AHU22" s="48"/>
      <c r="AHV22" s="48"/>
      <c r="AHW22" s="48"/>
      <c r="AHX22" s="48"/>
      <c r="AHY22" s="48"/>
      <c r="AHZ22" s="48"/>
      <c r="AIA22" s="48"/>
      <c r="AIB22" s="48"/>
      <c r="AIC22" s="48"/>
      <c r="AID22" s="48"/>
      <c r="AIE22" s="48"/>
      <c r="AIF22" s="48"/>
      <c r="AIG22" s="48"/>
      <c r="AIH22" s="48"/>
      <c r="AII22" s="48"/>
      <c r="AIJ22" s="48"/>
      <c r="AIK22" s="48"/>
      <c r="AIL22" s="48"/>
      <c r="AIM22" s="48"/>
      <c r="AIN22" s="48"/>
      <c r="AIO22" s="48"/>
    </row>
    <row r="23" spans="1:957" ht="18" customHeight="1" x14ac:dyDescent="0.25">
      <c r="A23" s="48"/>
      <c r="B23" s="48"/>
      <c r="C23" s="48"/>
      <c r="D23" s="48"/>
      <c r="E23" s="48"/>
      <c r="F23" s="48"/>
      <c r="G23" s="48"/>
      <c r="H23" s="48"/>
      <c r="I23" s="48"/>
      <c r="J23" s="48"/>
      <c r="K23" s="48"/>
      <c r="L23" s="48"/>
      <c r="M23" s="48"/>
      <c r="AN23" s="71"/>
      <c r="AO23" s="110"/>
      <c r="AP23" s="110"/>
      <c r="AQ23" s="110"/>
      <c r="AR23" s="110"/>
      <c r="AS23" s="110"/>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c r="JN23" s="48"/>
      <c r="JO23" s="48"/>
      <c r="JP23" s="48"/>
      <c r="JQ23" s="48"/>
      <c r="JR23" s="48"/>
      <c r="JS23" s="48"/>
      <c r="JT23" s="48"/>
      <c r="JU23" s="48"/>
      <c r="JV23" s="48"/>
      <c r="JW23" s="48"/>
      <c r="JX23" s="48"/>
      <c r="JY23" s="48"/>
      <c r="JZ23" s="48"/>
      <c r="KA23" s="48"/>
      <c r="KB23" s="48"/>
      <c r="KC23" s="48"/>
      <c r="KD23" s="48"/>
      <c r="KE23" s="48"/>
      <c r="KF23" s="48"/>
      <c r="KG23" s="48"/>
      <c r="KH23" s="48"/>
      <c r="KI23" s="48"/>
      <c r="KJ23" s="48"/>
      <c r="KK23" s="48"/>
      <c r="KL23" s="48"/>
      <c r="KM23" s="48"/>
      <c r="KN23" s="48"/>
      <c r="KO23" s="48"/>
      <c r="KP23" s="48"/>
      <c r="KQ23" s="48"/>
      <c r="KR23" s="48"/>
      <c r="KS23" s="48"/>
      <c r="KT23" s="48"/>
      <c r="KU23" s="48"/>
      <c r="KV23" s="48"/>
      <c r="KW23" s="48"/>
      <c r="KX23" s="48"/>
      <c r="KY23" s="48"/>
      <c r="KZ23" s="48"/>
      <c r="LA23" s="48"/>
      <c r="LB23" s="48"/>
      <c r="LC23" s="48"/>
      <c r="LD23" s="48"/>
      <c r="LE23" s="48"/>
      <c r="LF23" s="48"/>
      <c r="LG23" s="48"/>
      <c r="LH23" s="48"/>
      <c r="LI23" s="48"/>
      <c r="LJ23" s="48"/>
      <c r="LK23" s="48"/>
      <c r="LL23" s="48"/>
      <c r="LM23" s="48"/>
      <c r="LN23" s="48"/>
      <c r="LO23" s="48"/>
      <c r="LP23" s="48"/>
      <c r="LQ23" s="48"/>
      <c r="LR23" s="48"/>
      <c r="LS23" s="48"/>
      <c r="LT23" s="48"/>
      <c r="LU23" s="48"/>
      <c r="LV23" s="48"/>
      <c r="LW23" s="48"/>
      <c r="LX23" s="48"/>
      <c r="LY23" s="48"/>
      <c r="LZ23" s="48"/>
      <c r="MA23" s="48"/>
      <c r="MB23" s="48"/>
      <c r="MC23" s="48"/>
      <c r="MD23" s="48"/>
      <c r="ME23" s="48"/>
      <c r="MF23" s="48"/>
      <c r="MG23" s="48"/>
      <c r="MH23" s="48"/>
      <c r="MI23" s="48"/>
      <c r="MJ23" s="48"/>
      <c r="MK23" s="48"/>
      <c r="ML23" s="48"/>
      <c r="MM23" s="48"/>
      <c r="MN23" s="48"/>
      <c r="MO23" s="48"/>
      <c r="MP23" s="48"/>
      <c r="MQ23" s="48"/>
      <c r="MR23" s="48"/>
      <c r="MS23" s="48"/>
      <c r="MT23" s="48"/>
      <c r="MU23" s="48"/>
      <c r="MV23" s="48"/>
      <c r="MW23" s="48"/>
      <c r="MX23" s="48"/>
      <c r="MY23" s="48"/>
      <c r="MZ23" s="48"/>
      <c r="NA23" s="48"/>
      <c r="NB23" s="48"/>
      <c r="NC23" s="48"/>
      <c r="ND23" s="48"/>
      <c r="NE23" s="48"/>
      <c r="NF23" s="48"/>
      <c r="NG23" s="48"/>
      <c r="NH23" s="48"/>
      <c r="NI23" s="48"/>
      <c r="NJ23" s="48"/>
      <c r="NK23" s="48"/>
      <c r="NL23" s="48"/>
      <c r="NM23" s="48"/>
      <c r="NN23" s="48"/>
      <c r="NO23" s="48"/>
      <c r="NP23" s="48"/>
      <c r="NQ23" s="48"/>
      <c r="NR23" s="48"/>
      <c r="NS23" s="48"/>
      <c r="NT23" s="48"/>
      <c r="NU23" s="48"/>
      <c r="NV23" s="48"/>
      <c r="NW23" s="48"/>
      <c r="NX23" s="48"/>
      <c r="NY23" s="48"/>
      <c r="NZ23" s="48"/>
      <c r="OA23" s="48"/>
      <c r="OB23" s="48"/>
      <c r="OC23" s="48"/>
      <c r="OD23" s="48"/>
      <c r="OE23" s="48"/>
      <c r="OF23" s="48"/>
      <c r="OG23" s="48"/>
      <c r="OH23" s="48"/>
      <c r="OI23" s="48"/>
      <c r="OJ23" s="48"/>
      <c r="OK23" s="48"/>
      <c r="OL23" s="48"/>
      <c r="OM23" s="48"/>
      <c r="ON23" s="48"/>
      <c r="OO23" s="48"/>
      <c r="OP23" s="48"/>
      <c r="OQ23" s="48"/>
      <c r="OR23" s="48"/>
      <c r="OS23" s="48"/>
      <c r="OT23" s="48"/>
      <c r="OU23" s="48"/>
      <c r="OV23" s="48"/>
      <c r="OW23" s="48"/>
      <c r="OX23" s="48"/>
      <c r="OY23" s="48"/>
      <c r="OZ23" s="48"/>
      <c r="PA23" s="48"/>
      <c r="PB23" s="48"/>
      <c r="PC23" s="48"/>
      <c r="PD23" s="48"/>
      <c r="PE23" s="48"/>
      <c r="PF23" s="48"/>
      <c r="PG23" s="48"/>
      <c r="PH23" s="48"/>
      <c r="PI23" s="48"/>
      <c r="PJ23" s="48"/>
      <c r="PK23" s="48"/>
      <c r="PL23" s="48"/>
      <c r="PM23" s="48"/>
      <c r="PN23" s="48"/>
      <c r="PO23" s="48"/>
      <c r="PP23" s="48"/>
      <c r="PQ23" s="48"/>
      <c r="PR23" s="48"/>
      <c r="PS23" s="48"/>
      <c r="PT23" s="48"/>
      <c r="PU23" s="48"/>
      <c r="PV23" s="48"/>
      <c r="PW23" s="48"/>
      <c r="PX23" s="48"/>
      <c r="PY23" s="48"/>
      <c r="PZ23" s="48"/>
      <c r="QA23" s="48"/>
      <c r="QB23" s="48"/>
      <c r="QC23" s="48"/>
      <c r="QD23" s="48"/>
      <c r="QE23" s="48"/>
      <c r="QF23" s="48"/>
      <c r="QG23" s="48"/>
      <c r="QH23" s="48"/>
      <c r="QI23" s="48"/>
      <c r="QJ23" s="48"/>
      <c r="QK23" s="48"/>
      <c r="QL23" s="48"/>
      <c r="QM23" s="48"/>
      <c r="QN23" s="48"/>
      <c r="QO23" s="48"/>
      <c r="QP23" s="48"/>
      <c r="QQ23" s="48"/>
      <c r="QR23" s="48"/>
      <c r="QS23" s="48"/>
      <c r="QT23" s="48"/>
      <c r="QU23" s="48"/>
      <c r="QV23" s="48"/>
      <c r="QW23" s="48"/>
      <c r="QX23" s="48"/>
      <c r="QY23" s="48"/>
      <c r="QZ23" s="48"/>
      <c r="RA23" s="48"/>
      <c r="RB23" s="48"/>
      <c r="RC23" s="48"/>
      <c r="RD23" s="48"/>
      <c r="RE23" s="48"/>
      <c r="RF23" s="48"/>
      <c r="RG23" s="48"/>
      <c r="RH23" s="48"/>
      <c r="RI23" s="48"/>
      <c r="RJ23" s="48"/>
      <c r="RK23" s="48"/>
      <c r="RL23" s="48"/>
      <c r="RM23" s="48"/>
      <c r="RN23" s="48"/>
      <c r="RO23" s="48"/>
      <c r="RP23" s="48"/>
      <c r="RQ23" s="48"/>
      <c r="RR23" s="48"/>
      <c r="RS23" s="48"/>
      <c r="RT23" s="48"/>
      <c r="RU23" s="48"/>
      <c r="RV23" s="48"/>
      <c r="RW23" s="48"/>
      <c r="RX23" s="48"/>
      <c r="RY23" s="48"/>
      <c r="RZ23" s="48"/>
      <c r="SA23" s="48"/>
      <c r="SB23" s="48"/>
      <c r="SC23" s="48"/>
      <c r="SD23" s="48"/>
      <c r="SE23" s="48"/>
      <c r="SF23" s="48"/>
      <c r="SG23" s="48"/>
      <c r="SH23" s="48"/>
      <c r="SI23" s="48"/>
      <c r="SJ23" s="48"/>
      <c r="SK23" s="48"/>
      <c r="SL23" s="48"/>
      <c r="SM23" s="48"/>
      <c r="SN23" s="48"/>
      <c r="SO23" s="48"/>
      <c r="SP23" s="48"/>
      <c r="SQ23" s="48"/>
      <c r="SR23" s="48"/>
      <c r="SS23" s="48"/>
      <c r="ST23" s="48"/>
      <c r="SU23" s="48"/>
      <c r="SV23" s="48"/>
      <c r="SW23" s="48"/>
      <c r="SX23" s="48"/>
      <c r="SY23" s="48"/>
      <c r="SZ23" s="48"/>
      <c r="TA23" s="48"/>
      <c r="TB23" s="48"/>
      <c r="TC23" s="48"/>
      <c r="TD23" s="48"/>
      <c r="TE23" s="48"/>
      <c r="TF23" s="48"/>
      <c r="TG23" s="48"/>
      <c r="TH23" s="48"/>
      <c r="TI23" s="48"/>
      <c r="TJ23" s="48"/>
      <c r="TK23" s="48"/>
      <c r="TL23" s="48"/>
      <c r="TM23" s="48"/>
      <c r="TN23" s="48"/>
      <c r="TO23" s="48"/>
      <c r="TP23" s="48"/>
      <c r="TQ23" s="48"/>
      <c r="TR23" s="48"/>
      <c r="TS23" s="48"/>
      <c r="TT23" s="48"/>
      <c r="TU23" s="48"/>
      <c r="TV23" s="48"/>
      <c r="TW23" s="48"/>
      <c r="TX23" s="48"/>
      <c r="TY23" s="48"/>
      <c r="TZ23" s="48"/>
      <c r="UA23" s="48"/>
      <c r="UB23" s="48"/>
      <c r="UC23" s="48"/>
      <c r="UD23" s="48"/>
      <c r="UE23" s="48"/>
      <c r="UF23" s="48"/>
      <c r="UG23" s="48"/>
      <c r="UH23" s="48"/>
      <c r="UI23" s="48"/>
      <c r="UJ23" s="48"/>
      <c r="UK23" s="48"/>
      <c r="UL23" s="48"/>
      <c r="UM23" s="48"/>
      <c r="UN23" s="48"/>
      <c r="UO23" s="48"/>
      <c r="UP23" s="48"/>
      <c r="UQ23" s="48"/>
      <c r="UR23" s="48"/>
      <c r="US23" s="48"/>
      <c r="UT23" s="48"/>
      <c r="UU23" s="48"/>
      <c r="UV23" s="48"/>
      <c r="UW23" s="48"/>
      <c r="UX23" s="48"/>
      <c r="UY23" s="48"/>
      <c r="UZ23" s="48"/>
      <c r="VA23" s="48"/>
      <c r="VB23" s="48"/>
      <c r="VC23" s="48"/>
      <c r="VD23" s="48"/>
      <c r="VE23" s="48"/>
      <c r="VF23" s="48"/>
      <c r="VG23" s="48"/>
      <c r="VH23" s="48"/>
      <c r="VI23" s="48"/>
      <c r="VJ23" s="48"/>
      <c r="VK23" s="48"/>
      <c r="VL23" s="48"/>
      <c r="VM23" s="48"/>
      <c r="VN23" s="48"/>
      <c r="VO23" s="48"/>
      <c r="VP23" s="48"/>
      <c r="VQ23" s="48"/>
      <c r="VR23" s="48"/>
      <c r="VS23" s="48"/>
      <c r="VT23" s="48"/>
      <c r="VU23" s="48"/>
      <c r="VV23" s="48"/>
      <c r="VW23" s="48"/>
      <c r="VX23" s="48"/>
      <c r="VY23" s="48"/>
      <c r="VZ23" s="48"/>
      <c r="WA23" s="48"/>
      <c r="WB23" s="48"/>
      <c r="WC23" s="48"/>
      <c r="WD23" s="48"/>
      <c r="WE23" s="48"/>
      <c r="WF23" s="48"/>
      <c r="WG23" s="48"/>
      <c r="WH23" s="48"/>
      <c r="WI23" s="48"/>
      <c r="WJ23" s="48"/>
      <c r="WK23" s="48"/>
      <c r="WL23" s="48"/>
      <c r="WM23" s="48"/>
      <c r="WN23" s="48"/>
      <c r="WO23" s="48"/>
      <c r="WP23" s="48"/>
      <c r="WQ23" s="48"/>
      <c r="WR23" s="48"/>
      <c r="WS23" s="48"/>
      <c r="WT23" s="48"/>
      <c r="WU23" s="48"/>
      <c r="WV23" s="48"/>
      <c r="WW23" s="48"/>
      <c r="WX23" s="48"/>
      <c r="WY23" s="48"/>
      <c r="WZ23" s="48"/>
      <c r="XA23" s="48"/>
      <c r="XB23" s="48"/>
      <c r="XC23" s="48"/>
      <c r="XD23" s="48"/>
      <c r="XE23" s="48"/>
      <c r="XF23" s="48"/>
      <c r="XG23" s="48"/>
      <c r="XH23" s="48"/>
      <c r="XI23" s="48"/>
      <c r="XJ23" s="48"/>
      <c r="XK23" s="48"/>
      <c r="XL23" s="48"/>
      <c r="XM23" s="48"/>
      <c r="XN23" s="48"/>
      <c r="XO23" s="48"/>
      <c r="XP23" s="48"/>
      <c r="XQ23" s="48"/>
      <c r="XR23" s="48"/>
      <c r="XS23" s="48"/>
      <c r="XT23" s="48"/>
      <c r="XU23" s="48"/>
      <c r="XV23" s="48"/>
      <c r="XW23" s="48"/>
      <c r="XX23" s="48"/>
      <c r="XY23" s="48"/>
      <c r="XZ23" s="48"/>
      <c r="YA23" s="48"/>
      <c r="YB23" s="48"/>
      <c r="YC23" s="48"/>
      <c r="YD23" s="48"/>
      <c r="YE23" s="48"/>
      <c r="YF23" s="48"/>
      <c r="YG23" s="48"/>
      <c r="YH23" s="48"/>
      <c r="YI23" s="48"/>
      <c r="YJ23" s="48"/>
      <c r="YK23" s="48"/>
      <c r="YL23" s="48"/>
      <c r="YM23" s="48"/>
      <c r="YN23" s="48"/>
      <c r="YO23" s="48"/>
      <c r="YP23" s="48"/>
      <c r="YQ23" s="48"/>
      <c r="YR23" s="48"/>
      <c r="YS23" s="48"/>
      <c r="YT23" s="48"/>
      <c r="YU23" s="48"/>
      <c r="YV23" s="48"/>
      <c r="YW23" s="48"/>
      <c r="YX23" s="48"/>
      <c r="YY23" s="48"/>
      <c r="YZ23" s="48"/>
      <c r="ZA23" s="48"/>
      <c r="ZB23" s="48"/>
      <c r="ZC23" s="48"/>
      <c r="ZD23" s="48"/>
      <c r="ZE23" s="48"/>
      <c r="ZF23" s="48"/>
      <c r="ZG23" s="48"/>
      <c r="ZH23" s="48"/>
      <c r="ZI23" s="48"/>
      <c r="ZJ23" s="48"/>
      <c r="ZK23" s="48"/>
      <c r="ZL23" s="48"/>
      <c r="ZM23" s="48"/>
      <c r="ZN23" s="48"/>
      <c r="ZO23" s="48"/>
      <c r="ZP23" s="48"/>
      <c r="ZQ23" s="48"/>
      <c r="ZR23" s="48"/>
      <c r="ZS23" s="48"/>
      <c r="ZT23" s="48"/>
      <c r="ZU23" s="48"/>
      <c r="ZV23" s="48"/>
      <c r="ZW23" s="48"/>
      <c r="ZX23" s="48"/>
      <c r="ZY23" s="48"/>
      <c r="ZZ23" s="48"/>
      <c r="AAA23" s="48"/>
      <c r="AAB23" s="48"/>
      <c r="AAC23" s="48"/>
      <c r="AAD23" s="48"/>
      <c r="AAE23" s="48"/>
      <c r="AAF23" s="48"/>
      <c r="AAG23" s="48"/>
      <c r="AAH23" s="48"/>
      <c r="AAI23" s="48"/>
      <c r="AAJ23" s="48"/>
      <c r="AAK23" s="48"/>
      <c r="AAL23" s="48"/>
      <c r="AAM23" s="48"/>
      <c r="AAN23" s="48"/>
      <c r="AAO23" s="48"/>
      <c r="AAP23" s="48"/>
      <c r="AAQ23" s="48"/>
      <c r="AAR23" s="48"/>
      <c r="AAS23" s="48"/>
      <c r="AAT23" s="48"/>
      <c r="AAU23" s="48"/>
      <c r="AAV23" s="48"/>
      <c r="AAW23" s="48"/>
      <c r="AAX23" s="48"/>
      <c r="AAY23" s="48"/>
      <c r="AAZ23" s="48"/>
      <c r="ABA23" s="48"/>
      <c r="ABB23" s="48"/>
      <c r="ABC23" s="48"/>
      <c r="ABD23" s="48"/>
      <c r="ABE23" s="48"/>
      <c r="ABF23" s="48"/>
      <c r="ABG23" s="48"/>
      <c r="ABH23" s="48"/>
      <c r="ABI23" s="48"/>
      <c r="ABJ23" s="48"/>
      <c r="ABK23" s="48"/>
      <c r="ABL23" s="48"/>
      <c r="ABM23" s="48"/>
      <c r="ABN23" s="48"/>
      <c r="ABO23" s="48"/>
      <c r="ABP23" s="48"/>
      <c r="ABQ23" s="48"/>
      <c r="ABR23" s="48"/>
      <c r="ABS23" s="48"/>
      <c r="ABT23" s="48"/>
      <c r="ABU23" s="48"/>
      <c r="ABV23" s="48"/>
      <c r="ABW23" s="48"/>
      <c r="ABX23" s="48"/>
      <c r="ABY23" s="48"/>
      <c r="ABZ23" s="48"/>
      <c r="ACA23" s="48"/>
      <c r="ACB23" s="48"/>
      <c r="ACC23" s="48"/>
      <c r="ACD23" s="48"/>
      <c r="ACE23" s="48"/>
      <c r="ACF23" s="48"/>
      <c r="ACG23" s="48"/>
      <c r="ACH23" s="48"/>
      <c r="ACI23" s="48"/>
      <c r="ACJ23" s="48"/>
      <c r="ACK23" s="48"/>
      <c r="ACL23" s="48"/>
      <c r="ACM23" s="48"/>
      <c r="ACN23" s="48"/>
      <c r="ACO23" s="48"/>
      <c r="ACP23" s="48"/>
      <c r="ACQ23" s="48"/>
      <c r="ACR23" s="48"/>
      <c r="ACS23" s="48"/>
      <c r="ACT23" s="48"/>
      <c r="ACU23" s="48"/>
      <c r="ACV23" s="48"/>
      <c r="ACW23" s="48"/>
      <c r="ACX23" s="48"/>
      <c r="ACY23" s="48"/>
      <c r="ACZ23" s="48"/>
      <c r="ADA23" s="48"/>
      <c r="ADB23" s="48"/>
      <c r="ADC23" s="48"/>
      <c r="ADD23" s="48"/>
      <c r="ADE23" s="48"/>
      <c r="ADF23" s="48"/>
      <c r="ADG23" s="48"/>
      <c r="ADH23" s="48"/>
      <c r="ADI23" s="48"/>
      <c r="ADJ23" s="48"/>
      <c r="ADK23" s="48"/>
      <c r="ADL23" s="48"/>
      <c r="ADM23" s="48"/>
      <c r="ADN23" s="48"/>
      <c r="ADO23" s="48"/>
      <c r="ADP23" s="48"/>
      <c r="ADQ23" s="48"/>
      <c r="ADR23" s="48"/>
      <c r="ADS23" s="48"/>
      <c r="ADT23" s="48"/>
      <c r="ADU23" s="48"/>
      <c r="ADV23" s="48"/>
      <c r="ADW23" s="48"/>
      <c r="ADX23" s="48"/>
      <c r="ADY23" s="48"/>
      <c r="ADZ23" s="48"/>
      <c r="AEA23" s="48"/>
      <c r="AEB23" s="48"/>
      <c r="AEC23" s="48"/>
      <c r="AED23" s="48"/>
      <c r="AEE23" s="48"/>
      <c r="AEF23" s="48"/>
      <c r="AEG23" s="48"/>
      <c r="AEH23" s="48"/>
      <c r="AEI23" s="48"/>
      <c r="AEJ23" s="48"/>
      <c r="AEK23" s="48"/>
      <c r="AEL23" s="48"/>
      <c r="AEM23" s="48"/>
      <c r="AEN23" s="48"/>
      <c r="AEO23" s="48"/>
      <c r="AEP23" s="48"/>
      <c r="AEQ23" s="48"/>
      <c r="AER23" s="48"/>
      <c r="AES23" s="48"/>
      <c r="AET23" s="48"/>
      <c r="AEU23" s="48"/>
      <c r="AEV23" s="48"/>
      <c r="AEW23" s="48"/>
      <c r="AEX23" s="48"/>
      <c r="AEY23" s="48"/>
      <c r="AEZ23" s="48"/>
      <c r="AFA23" s="48"/>
      <c r="AFB23" s="48"/>
      <c r="AFC23" s="48"/>
      <c r="AFD23" s="48"/>
      <c r="AFE23" s="48"/>
      <c r="AFF23" s="48"/>
      <c r="AFG23" s="48"/>
      <c r="AFH23" s="48"/>
      <c r="AFI23" s="48"/>
      <c r="AFJ23" s="48"/>
      <c r="AFK23" s="48"/>
      <c r="AFL23" s="48"/>
      <c r="AFM23" s="48"/>
      <c r="AFN23" s="48"/>
      <c r="AFO23" s="48"/>
      <c r="AFP23" s="48"/>
      <c r="AFQ23" s="48"/>
      <c r="AFR23" s="48"/>
      <c r="AFS23" s="48"/>
      <c r="AFT23" s="48"/>
      <c r="AFU23" s="48"/>
      <c r="AFV23" s="48"/>
      <c r="AFW23" s="48"/>
      <c r="AFX23" s="48"/>
      <c r="AFY23" s="48"/>
      <c r="AFZ23" s="48"/>
      <c r="AGA23" s="48"/>
      <c r="AGB23" s="48"/>
      <c r="AGC23" s="48"/>
      <c r="AGD23" s="48"/>
      <c r="AGE23" s="48"/>
      <c r="AGF23" s="48"/>
      <c r="AGG23" s="48"/>
      <c r="AGH23" s="48"/>
      <c r="AGI23" s="48"/>
      <c r="AGJ23" s="48"/>
      <c r="AGK23" s="48"/>
      <c r="AGL23" s="48"/>
      <c r="AGM23" s="48"/>
      <c r="AGN23" s="48"/>
      <c r="AGO23" s="48"/>
      <c r="AGP23" s="48"/>
      <c r="AGQ23" s="48"/>
      <c r="AGR23" s="48"/>
      <c r="AGS23" s="48"/>
      <c r="AGT23" s="48"/>
      <c r="AGU23" s="48"/>
      <c r="AGV23" s="48"/>
      <c r="AGW23" s="48"/>
      <c r="AGX23" s="48"/>
      <c r="AGY23" s="48"/>
      <c r="AGZ23" s="48"/>
      <c r="AHA23" s="48"/>
      <c r="AHB23" s="48"/>
      <c r="AHC23" s="48"/>
      <c r="AHD23" s="48"/>
      <c r="AHE23" s="48"/>
      <c r="AHF23" s="48"/>
      <c r="AHG23" s="48"/>
      <c r="AHH23" s="48"/>
      <c r="AHI23" s="48"/>
      <c r="AHJ23" s="48"/>
      <c r="AHK23" s="48"/>
      <c r="AHL23" s="48"/>
      <c r="AHM23" s="48"/>
      <c r="AHN23" s="48"/>
      <c r="AHO23" s="48"/>
      <c r="AHP23" s="48"/>
      <c r="AHQ23" s="48"/>
      <c r="AHR23" s="48"/>
      <c r="AHS23" s="48"/>
      <c r="AHT23" s="48"/>
      <c r="AHU23" s="48"/>
      <c r="AHV23" s="48"/>
      <c r="AHW23" s="48"/>
      <c r="AHX23" s="48"/>
      <c r="AHY23" s="48"/>
      <c r="AHZ23" s="48"/>
      <c r="AIA23" s="48"/>
      <c r="AIB23" s="48"/>
      <c r="AIC23" s="48"/>
      <c r="AID23" s="48"/>
      <c r="AIE23" s="48"/>
      <c r="AIF23" s="48"/>
      <c r="AIG23" s="48"/>
      <c r="AIH23" s="48"/>
      <c r="AII23" s="48"/>
      <c r="AIJ23" s="48"/>
      <c r="AIK23" s="48"/>
      <c r="AIL23" s="48"/>
      <c r="AIM23" s="48"/>
      <c r="AIN23" s="48"/>
      <c r="AIO23" s="48"/>
    </row>
    <row r="24" spans="1:957" ht="18" customHeight="1" x14ac:dyDescent="0.25">
      <c r="A24" s="48"/>
      <c r="B24" s="48"/>
      <c r="C24" s="48"/>
      <c r="D24" s="48"/>
      <c r="E24" s="48"/>
      <c r="F24" s="48"/>
      <c r="G24" s="48"/>
      <c r="H24" s="48"/>
      <c r="I24" s="48"/>
      <c r="J24" s="48"/>
      <c r="K24" s="48"/>
      <c r="L24" s="48"/>
      <c r="M24" s="48"/>
      <c r="AN24" s="71"/>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c r="FW24" s="48"/>
      <c r="FX24" s="48"/>
      <c r="FY24" s="48"/>
      <c r="FZ24" s="48"/>
      <c r="GA24" s="48"/>
      <c r="GB24" s="48"/>
      <c r="GC24" s="48"/>
      <c r="GD24" s="48"/>
      <c r="GE24" s="48"/>
      <c r="GF24" s="48"/>
      <c r="GG24" s="48"/>
      <c r="GH24" s="48"/>
      <c r="GI24" s="48"/>
      <c r="GJ24" s="48"/>
      <c r="GK24" s="48"/>
      <c r="GL24" s="48"/>
      <c r="GM24" s="48"/>
      <c r="GN24" s="48"/>
      <c r="GO24" s="48"/>
      <c r="GP24" s="48"/>
      <c r="GQ24" s="48"/>
      <c r="GR24" s="48"/>
      <c r="GS24" s="48"/>
      <c r="GT24" s="48"/>
      <c r="GU24" s="48"/>
      <c r="GV24" s="48"/>
      <c r="GW24" s="48"/>
      <c r="GX24" s="48"/>
      <c r="GY24" s="48"/>
      <c r="GZ24" s="48"/>
      <c r="HA24" s="48"/>
      <c r="HB24" s="48"/>
      <c r="HC24" s="48"/>
      <c r="HD24" s="48"/>
      <c r="HE24" s="48"/>
      <c r="HF24" s="48"/>
      <c r="HG24" s="48"/>
      <c r="HH24" s="48"/>
      <c r="HI24" s="48"/>
      <c r="HJ24" s="48"/>
      <c r="HK24" s="48"/>
      <c r="HL24" s="48"/>
      <c r="HM24" s="48"/>
      <c r="HN24" s="48"/>
      <c r="HO24" s="48"/>
      <c r="HP24" s="48"/>
      <c r="HQ24" s="48"/>
      <c r="HR24" s="48"/>
      <c r="HS24" s="48"/>
      <c r="HT24" s="48"/>
      <c r="HU24" s="48"/>
      <c r="HV24" s="48"/>
      <c r="HW24" s="48"/>
      <c r="HX24" s="48"/>
      <c r="HY24" s="48"/>
      <c r="HZ24" s="48"/>
      <c r="IA24" s="48"/>
      <c r="IB24" s="48"/>
      <c r="IC24" s="48"/>
      <c r="ID24" s="48"/>
      <c r="IE24" s="48"/>
      <c r="IF24" s="48"/>
      <c r="IG24" s="48"/>
      <c r="IH24" s="48"/>
      <c r="II24" s="48"/>
      <c r="IJ24" s="48"/>
      <c r="IK24" s="48"/>
      <c r="IL24" s="48"/>
      <c r="IM24" s="48"/>
      <c r="IN24" s="48"/>
      <c r="IO24" s="48"/>
      <c r="IP24" s="48"/>
      <c r="IQ24" s="48"/>
      <c r="IR24" s="48"/>
      <c r="IS24" s="48"/>
      <c r="IT24" s="48"/>
      <c r="IU24" s="48"/>
      <c r="IV24" s="48"/>
      <c r="IW24" s="48"/>
      <c r="IX24" s="48"/>
      <c r="IY24" s="48"/>
      <c r="IZ24" s="48"/>
      <c r="JA24" s="48"/>
      <c r="JB24" s="48"/>
      <c r="JC24" s="48"/>
      <c r="JD24" s="48"/>
      <c r="JE24" s="48"/>
      <c r="JF24" s="48"/>
      <c r="JG24" s="48"/>
      <c r="JH24" s="48"/>
      <c r="JI24" s="48"/>
      <c r="JJ24" s="48"/>
      <c r="JK24" s="48"/>
      <c r="JL24" s="48"/>
      <c r="JM24" s="48"/>
      <c r="JN24" s="48"/>
      <c r="JO24" s="48"/>
      <c r="JP24" s="48"/>
      <c r="JQ24" s="48"/>
      <c r="JR24" s="48"/>
      <c r="JS24" s="48"/>
      <c r="JT24" s="48"/>
      <c r="JU24" s="48"/>
      <c r="JV24" s="48"/>
      <c r="JW24" s="48"/>
      <c r="JX24" s="48"/>
      <c r="JY24" s="48"/>
      <c r="JZ24" s="48"/>
      <c r="KA24" s="48"/>
      <c r="KB24" s="48"/>
      <c r="KC24" s="48"/>
      <c r="KD24" s="48"/>
      <c r="KE24" s="48"/>
      <c r="KF24" s="48"/>
      <c r="KG24" s="48"/>
      <c r="KH24" s="48"/>
      <c r="KI24" s="48"/>
      <c r="KJ24" s="48"/>
      <c r="KK24" s="48"/>
      <c r="KL24" s="48"/>
      <c r="KM24" s="48"/>
      <c r="KN24" s="48"/>
      <c r="KO24" s="48"/>
      <c r="KP24" s="48"/>
      <c r="KQ24" s="48"/>
      <c r="KR24" s="48"/>
      <c r="KS24" s="48"/>
      <c r="KT24" s="48"/>
      <c r="KU24" s="48"/>
      <c r="KV24" s="48"/>
      <c r="KW24" s="48"/>
      <c r="KX24" s="48"/>
      <c r="KY24" s="48"/>
      <c r="KZ24" s="48"/>
      <c r="LA24" s="48"/>
      <c r="LB24" s="48"/>
      <c r="LC24" s="48"/>
      <c r="LD24" s="48"/>
      <c r="LE24" s="48"/>
      <c r="LF24" s="48"/>
      <c r="LG24" s="48"/>
      <c r="LH24" s="48"/>
      <c r="LI24" s="48"/>
      <c r="LJ24" s="48"/>
      <c r="LK24" s="48"/>
      <c r="LL24" s="48"/>
      <c r="LM24" s="48"/>
      <c r="LN24" s="48"/>
      <c r="LO24" s="48"/>
      <c r="LP24" s="48"/>
      <c r="LQ24" s="48"/>
      <c r="LR24" s="48"/>
      <c r="LS24" s="48"/>
      <c r="LT24" s="48"/>
      <c r="LU24" s="48"/>
      <c r="LV24" s="48"/>
      <c r="LW24" s="48"/>
      <c r="LX24" s="48"/>
      <c r="LY24" s="48"/>
      <c r="LZ24" s="48"/>
      <c r="MA24" s="48"/>
      <c r="MB24" s="48"/>
      <c r="MC24" s="48"/>
      <c r="MD24" s="48"/>
      <c r="ME24" s="48"/>
      <c r="MF24" s="48"/>
      <c r="MG24" s="48"/>
      <c r="MH24" s="48"/>
      <c r="MI24" s="48"/>
      <c r="MJ24" s="48"/>
      <c r="MK24" s="48"/>
      <c r="ML24" s="48"/>
      <c r="MM24" s="48"/>
      <c r="MN24" s="48"/>
      <c r="MO24" s="48"/>
      <c r="MP24" s="48"/>
      <c r="MQ24" s="48"/>
      <c r="MR24" s="48"/>
      <c r="MS24" s="48"/>
      <c r="MT24" s="48"/>
      <c r="MU24" s="48"/>
      <c r="MV24" s="48"/>
      <c r="MW24" s="48"/>
      <c r="MX24" s="48"/>
      <c r="MY24" s="48"/>
      <c r="MZ24" s="48"/>
      <c r="NA24" s="48"/>
      <c r="NB24" s="48"/>
      <c r="NC24" s="48"/>
      <c r="ND24" s="48"/>
      <c r="NE24" s="48"/>
      <c r="NF24" s="48"/>
      <c r="NG24" s="48"/>
      <c r="NH24" s="48"/>
      <c r="NI24" s="48"/>
      <c r="NJ24" s="48"/>
      <c r="NK24" s="48"/>
      <c r="NL24" s="48"/>
      <c r="NM24" s="48"/>
      <c r="NN24" s="48"/>
      <c r="NO24" s="48"/>
      <c r="NP24" s="48"/>
      <c r="NQ24" s="48"/>
      <c r="NR24" s="48"/>
      <c r="NS24" s="48"/>
      <c r="NT24" s="48"/>
      <c r="NU24" s="48"/>
      <c r="NV24" s="48"/>
      <c r="NW24" s="48"/>
      <c r="NX24" s="48"/>
      <c r="NY24" s="48"/>
      <c r="NZ24" s="48"/>
      <c r="OA24" s="48"/>
      <c r="OB24" s="48"/>
      <c r="OC24" s="48"/>
      <c r="OD24" s="48"/>
      <c r="OE24" s="48"/>
      <c r="OF24" s="48"/>
      <c r="OG24" s="48"/>
      <c r="OH24" s="48"/>
      <c r="OI24" s="48"/>
      <c r="OJ24" s="48"/>
      <c r="OK24" s="48"/>
      <c r="OL24" s="48"/>
      <c r="OM24" s="48"/>
      <c r="ON24" s="48"/>
      <c r="OO24" s="48"/>
      <c r="OP24" s="48"/>
      <c r="OQ24" s="48"/>
      <c r="OR24" s="48"/>
      <c r="OS24" s="48"/>
      <c r="OT24" s="48"/>
      <c r="OU24" s="48"/>
      <c r="OV24" s="48"/>
      <c r="OW24" s="48"/>
      <c r="OX24" s="48"/>
      <c r="OY24" s="48"/>
      <c r="OZ24" s="48"/>
      <c r="PA24" s="48"/>
      <c r="PB24" s="48"/>
      <c r="PC24" s="48"/>
      <c r="PD24" s="48"/>
      <c r="PE24" s="48"/>
      <c r="PF24" s="48"/>
      <c r="PG24" s="48"/>
      <c r="PH24" s="48"/>
      <c r="PI24" s="48"/>
      <c r="PJ24" s="48"/>
      <c r="PK24" s="48"/>
      <c r="PL24" s="48"/>
      <c r="PM24" s="48"/>
      <c r="PN24" s="48"/>
      <c r="PO24" s="48"/>
      <c r="PP24" s="48"/>
      <c r="PQ24" s="48"/>
      <c r="PR24" s="48"/>
      <c r="PS24" s="48"/>
      <c r="PT24" s="48"/>
      <c r="PU24" s="48"/>
      <c r="PV24" s="48"/>
      <c r="PW24" s="48"/>
      <c r="PX24" s="48"/>
      <c r="PY24" s="48"/>
      <c r="PZ24" s="48"/>
      <c r="QA24" s="48"/>
      <c r="QB24" s="48"/>
      <c r="QC24" s="48"/>
      <c r="QD24" s="48"/>
      <c r="QE24" s="48"/>
      <c r="QF24" s="48"/>
      <c r="QG24" s="48"/>
      <c r="QH24" s="48"/>
      <c r="QI24" s="48"/>
      <c r="QJ24" s="48"/>
      <c r="QK24" s="48"/>
      <c r="QL24" s="48"/>
      <c r="QM24" s="48"/>
      <c r="QN24" s="48"/>
      <c r="QO24" s="48"/>
      <c r="QP24" s="48"/>
      <c r="QQ24" s="48"/>
      <c r="QR24" s="48"/>
      <c r="QS24" s="48"/>
      <c r="QT24" s="48"/>
      <c r="QU24" s="48"/>
      <c r="QV24" s="48"/>
      <c r="QW24" s="48"/>
      <c r="QX24" s="48"/>
      <c r="QY24" s="48"/>
      <c r="QZ24" s="48"/>
      <c r="RA24" s="48"/>
      <c r="RB24" s="48"/>
      <c r="RC24" s="48"/>
      <c r="RD24" s="48"/>
      <c r="RE24" s="48"/>
      <c r="RF24" s="48"/>
      <c r="RG24" s="48"/>
      <c r="RH24" s="48"/>
      <c r="RI24" s="48"/>
      <c r="RJ24" s="48"/>
      <c r="RK24" s="48"/>
      <c r="RL24" s="48"/>
      <c r="RM24" s="48"/>
      <c r="RN24" s="48"/>
      <c r="RO24" s="48"/>
      <c r="RP24" s="48"/>
      <c r="RQ24" s="48"/>
      <c r="RR24" s="48"/>
      <c r="RS24" s="48"/>
      <c r="RT24" s="48"/>
      <c r="RU24" s="48"/>
      <c r="RV24" s="48"/>
      <c r="RW24" s="48"/>
      <c r="RX24" s="48"/>
      <c r="RY24" s="48"/>
      <c r="RZ24" s="48"/>
      <c r="SA24" s="48"/>
      <c r="SB24" s="48"/>
      <c r="SC24" s="48"/>
      <c r="SD24" s="48"/>
      <c r="SE24" s="48"/>
      <c r="SF24" s="48"/>
      <c r="SG24" s="48"/>
      <c r="SH24" s="48"/>
      <c r="SI24" s="48"/>
      <c r="SJ24" s="48"/>
      <c r="SK24" s="48"/>
      <c r="SL24" s="48"/>
      <c r="SM24" s="48"/>
      <c r="SN24" s="48"/>
      <c r="SO24" s="48"/>
      <c r="SP24" s="48"/>
      <c r="SQ24" s="48"/>
      <c r="SR24" s="48"/>
      <c r="SS24" s="48"/>
      <c r="ST24" s="48"/>
      <c r="SU24" s="48"/>
      <c r="SV24" s="48"/>
      <c r="SW24" s="48"/>
      <c r="SX24" s="48"/>
      <c r="SY24" s="48"/>
      <c r="SZ24" s="48"/>
      <c r="TA24" s="48"/>
      <c r="TB24" s="48"/>
      <c r="TC24" s="48"/>
      <c r="TD24" s="48"/>
      <c r="TE24" s="48"/>
      <c r="TF24" s="48"/>
      <c r="TG24" s="48"/>
      <c r="TH24" s="48"/>
      <c r="TI24" s="48"/>
      <c r="TJ24" s="48"/>
      <c r="TK24" s="48"/>
      <c r="TL24" s="48"/>
      <c r="TM24" s="48"/>
      <c r="TN24" s="48"/>
      <c r="TO24" s="48"/>
      <c r="TP24" s="48"/>
      <c r="TQ24" s="48"/>
      <c r="TR24" s="48"/>
      <c r="TS24" s="48"/>
      <c r="TT24" s="48"/>
      <c r="TU24" s="48"/>
      <c r="TV24" s="48"/>
      <c r="TW24" s="48"/>
      <c r="TX24" s="48"/>
      <c r="TY24" s="48"/>
      <c r="TZ24" s="48"/>
      <c r="UA24" s="48"/>
      <c r="UB24" s="48"/>
      <c r="UC24" s="48"/>
      <c r="UD24" s="48"/>
      <c r="UE24" s="48"/>
      <c r="UF24" s="48"/>
      <c r="UG24" s="48"/>
      <c r="UH24" s="48"/>
      <c r="UI24" s="48"/>
      <c r="UJ24" s="48"/>
      <c r="UK24" s="48"/>
      <c r="UL24" s="48"/>
      <c r="UM24" s="48"/>
      <c r="UN24" s="48"/>
      <c r="UO24" s="48"/>
      <c r="UP24" s="48"/>
      <c r="UQ24" s="48"/>
      <c r="UR24" s="48"/>
      <c r="US24" s="48"/>
      <c r="UT24" s="48"/>
      <c r="UU24" s="48"/>
      <c r="UV24" s="48"/>
      <c r="UW24" s="48"/>
      <c r="UX24" s="48"/>
      <c r="UY24" s="48"/>
      <c r="UZ24" s="48"/>
      <c r="VA24" s="48"/>
      <c r="VB24" s="48"/>
      <c r="VC24" s="48"/>
      <c r="VD24" s="48"/>
      <c r="VE24" s="48"/>
      <c r="VF24" s="48"/>
      <c r="VG24" s="48"/>
      <c r="VH24" s="48"/>
      <c r="VI24" s="48"/>
      <c r="VJ24" s="48"/>
      <c r="VK24" s="48"/>
      <c r="VL24" s="48"/>
      <c r="VM24" s="48"/>
      <c r="VN24" s="48"/>
      <c r="VO24" s="48"/>
      <c r="VP24" s="48"/>
      <c r="VQ24" s="48"/>
      <c r="VR24" s="48"/>
      <c r="VS24" s="48"/>
      <c r="VT24" s="48"/>
      <c r="VU24" s="48"/>
      <c r="VV24" s="48"/>
      <c r="VW24" s="48"/>
      <c r="VX24" s="48"/>
      <c r="VY24" s="48"/>
      <c r="VZ24" s="48"/>
      <c r="WA24" s="48"/>
      <c r="WB24" s="48"/>
      <c r="WC24" s="48"/>
      <c r="WD24" s="48"/>
      <c r="WE24" s="48"/>
      <c r="WF24" s="48"/>
      <c r="WG24" s="48"/>
      <c r="WH24" s="48"/>
      <c r="WI24" s="48"/>
      <c r="WJ24" s="48"/>
      <c r="WK24" s="48"/>
      <c r="WL24" s="48"/>
      <c r="WM24" s="48"/>
      <c r="WN24" s="48"/>
      <c r="WO24" s="48"/>
      <c r="WP24" s="48"/>
      <c r="WQ24" s="48"/>
      <c r="WR24" s="48"/>
      <c r="WS24" s="48"/>
      <c r="WT24" s="48"/>
      <c r="WU24" s="48"/>
      <c r="WV24" s="48"/>
      <c r="WW24" s="48"/>
      <c r="WX24" s="48"/>
      <c r="WY24" s="48"/>
      <c r="WZ24" s="48"/>
      <c r="XA24" s="48"/>
      <c r="XB24" s="48"/>
      <c r="XC24" s="48"/>
      <c r="XD24" s="48"/>
      <c r="XE24" s="48"/>
      <c r="XF24" s="48"/>
      <c r="XG24" s="48"/>
      <c r="XH24" s="48"/>
      <c r="XI24" s="48"/>
      <c r="XJ24" s="48"/>
      <c r="XK24" s="48"/>
      <c r="XL24" s="48"/>
      <c r="XM24" s="48"/>
      <c r="XN24" s="48"/>
      <c r="XO24" s="48"/>
      <c r="XP24" s="48"/>
      <c r="XQ24" s="48"/>
      <c r="XR24" s="48"/>
      <c r="XS24" s="48"/>
      <c r="XT24" s="48"/>
      <c r="XU24" s="48"/>
      <c r="XV24" s="48"/>
      <c r="XW24" s="48"/>
      <c r="XX24" s="48"/>
      <c r="XY24" s="48"/>
      <c r="XZ24" s="48"/>
      <c r="YA24" s="48"/>
      <c r="YB24" s="48"/>
      <c r="YC24" s="48"/>
      <c r="YD24" s="48"/>
      <c r="YE24" s="48"/>
      <c r="YF24" s="48"/>
      <c r="YG24" s="48"/>
      <c r="YH24" s="48"/>
      <c r="YI24" s="48"/>
      <c r="YJ24" s="48"/>
      <c r="YK24" s="48"/>
      <c r="YL24" s="48"/>
      <c r="YM24" s="48"/>
      <c r="YN24" s="48"/>
      <c r="YO24" s="48"/>
      <c r="YP24" s="48"/>
      <c r="YQ24" s="48"/>
      <c r="YR24" s="48"/>
      <c r="YS24" s="48"/>
      <c r="YT24" s="48"/>
      <c r="YU24" s="48"/>
      <c r="YV24" s="48"/>
      <c r="YW24" s="48"/>
      <c r="YX24" s="48"/>
      <c r="YY24" s="48"/>
      <c r="YZ24" s="48"/>
      <c r="ZA24" s="48"/>
      <c r="ZB24" s="48"/>
      <c r="ZC24" s="48"/>
      <c r="ZD24" s="48"/>
      <c r="ZE24" s="48"/>
      <c r="ZF24" s="48"/>
      <c r="ZG24" s="48"/>
      <c r="ZH24" s="48"/>
      <c r="ZI24" s="48"/>
      <c r="ZJ24" s="48"/>
      <c r="ZK24" s="48"/>
      <c r="ZL24" s="48"/>
      <c r="ZM24" s="48"/>
      <c r="ZN24" s="48"/>
      <c r="ZO24" s="48"/>
      <c r="ZP24" s="48"/>
      <c r="ZQ24" s="48"/>
      <c r="ZR24" s="48"/>
      <c r="ZS24" s="48"/>
      <c r="ZT24" s="48"/>
      <c r="ZU24" s="48"/>
      <c r="ZV24" s="48"/>
      <c r="ZW24" s="48"/>
      <c r="ZX24" s="48"/>
      <c r="ZY24" s="48"/>
      <c r="ZZ24" s="48"/>
      <c r="AAA24" s="48"/>
      <c r="AAB24" s="48"/>
      <c r="AAC24" s="48"/>
      <c r="AAD24" s="48"/>
      <c r="AAE24" s="48"/>
      <c r="AAF24" s="48"/>
      <c r="AAG24" s="48"/>
      <c r="AAH24" s="48"/>
      <c r="AAI24" s="48"/>
      <c r="AAJ24" s="48"/>
      <c r="AAK24" s="48"/>
      <c r="AAL24" s="48"/>
      <c r="AAM24" s="48"/>
      <c r="AAN24" s="48"/>
      <c r="AAO24" s="48"/>
      <c r="AAP24" s="48"/>
      <c r="AAQ24" s="48"/>
      <c r="AAR24" s="48"/>
      <c r="AAS24" s="48"/>
      <c r="AAT24" s="48"/>
      <c r="AAU24" s="48"/>
      <c r="AAV24" s="48"/>
      <c r="AAW24" s="48"/>
      <c r="AAX24" s="48"/>
      <c r="AAY24" s="48"/>
      <c r="AAZ24" s="48"/>
      <c r="ABA24" s="48"/>
      <c r="ABB24" s="48"/>
      <c r="ABC24" s="48"/>
      <c r="ABD24" s="48"/>
      <c r="ABE24" s="48"/>
      <c r="ABF24" s="48"/>
      <c r="ABG24" s="48"/>
      <c r="ABH24" s="48"/>
      <c r="ABI24" s="48"/>
      <c r="ABJ24" s="48"/>
      <c r="ABK24" s="48"/>
      <c r="ABL24" s="48"/>
      <c r="ABM24" s="48"/>
      <c r="ABN24" s="48"/>
      <c r="ABO24" s="48"/>
      <c r="ABP24" s="48"/>
      <c r="ABQ24" s="48"/>
      <c r="ABR24" s="48"/>
      <c r="ABS24" s="48"/>
      <c r="ABT24" s="48"/>
      <c r="ABU24" s="48"/>
      <c r="ABV24" s="48"/>
      <c r="ABW24" s="48"/>
      <c r="ABX24" s="48"/>
      <c r="ABY24" s="48"/>
      <c r="ABZ24" s="48"/>
      <c r="ACA24" s="48"/>
      <c r="ACB24" s="48"/>
      <c r="ACC24" s="48"/>
      <c r="ACD24" s="48"/>
      <c r="ACE24" s="48"/>
      <c r="ACF24" s="48"/>
      <c r="ACG24" s="48"/>
      <c r="ACH24" s="48"/>
      <c r="ACI24" s="48"/>
      <c r="ACJ24" s="48"/>
      <c r="ACK24" s="48"/>
      <c r="ACL24" s="48"/>
      <c r="ACM24" s="48"/>
      <c r="ACN24" s="48"/>
      <c r="ACO24" s="48"/>
      <c r="ACP24" s="48"/>
      <c r="ACQ24" s="48"/>
      <c r="ACR24" s="48"/>
      <c r="ACS24" s="48"/>
      <c r="ACT24" s="48"/>
      <c r="ACU24" s="48"/>
      <c r="ACV24" s="48"/>
      <c r="ACW24" s="48"/>
      <c r="ACX24" s="48"/>
      <c r="ACY24" s="48"/>
      <c r="ACZ24" s="48"/>
      <c r="ADA24" s="48"/>
      <c r="ADB24" s="48"/>
      <c r="ADC24" s="48"/>
      <c r="ADD24" s="48"/>
      <c r="ADE24" s="48"/>
      <c r="ADF24" s="48"/>
      <c r="ADG24" s="48"/>
      <c r="ADH24" s="48"/>
      <c r="ADI24" s="48"/>
      <c r="ADJ24" s="48"/>
      <c r="ADK24" s="48"/>
      <c r="ADL24" s="48"/>
      <c r="ADM24" s="48"/>
      <c r="ADN24" s="48"/>
      <c r="ADO24" s="48"/>
      <c r="ADP24" s="48"/>
      <c r="ADQ24" s="48"/>
      <c r="ADR24" s="48"/>
      <c r="ADS24" s="48"/>
      <c r="ADT24" s="48"/>
      <c r="ADU24" s="48"/>
      <c r="ADV24" s="48"/>
      <c r="ADW24" s="48"/>
      <c r="ADX24" s="48"/>
      <c r="ADY24" s="48"/>
      <c r="ADZ24" s="48"/>
      <c r="AEA24" s="48"/>
      <c r="AEB24" s="48"/>
      <c r="AEC24" s="48"/>
      <c r="AED24" s="48"/>
      <c r="AEE24" s="48"/>
      <c r="AEF24" s="48"/>
      <c r="AEG24" s="48"/>
      <c r="AEH24" s="48"/>
      <c r="AEI24" s="48"/>
      <c r="AEJ24" s="48"/>
      <c r="AEK24" s="48"/>
      <c r="AEL24" s="48"/>
      <c r="AEM24" s="48"/>
      <c r="AEN24" s="48"/>
      <c r="AEO24" s="48"/>
      <c r="AEP24" s="48"/>
      <c r="AEQ24" s="48"/>
      <c r="AER24" s="48"/>
      <c r="AES24" s="48"/>
      <c r="AET24" s="48"/>
      <c r="AEU24" s="48"/>
      <c r="AEV24" s="48"/>
      <c r="AEW24" s="48"/>
      <c r="AEX24" s="48"/>
      <c r="AEY24" s="48"/>
      <c r="AEZ24" s="48"/>
      <c r="AFA24" s="48"/>
      <c r="AFB24" s="48"/>
      <c r="AFC24" s="48"/>
      <c r="AFD24" s="48"/>
      <c r="AFE24" s="48"/>
      <c r="AFF24" s="48"/>
      <c r="AFG24" s="48"/>
      <c r="AFH24" s="48"/>
      <c r="AFI24" s="48"/>
      <c r="AFJ24" s="48"/>
      <c r="AFK24" s="48"/>
      <c r="AFL24" s="48"/>
      <c r="AFM24" s="48"/>
      <c r="AFN24" s="48"/>
      <c r="AFO24" s="48"/>
      <c r="AFP24" s="48"/>
      <c r="AFQ24" s="48"/>
      <c r="AFR24" s="48"/>
      <c r="AFS24" s="48"/>
      <c r="AFT24" s="48"/>
      <c r="AFU24" s="48"/>
      <c r="AFV24" s="48"/>
      <c r="AFW24" s="48"/>
      <c r="AFX24" s="48"/>
      <c r="AFY24" s="48"/>
      <c r="AFZ24" s="48"/>
      <c r="AGA24" s="48"/>
      <c r="AGB24" s="48"/>
      <c r="AGC24" s="48"/>
      <c r="AGD24" s="48"/>
      <c r="AGE24" s="48"/>
      <c r="AGF24" s="48"/>
      <c r="AGG24" s="48"/>
      <c r="AGH24" s="48"/>
      <c r="AGI24" s="48"/>
      <c r="AGJ24" s="48"/>
      <c r="AGK24" s="48"/>
      <c r="AGL24" s="48"/>
      <c r="AGM24" s="48"/>
      <c r="AGN24" s="48"/>
      <c r="AGO24" s="48"/>
      <c r="AGP24" s="48"/>
      <c r="AGQ24" s="48"/>
      <c r="AGR24" s="48"/>
      <c r="AGS24" s="48"/>
      <c r="AGT24" s="48"/>
      <c r="AGU24" s="48"/>
      <c r="AGV24" s="48"/>
      <c r="AGW24" s="48"/>
      <c r="AGX24" s="48"/>
      <c r="AGY24" s="48"/>
      <c r="AGZ24" s="48"/>
      <c r="AHA24" s="48"/>
      <c r="AHB24" s="48"/>
      <c r="AHC24" s="48"/>
      <c r="AHD24" s="48"/>
      <c r="AHE24" s="48"/>
      <c r="AHF24" s="48"/>
      <c r="AHG24" s="48"/>
      <c r="AHH24" s="48"/>
      <c r="AHI24" s="48"/>
      <c r="AHJ24" s="48"/>
      <c r="AHK24" s="48"/>
      <c r="AHL24" s="48"/>
      <c r="AHM24" s="48"/>
      <c r="AHN24" s="48"/>
      <c r="AHO24" s="48"/>
      <c r="AHP24" s="48"/>
      <c r="AHQ24" s="48"/>
      <c r="AHR24" s="48"/>
      <c r="AHS24" s="48"/>
      <c r="AHT24" s="48"/>
      <c r="AHU24" s="48"/>
      <c r="AHV24" s="48"/>
      <c r="AHW24" s="48"/>
      <c r="AHX24" s="48"/>
      <c r="AHY24" s="48"/>
      <c r="AHZ24" s="48"/>
      <c r="AIA24" s="48"/>
      <c r="AIB24" s="48"/>
      <c r="AIC24" s="48"/>
      <c r="AID24" s="48"/>
      <c r="AIE24" s="48"/>
      <c r="AIF24" s="48"/>
      <c r="AIG24" s="48"/>
      <c r="AIH24" s="48"/>
      <c r="AII24" s="48"/>
      <c r="AIJ24" s="48"/>
      <c r="AIK24" s="48"/>
      <c r="AIL24" s="48"/>
      <c r="AIM24" s="48"/>
      <c r="AIN24" s="48"/>
      <c r="AIO24" s="48"/>
    </row>
    <row r="25" spans="1:957" ht="18" customHeight="1" x14ac:dyDescent="0.25">
      <c r="A25" s="48"/>
      <c r="B25" s="48"/>
      <c r="C25" s="48"/>
      <c r="D25" s="48"/>
      <c r="E25" s="48"/>
      <c r="F25" s="48"/>
      <c r="G25" s="48"/>
      <c r="H25" s="48"/>
      <c r="I25" s="48"/>
      <c r="J25" s="48"/>
      <c r="K25" s="48"/>
      <c r="L25" s="48"/>
      <c r="M25" s="48"/>
      <c r="AN25" s="71"/>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8"/>
      <c r="GD25" s="48"/>
      <c r="GE25" s="48"/>
      <c r="GF25" s="48"/>
      <c r="GG25" s="48"/>
      <c r="GH25" s="48"/>
      <c r="GI25" s="48"/>
      <c r="GJ25" s="48"/>
      <c r="GK25" s="48"/>
      <c r="GL25" s="48"/>
      <c r="GM25" s="48"/>
      <c r="GN25" s="48"/>
      <c r="GO25" s="48"/>
      <c r="GP25" s="48"/>
      <c r="GQ25" s="48"/>
      <c r="GR25" s="48"/>
      <c r="GS25" s="48"/>
      <c r="GT25" s="48"/>
      <c r="GU25" s="48"/>
      <c r="GV25" s="48"/>
      <c r="GW25" s="48"/>
      <c r="GX25" s="48"/>
      <c r="GY25" s="48"/>
      <c r="GZ25" s="48"/>
      <c r="HA25" s="48"/>
      <c r="HB25" s="48"/>
      <c r="HC25" s="48"/>
      <c r="HD25" s="48"/>
      <c r="HE25" s="48"/>
      <c r="HF25" s="48"/>
      <c r="HG25" s="48"/>
      <c r="HH25" s="48"/>
      <c r="HI25" s="48"/>
      <c r="HJ25" s="48"/>
      <c r="HK25" s="48"/>
      <c r="HL25" s="48"/>
      <c r="HM25" s="48"/>
      <c r="HN25" s="48"/>
      <c r="HO25" s="48"/>
      <c r="HP25" s="48"/>
      <c r="HQ25" s="48"/>
      <c r="HR25" s="48"/>
      <c r="HS25" s="48"/>
      <c r="HT25" s="48"/>
      <c r="HU25" s="48"/>
      <c r="HV25" s="48"/>
      <c r="HW25" s="48"/>
      <c r="HX25" s="48"/>
      <c r="HY25" s="48"/>
      <c r="HZ25" s="48"/>
      <c r="IA25" s="48"/>
      <c r="IB25" s="48"/>
      <c r="IC25" s="48"/>
      <c r="ID25" s="48"/>
      <c r="IE25" s="48"/>
      <c r="IF25" s="48"/>
      <c r="IG25" s="48"/>
      <c r="IH25" s="48"/>
      <c r="II25" s="48"/>
      <c r="IJ25" s="48"/>
      <c r="IK25" s="48"/>
      <c r="IL25" s="48"/>
      <c r="IM25" s="48"/>
      <c r="IN25" s="48"/>
      <c r="IO25" s="48"/>
      <c r="IP25" s="48"/>
      <c r="IQ25" s="48"/>
      <c r="IR25" s="48"/>
      <c r="IS25" s="48"/>
      <c r="IT25" s="48"/>
      <c r="IU25" s="48"/>
      <c r="IV25" s="48"/>
      <c r="IW25" s="48"/>
      <c r="IX25" s="48"/>
      <c r="IY25" s="48"/>
      <c r="IZ25" s="48"/>
      <c r="JA25" s="48"/>
      <c r="JB25" s="48"/>
      <c r="JC25" s="48"/>
      <c r="JD25" s="48"/>
      <c r="JE25" s="48"/>
      <c r="JF25" s="48"/>
      <c r="JG25" s="48"/>
      <c r="JH25" s="48"/>
      <c r="JI25" s="48"/>
      <c r="JJ25" s="48"/>
      <c r="JK25" s="48"/>
      <c r="JL25" s="48"/>
      <c r="JM25" s="48"/>
      <c r="JN25" s="48"/>
      <c r="JO25" s="48"/>
      <c r="JP25" s="48"/>
      <c r="JQ25" s="48"/>
      <c r="JR25" s="48"/>
      <c r="JS25" s="48"/>
      <c r="JT25" s="48"/>
      <c r="JU25" s="48"/>
      <c r="JV25" s="48"/>
      <c r="JW25" s="48"/>
      <c r="JX25" s="48"/>
      <c r="JY25" s="48"/>
      <c r="JZ25" s="48"/>
      <c r="KA25" s="48"/>
      <c r="KB25" s="48"/>
      <c r="KC25" s="48"/>
      <c r="KD25" s="48"/>
      <c r="KE25" s="48"/>
      <c r="KF25" s="48"/>
      <c r="KG25" s="48"/>
      <c r="KH25" s="48"/>
      <c r="KI25" s="48"/>
      <c r="KJ25" s="48"/>
      <c r="KK25" s="48"/>
      <c r="KL25" s="48"/>
      <c r="KM25" s="48"/>
      <c r="KN25" s="48"/>
      <c r="KO25" s="48"/>
      <c r="KP25" s="48"/>
      <c r="KQ25" s="48"/>
      <c r="KR25" s="48"/>
      <c r="KS25" s="48"/>
      <c r="KT25" s="48"/>
      <c r="KU25" s="48"/>
      <c r="KV25" s="48"/>
      <c r="KW25" s="48"/>
      <c r="KX25" s="48"/>
      <c r="KY25" s="48"/>
      <c r="KZ25" s="48"/>
      <c r="LA25" s="48"/>
      <c r="LB25" s="48"/>
      <c r="LC25" s="48"/>
      <c r="LD25" s="48"/>
      <c r="LE25" s="48"/>
      <c r="LF25" s="48"/>
      <c r="LG25" s="48"/>
      <c r="LH25" s="48"/>
      <c r="LI25" s="48"/>
      <c r="LJ25" s="48"/>
      <c r="LK25" s="48"/>
      <c r="LL25" s="48"/>
      <c r="LM25" s="48"/>
      <c r="LN25" s="48"/>
      <c r="LO25" s="48"/>
      <c r="LP25" s="48"/>
      <c r="LQ25" s="48"/>
      <c r="LR25" s="48"/>
      <c r="LS25" s="48"/>
      <c r="LT25" s="48"/>
      <c r="LU25" s="48"/>
      <c r="LV25" s="48"/>
      <c r="LW25" s="48"/>
      <c r="LX25" s="48"/>
      <c r="LY25" s="48"/>
      <c r="LZ25" s="48"/>
      <c r="MA25" s="48"/>
      <c r="MB25" s="48"/>
      <c r="MC25" s="48"/>
      <c r="MD25" s="48"/>
      <c r="ME25" s="48"/>
      <c r="MF25" s="48"/>
      <c r="MG25" s="48"/>
      <c r="MH25" s="48"/>
      <c r="MI25" s="48"/>
      <c r="MJ25" s="48"/>
      <c r="MK25" s="48"/>
      <c r="ML25" s="48"/>
      <c r="MM25" s="48"/>
      <c r="MN25" s="48"/>
      <c r="MO25" s="48"/>
      <c r="MP25" s="48"/>
      <c r="MQ25" s="48"/>
      <c r="MR25" s="48"/>
      <c r="MS25" s="48"/>
      <c r="MT25" s="48"/>
      <c r="MU25" s="48"/>
      <c r="MV25" s="48"/>
      <c r="MW25" s="48"/>
      <c r="MX25" s="48"/>
      <c r="MY25" s="48"/>
      <c r="MZ25" s="48"/>
      <c r="NA25" s="48"/>
      <c r="NB25" s="48"/>
      <c r="NC25" s="48"/>
      <c r="ND25" s="48"/>
      <c r="NE25" s="48"/>
      <c r="NF25" s="48"/>
      <c r="NG25" s="48"/>
      <c r="NH25" s="48"/>
      <c r="NI25" s="48"/>
      <c r="NJ25" s="48"/>
      <c r="NK25" s="48"/>
      <c r="NL25" s="48"/>
      <c r="NM25" s="48"/>
      <c r="NN25" s="48"/>
      <c r="NO25" s="48"/>
      <c r="NP25" s="48"/>
      <c r="NQ25" s="48"/>
      <c r="NR25" s="48"/>
      <c r="NS25" s="48"/>
      <c r="NT25" s="48"/>
      <c r="NU25" s="48"/>
      <c r="NV25" s="48"/>
      <c r="NW25" s="48"/>
      <c r="NX25" s="48"/>
      <c r="NY25" s="48"/>
      <c r="NZ25" s="48"/>
      <c r="OA25" s="48"/>
      <c r="OB25" s="48"/>
      <c r="OC25" s="48"/>
      <c r="OD25" s="48"/>
      <c r="OE25" s="48"/>
      <c r="OF25" s="48"/>
      <c r="OG25" s="48"/>
      <c r="OH25" s="48"/>
      <c r="OI25" s="48"/>
      <c r="OJ25" s="48"/>
      <c r="OK25" s="48"/>
      <c r="OL25" s="48"/>
      <c r="OM25" s="48"/>
      <c r="ON25" s="48"/>
      <c r="OO25" s="48"/>
      <c r="OP25" s="48"/>
      <c r="OQ25" s="48"/>
      <c r="OR25" s="48"/>
      <c r="OS25" s="48"/>
      <c r="OT25" s="48"/>
      <c r="OU25" s="48"/>
      <c r="OV25" s="48"/>
      <c r="OW25" s="48"/>
      <c r="OX25" s="48"/>
      <c r="OY25" s="48"/>
      <c r="OZ25" s="48"/>
      <c r="PA25" s="48"/>
      <c r="PB25" s="48"/>
      <c r="PC25" s="48"/>
      <c r="PD25" s="48"/>
      <c r="PE25" s="48"/>
      <c r="PF25" s="48"/>
      <c r="PG25" s="48"/>
      <c r="PH25" s="48"/>
      <c r="PI25" s="48"/>
      <c r="PJ25" s="48"/>
      <c r="PK25" s="48"/>
      <c r="PL25" s="48"/>
      <c r="PM25" s="48"/>
      <c r="PN25" s="48"/>
      <c r="PO25" s="48"/>
      <c r="PP25" s="48"/>
      <c r="PQ25" s="48"/>
      <c r="PR25" s="48"/>
      <c r="PS25" s="48"/>
      <c r="PT25" s="48"/>
      <c r="PU25" s="48"/>
      <c r="PV25" s="48"/>
      <c r="PW25" s="48"/>
      <c r="PX25" s="48"/>
      <c r="PY25" s="48"/>
      <c r="PZ25" s="48"/>
      <c r="QA25" s="48"/>
      <c r="QB25" s="48"/>
      <c r="QC25" s="48"/>
      <c r="QD25" s="48"/>
      <c r="QE25" s="48"/>
      <c r="QF25" s="48"/>
      <c r="QG25" s="48"/>
      <c r="QH25" s="48"/>
      <c r="QI25" s="48"/>
      <c r="QJ25" s="48"/>
      <c r="QK25" s="48"/>
      <c r="QL25" s="48"/>
      <c r="QM25" s="48"/>
      <c r="QN25" s="48"/>
      <c r="QO25" s="48"/>
      <c r="QP25" s="48"/>
      <c r="QQ25" s="48"/>
      <c r="QR25" s="48"/>
      <c r="QS25" s="48"/>
      <c r="QT25" s="48"/>
      <c r="QU25" s="48"/>
      <c r="QV25" s="48"/>
      <c r="QW25" s="48"/>
      <c r="QX25" s="48"/>
      <c r="QY25" s="48"/>
      <c r="QZ25" s="48"/>
      <c r="RA25" s="48"/>
      <c r="RB25" s="48"/>
      <c r="RC25" s="48"/>
      <c r="RD25" s="48"/>
      <c r="RE25" s="48"/>
      <c r="RF25" s="48"/>
      <c r="RG25" s="48"/>
      <c r="RH25" s="48"/>
      <c r="RI25" s="48"/>
      <c r="RJ25" s="48"/>
      <c r="RK25" s="48"/>
      <c r="RL25" s="48"/>
      <c r="RM25" s="48"/>
      <c r="RN25" s="48"/>
      <c r="RO25" s="48"/>
      <c r="RP25" s="48"/>
      <c r="RQ25" s="48"/>
      <c r="RR25" s="48"/>
      <c r="RS25" s="48"/>
      <c r="RT25" s="48"/>
      <c r="RU25" s="48"/>
      <c r="RV25" s="48"/>
      <c r="RW25" s="48"/>
      <c r="RX25" s="48"/>
      <c r="RY25" s="48"/>
      <c r="RZ25" s="48"/>
      <c r="SA25" s="48"/>
      <c r="SB25" s="48"/>
      <c r="SC25" s="48"/>
      <c r="SD25" s="48"/>
      <c r="SE25" s="48"/>
      <c r="SF25" s="48"/>
      <c r="SG25" s="48"/>
      <c r="SH25" s="48"/>
      <c r="SI25" s="48"/>
      <c r="SJ25" s="48"/>
      <c r="SK25" s="48"/>
      <c r="SL25" s="48"/>
      <c r="SM25" s="48"/>
      <c r="SN25" s="48"/>
      <c r="SO25" s="48"/>
      <c r="SP25" s="48"/>
      <c r="SQ25" s="48"/>
      <c r="SR25" s="48"/>
      <c r="SS25" s="48"/>
      <c r="ST25" s="48"/>
      <c r="SU25" s="48"/>
      <c r="SV25" s="48"/>
      <c r="SW25" s="48"/>
      <c r="SX25" s="48"/>
      <c r="SY25" s="48"/>
      <c r="SZ25" s="48"/>
      <c r="TA25" s="48"/>
      <c r="TB25" s="48"/>
      <c r="TC25" s="48"/>
      <c r="TD25" s="48"/>
      <c r="TE25" s="48"/>
      <c r="TF25" s="48"/>
      <c r="TG25" s="48"/>
      <c r="TH25" s="48"/>
      <c r="TI25" s="48"/>
      <c r="TJ25" s="48"/>
      <c r="TK25" s="48"/>
      <c r="TL25" s="48"/>
      <c r="TM25" s="48"/>
      <c r="TN25" s="48"/>
      <c r="TO25" s="48"/>
      <c r="TP25" s="48"/>
      <c r="TQ25" s="48"/>
      <c r="TR25" s="48"/>
      <c r="TS25" s="48"/>
      <c r="TT25" s="48"/>
      <c r="TU25" s="48"/>
      <c r="TV25" s="48"/>
      <c r="TW25" s="48"/>
      <c r="TX25" s="48"/>
      <c r="TY25" s="48"/>
      <c r="TZ25" s="48"/>
      <c r="UA25" s="48"/>
      <c r="UB25" s="48"/>
      <c r="UC25" s="48"/>
      <c r="UD25" s="48"/>
      <c r="UE25" s="48"/>
      <c r="UF25" s="48"/>
      <c r="UG25" s="48"/>
      <c r="UH25" s="48"/>
      <c r="UI25" s="48"/>
      <c r="UJ25" s="48"/>
      <c r="UK25" s="48"/>
      <c r="UL25" s="48"/>
      <c r="UM25" s="48"/>
      <c r="UN25" s="48"/>
      <c r="UO25" s="48"/>
      <c r="UP25" s="48"/>
      <c r="UQ25" s="48"/>
      <c r="UR25" s="48"/>
      <c r="US25" s="48"/>
      <c r="UT25" s="48"/>
      <c r="UU25" s="48"/>
      <c r="UV25" s="48"/>
      <c r="UW25" s="48"/>
      <c r="UX25" s="48"/>
      <c r="UY25" s="48"/>
      <c r="UZ25" s="48"/>
      <c r="VA25" s="48"/>
      <c r="VB25" s="48"/>
      <c r="VC25" s="48"/>
      <c r="VD25" s="48"/>
      <c r="VE25" s="48"/>
      <c r="VF25" s="48"/>
      <c r="VG25" s="48"/>
      <c r="VH25" s="48"/>
      <c r="VI25" s="48"/>
      <c r="VJ25" s="48"/>
      <c r="VK25" s="48"/>
      <c r="VL25" s="48"/>
      <c r="VM25" s="48"/>
      <c r="VN25" s="48"/>
      <c r="VO25" s="48"/>
      <c r="VP25" s="48"/>
      <c r="VQ25" s="48"/>
      <c r="VR25" s="48"/>
      <c r="VS25" s="48"/>
      <c r="VT25" s="48"/>
      <c r="VU25" s="48"/>
      <c r="VV25" s="48"/>
      <c r="VW25" s="48"/>
      <c r="VX25" s="48"/>
      <c r="VY25" s="48"/>
      <c r="VZ25" s="48"/>
      <c r="WA25" s="48"/>
      <c r="WB25" s="48"/>
      <c r="WC25" s="48"/>
      <c r="WD25" s="48"/>
      <c r="WE25" s="48"/>
      <c r="WF25" s="48"/>
      <c r="WG25" s="48"/>
      <c r="WH25" s="48"/>
      <c r="WI25" s="48"/>
      <c r="WJ25" s="48"/>
      <c r="WK25" s="48"/>
      <c r="WL25" s="48"/>
      <c r="WM25" s="48"/>
      <c r="WN25" s="48"/>
      <c r="WO25" s="48"/>
      <c r="WP25" s="48"/>
      <c r="WQ25" s="48"/>
      <c r="WR25" s="48"/>
      <c r="WS25" s="48"/>
      <c r="WT25" s="48"/>
      <c r="WU25" s="48"/>
      <c r="WV25" s="48"/>
      <c r="WW25" s="48"/>
      <c r="WX25" s="48"/>
      <c r="WY25" s="48"/>
      <c r="WZ25" s="48"/>
      <c r="XA25" s="48"/>
      <c r="XB25" s="48"/>
      <c r="XC25" s="48"/>
      <c r="XD25" s="48"/>
      <c r="XE25" s="48"/>
      <c r="XF25" s="48"/>
      <c r="XG25" s="48"/>
      <c r="XH25" s="48"/>
      <c r="XI25" s="48"/>
      <c r="XJ25" s="48"/>
      <c r="XK25" s="48"/>
      <c r="XL25" s="48"/>
      <c r="XM25" s="48"/>
      <c r="XN25" s="48"/>
      <c r="XO25" s="48"/>
      <c r="XP25" s="48"/>
      <c r="XQ25" s="48"/>
      <c r="XR25" s="48"/>
      <c r="XS25" s="48"/>
      <c r="XT25" s="48"/>
      <c r="XU25" s="48"/>
      <c r="XV25" s="48"/>
      <c r="XW25" s="48"/>
      <c r="XX25" s="48"/>
      <c r="XY25" s="48"/>
      <c r="XZ25" s="48"/>
      <c r="YA25" s="48"/>
      <c r="YB25" s="48"/>
      <c r="YC25" s="48"/>
      <c r="YD25" s="48"/>
      <c r="YE25" s="48"/>
      <c r="YF25" s="48"/>
      <c r="YG25" s="48"/>
      <c r="YH25" s="48"/>
      <c r="YI25" s="48"/>
      <c r="YJ25" s="48"/>
      <c r="YK25" s="48"/>
      <c r="YL25" s="48"/>
      <c r="YM25" s="48"/>
      <c r="YN25" s="48"/>
      <c r="YO25" s="48"/>
      <c r="YP25" s="48"/>
      <c r="YQ25" s="48"/>
      <c r="YR25" s="48"/>
      <c r="YS25" s="48"/>
      <c r="YT25" s="48"/>
      <c r="YU25" s="48"/>
      <c r="YV25" s="48"/>
      <c r="YW25" s="48"/>
      <c r="YX25" s="48"/>
      <c r="YY25" s="48"/>
      <c r="YZ25" s="48"/>
      <c r="ZA25" s="48"/>
      <c r="ZB25" s="48"/>
      <c r="ZC25" s="48"/>
      <c r="ZD25" s="48"/>
      <c r="ZE25" s="48"/>
      <c r="ZF25" s="48"/>
      <c r="ZG25" s="48"/>
      <c r="ZH25" s="48"/>
      <c r="ZI25" s="48"/>
      <c r="ZJ25" s="48"/>
      <c r="ZK25" s="48"/>
      <c r="ZL25" s="48"/>
      <c r="ZM25" s="48"/>
      <c r="ZN25" s="48"/>
      <c r="ZO25" s="48"/>
      <c r="ZP25" s="48"/>
      <c r="ZQ25" s="48"/>
      <c r="ZR25" s="48"/>
      <c r="ZS25" s="48"/>
      <c r="ZT25" s="48"/>
      <c r="ZU25" s="48"/>
      <c r="ZV25" s="48"/>
      <c r="ZW25" s="48"/>
      <c r="ZX25" s="48"/>
      <c r="ZY25" s="48"/>
      <c r="ZZ25" s="48"/>
      <c r="AAA25" s="48"/>
      <c r="AAB25" s="48"/>
      <c r="AAC25" s="48"/>
      <c r="AAD25" s="48"/>
      <c r="AAE25" s="48"/>
      <c r="AAF25" s="48"/>
      <c r="AAG25" s="48"/>
      <c r="AAH25" s="48"/>
      <c r="AAI25" s="48"/>
      <c r="AAJ25" s="48"/>
      <c r="AAK25" s="48"/>
      <c r="AAL25" s="48"/>
      <c r="AAM25" s="48"/>
      <c r="AAN25" s="48"/>
      <c r="AAO25" s="48"/>
      <c r="AAP25" s="48"/>
      <c r="AAQ25" s="48"/>
      <c r="AAR25" s="48"/>
      <c r="AAS25" s="48"/>
      <c r="AAT25" s="48"/>
      <c r="AAU25" s="48"/>
      <c r="AAV25" s="48"/>
      <c r="AAW25" s="48"/>
      <c r="AAX25" s="48"/>
      <c r="AAY25" s="48"/>
      <c r="AAZ25" s="48"/>
      <c r="ABA25" s="48"/>
      <c r="ABB25" s="48"/>
      <c r="ABC25" s="48"/>
      <c r="ABD25" s="48"/>
      <c r="ABE25" s="48"/>
      <c r="ABF25" s="48"/>
      <c r="ABG25" s="48"/>
      <c r="ABH25" s="48"/>
      <c r="ABI25" s="48"/>
      <c r="ABJ25" s="48"/>
      <c r="ABK25" s="48"/>
      <c r="ABL25" s="48"/>
      <c r="ABM25" s="48"/>
      <c r="ABN25" s="48"/>
      <c r="ABO25" s="48"/>
      <c r="ABP25" s="48"/>
      <c r="ABQ25" s="48"/>
      <c r="ABR25" s="48"/>
      <c r="ABS25" s="48"/>
      <c r="ABT25" s="48"/>
      <c r="ABU25" s="48"/>
      <c r="ABV25" s="48"/>
      <c r="ABW25" s="48"/>
      <c r="ABX25" s="48"/>
      <c r="ABY25" s="48"/>
      <c r="ABZ25" s="48"/>
      <c r="ACA25" s="48"/>
      <c r="ACB25" s="48"/>
      <c r="ACC25" s="48"/>
      <c r="ACD25" s="48"/>
      <c r="ACE25" s="48"/>
      <c r="ACF25" s="48"/>
      <c r="ACG25" s="48"/>
      <c r="ACH25" s="48"/>
      <c r="ACI25" s="48"/>
      <c r="ACJ25" s="48"/>
      <c r="ACK25" s="48"/>
      <c r="ACL25" s="48"/>
      <c r="ACM25" s="48"/>
      <c r="ACN25" s="48"/>
      <c r="ACO25" s="48"/>
      <c r="ACP25" s="48"/>
      <c r="ACQ25" s="48"/>
      <c r="ACR25" s="48"/>
      <c r="ACS25" s="48"/>
      <c r="ACT25" s="48"/>
      <c r="ACU25" s="48"/>
      <c r="ACV25" s="48"/>
      <c r="ACW25" s="48"/>
      <c r="ACX25" s="48"/>
      <c r="ACY25" s="48"/>
      <c r="ACZ25" s="48"/>
      <c r="ADA25" s="48"/>
      <c r="ADB25" s="48"/>
      <c r="ADC25" s="48"/>
      <c r="ADD25" s="48"/>
      <c r="ADE25" s="48"/>
      <c r="ADF25" s="48"/>
      <c r="ADG25" s="48"/>
      <c r="ADH25" s="48"/>
      <c r="ADI25" s="48"/>
      <c r="ADJ25" s="48"/>
      <c r="ADK25" s="48"/>
      <c r="ADL25" s="48"/>
      <c r="ADM25" s="48"/>
      <c r="ADN25" s="48"/>
      <c r="ADO25" s="48"/>
      <c r="ADP25" s="48"/>
      <c r="ADQ25" s="48"/>
      <c r="ADR25" s="48"/>
      <c r="ADS25" s="48"/>
      <c r="ADT25" s="48"/>
      <c r="ADU25" s="48"/>
      <c r="ADV25" s="48"/>
      <c r="ADW25" s="48"/>
      <c r="ADX25" s="48"/>
      <c r="ADY25" s="48"/>
      <c r="ADZ25" s="48"/>
      <c r="AEA25" s="48"/>
      <c r="AEB25" s="48"/>
      <c r="AEC25" s="48"/>
      <c r="AED25" s="48"/>
      <c r="AEE25" s="48"/>
      <c r="AEF25" s="48"/>
      <c r="AEG25" s="48"/>
      <c r="AEH25" s="48"/>
      <c r="AEI25" s="48"/>
      <c r="AEJ25" s="48"/>
      <c r="AEK25" s="48"/>
      <c r="AEL25" s="48"/>
      <c r="AEM25" s="48"/>
      <c r="AEN25" s="48"/>
      <c r="AEO25" s="48"/>
      <c r="AEP25" s="48"/>
      <c r="AEQ25" s="48"/>
      <c r="AER25" s="48"/>
      <c r="AES25" s="48"/>
      <c r="AET25" s="48"/>
      <c r="AEU25" s="48"/>
      <c r="AEV25" s="48"/>
      <c r="AEW25" s="48"/>
      <c r="AEX25" s="48"/>
      <c r="AEY25" s="48"/>
      <c r="AEZ25" s="48"/>
      <c r="AFA25" s="48"/>
      <c r="AFB25" s="48"/>
      <c r="AFC25" s="48"/>
      <c r="AFD25" s="48"/>
      <c r="AFE25" s="48"/>
      <c r="AFF25" s="48"/>
      <c r="AFG25" s="48"/>
      <c r="AFH25" s="48"/>
      <c r="AFI25" s="48"/>
      <c r="AFJ25" s="48"/>
      <c r="AFK25" s="48"/>
      <c r="AFL25" s="48"/>
      <c r="AFM25" s="48"/>
      <c r="AFN25" s="48"/>
      <c r="AFO25" s="48"/>
      <c r="AFP25" s="48"/>
      <c r="AFQ25" s="48"/>
      <c r="AFR25" s="48"/>
      <c r="AFS25" s="48"/>
      <c r="AFT25" s="48"/>
      <c r="AFU25" s="48"/>
      <c r="AFV25" s="48"/>
      <c r="AFW25" s="48"/>
      <c r="AFX25" s="48"/>
      <c r="AFY25" s="48"/>
      <c r="AFZ25" s="48"/>
      <c r="AGA25" s="48"/>
      <c r="AGB25" s="48"/>
      <c r="AGC25" s="48"/>
      <c r="AGD25" s="48"/>
      <c r="AGE25" s="48"/>
      <c r="AGF25" s="48"/>
      <c r="AGG25" s="48"/>
      <c r="AGH25" s="48"/>
      <c r="AGI25" s="48"/>
      <c r="AGJ25" s="48"/>
      <c r="AGK25" s="48"/>
      <c r="AGL25" s="48"/>
      <c r="AGM25" s="48"/>
      <c r="AGN25" s="48"/>
      <c r="AGO25" s="48"/>
      <c r="AGP25" s="48"/>
      <c r="AGQ25" s="48"/>
      <c r="AGR25" s="48"/>
      <c r="AGS25" s="48"/>
      <c r="AGT25" s="48"/>
      <c r="AGU25" s="48"/>
      <c r="AGV25" s="48"/>
      <c r="AGW25" s="48"/>
      <c r="AGX25" s="48"/>
      <c r="AGY25" s="48"/>
      <c r="AGZ25" s="48"/>
      <c r="AHA25" s="48"/>
      <c r="AHB25" s="48"/>
      <c r="AHC25" s="48"/>
      <c r="AHD25" s="48"/>
      <c r="AHE25" s="48"/>
      <c r="AHF25" s="48"/>
      <c r="AHG25" s="48"/>
      <c r="AHH25" s="48"/>
      <c r="AHI25" s="48"/>
      <c r="AHJ25" s="48"/>
      <c r="AHK25" s="48"/>
      <c r="AHL25" s="48"/>
      <c r="AHM25" s="48"/>
      <c r="AHN25" s="48"/>
      <c r="AHO25" s="48"/>
      <c r="AHP25" s="48"/>
      <c r="AHQ25" s="48"/>
      <c r="AHR25" s="48"/>
      <c r="AHS25" s="48"/>
      <c r="AHT25" s="48"/>
      <c r="AHU25" s="48"/>
      <c r="AHV25" s="48"/>
      <c r="AHW25" s="48"/>
      <c r="AHX25" s="48"/>
      <c r="AHY25" s="48"/>
      <c r="AHZ25" s="48"/>
      <c r="AIA25" s="48"/>
      <c r="AIB25" s="48"/>
      <c r="AIC25" s="48"/>
      <c r="AID25" s="48"/>
      <c r="AIE25" s="48"/>
      <c r="AIF25" s="48"/>
      <c r="AIG25" s="48"/>
      <c r="AIH25" s="48"/>
      <c r="AII25" s="48"/>
      <c r="AIJ25" s="48"/>
      <c r="AIK25" s="48"/>
      <c r="AIL25" s="48"/>
      <c r="AIM25" s="48"/>
      <c r="AIN25" s="48"/>
      <c r="AIO25" s="48"/>
    </row>
    <row r="26" spans="1:957" ht="18" customHeight="1" x14ac:dyDescent="0.25">
      <c r="A26" s="48"/>
      <c r="B26" s="48"/>
      <c r="C26" s="48"/>
      <c r="D26" s="48"/>
      <c r="E26" s="48"/>
      <c r="F26" s="48"/>
      <c r="G26" s="48"/>
      <c r="H26" s="48"/>
      <c r="I26" s="48"/>
      <c r="J26" s="48"/>
      <c r="K26" s="48"/>
      <c r="L26" s="48"/>
      <c r="M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c r="FW26" s="48"/>
      <c r="FX26" s="48"/>
      <c r="FY26" s="48"/>
      <c r="FZ26" s="48"/>
      <c r="GA26" s="48"/>
      <c r="GB26" s="48"/>
      <c r="GC26" s="48"/>
      <c r="GD26" s="48"/>
      <c r="GE26" s="48"/>
      <c r="GF26" s="48"/>
      <c r="GG26" s="48"/>
      <c r="GH26" s="48"/>
      <c r="GI26" s="48"/>
      <c r="GJ26" s="48"/>
      <c r="GK26" s="48"/>
      <c r="GL26" s="48"/>
      <c r="GM26" s="48"/>
      <c r="GN26" s="48"/>
      <c r="GO26" s="48"/>
      <c r="GP26" s="48"/>
      <c r="GQ26" s="48"/>
      <c r="GR26" s="48"/>
      <c r="GS26" s="48"/>
      <c r="GT26" s="48"/>
      <c r="GU26" s="48"/>
      <c r="GV26" s="48"/>
      <c r="GW26" s="48"/>
      <c r="GX26" s="48"/>
      <c r="GY26" s="48"/>
      <c r="GZ26" s="48"/>
      <c r="HA26" s="48"/>
      <c r="HB26" s="48"/>
      <c r="HC26" s="48"/>
      <c r="HD26" s="48"/>
      <c r="HE26" s="48"/>
      <c r="HF26" s="48"/>
      <c r="HG26" s="48"/>
      <c r="HH26" s="48"/>
      <c r="HI26" s="48"/>
      <c r="HJ26" s="48"/>
      <c r="HK26" s="48"/>
      <c r="HL26" s="48"/>
      <c r="HM26" s="48"/>
      <c r="HN26" s="48"/>
      <c r="HO26" s="48"/>
      <c r="HP26" s="48"/>
      <c r="HQ26" s="48"/>
      <c r="HR26" s="48"/>
      <c r="HS26" s="48"/>
      <c r="HT26" s="48"/>
      <c r="HU26" s="48"/>
      <c r="HV26" s="48"/>
      <c r="HW26" s="48"/>
      <c r="HX26" s="48"/>
      <c r="HY26" s="48"/>
      <c r="HZ26" s="48"/>
      <c r="IA26" s="48"/>
      <c r="IB26" s="48"/>
      <c r="IC26" s="48"/>
      <c r="ID26" s="48"/>
      <c r="IE26" s="48"/>
      <c r="IF26" s="48"/>
      <c r="IG26" s="48"/>
      <c r="IH26" s="48"/>
      <c r="II26" s="48"/>
      <c r="IJ26" s="48"/>
      <c r="IK26" s="48"/>
      <c r="IL26" s="48"/>
      <c r="IM26" s="48"/>
      <c r="IN26" s="48"/>
      <c r="IO26" s="48"/>
      <c r="IP26" s="48"/>
      <c r="IQ26" s="48"/>
      <c r="IR26" s="48"/>
      <c r="IS26" s="48"/>
      <c r="IT26" s="48"/>
      <c r="IU26" s="48"/>
      <c r="IV26" s="48"/>
      <c r="IW26" s="48"/>
      <c r="IX26" s="48"/>
      <c r="IY26" s="48"/>
      <c r="IZ26" s="48"/>
      <c r="JA26" s="48"/>
      <c r="JB26" s="48"/>
      <c r="JC26" s="48"/>
      <c r="JD26" s="48"/>
      <c r="JE26" s="48"/>
      <c r="JF26" s="48"/>
      <c r="JG26" s="48"/>
      <c r="JH26" s="48"/>
      <c r="JI26" s="48"/>
      <c r="JJ26" s="48"/>
      <c r="JK26" s="48"/>
      <c r="JL26" s="48"/>
      <c r="JM26" s="48"/>
      <c r="JN26" s="48"/>
      <c r="JO26" s="48"/>
      <c r="JP26" s="48"/>
      <c r="JQ26" s="48"/>
      <c r="JR26" s="48"/>
      <c r="JS26" s="48"/>
      <c r="JT26" s="48"/>
      <c r="JU26" s="48"/>
      <c r="JV26" s="48"/>
      <c r="JW26" s="48"/>
      <c r="JX26" s="48"/>
      <c r="JY26" s="48"/>
      <c r="JZ26" s="48"/>
      <c r="KA26" s="48"/>
      <c r="KB26" s="48"/>
      <c r="KC26" s="48"/>
      <c r="KD26" s="48"/>
      <c r="KE26" s="48"/>
      <c r="KF26" s="48"/>
      <c r="KG26" s="48"/>
      <c r="KH26" s="48"/>
      <c r="KI26" s="48"/>
      <c r="KJ26" s="48"/>
      <c r="KK26" s="48"/>
      <c r="KL26" s="48"/>
      <c r="KM26" s="48"/>
      <c r="KN26" s="48"/>
      <c r="KO26" s="48"/>
      <c r="KP26" s="48"/>
      <c r="KQ26" s="48"/>
      <c r="KR26" s="48"/>
      <c r="KS26" s="48"/>
      <c r="KT26" s="48"/>
      <c r="KU26" s="48"/>
      <c r="KV26" s="48"/>
      <c r="KW26" s="48"/>
      <c r="KX26" s="48"/>
      <c r="KY26" s="48"/>
      <c r="KZ26" s="48"/>
      <c r="LA26" s="48"/>
      <c r="LB26" s="48"/>
      <c r="LC26" s="48"/>
      <c r="LD26" s="48"/>
      <c r="LE26" s="48"/>
      <c r="LF26" s="48"/>
      <c r="LG26" s="48"/>
      <c r="LH26" s="48"/>
      <c r="LI26" s="48"/>
      <c r="LJ26" s="48"/>
      <c r="LK26" s="48"/>
      <c r="LL26" s="48"/>
      <c r="LM26" s="48"/>
      <c r="LN26" s="48"/>
      <c r="LO26" s="48"/>
      <c r="LP26" s="48"/>
      <c r="LQ26" s="48"/>
      <c r="LR26" s="48"/>
      <c r="LS26" s="48"/>
      <c r="LT26" s="48"/>
      <c r="LU26" s="48"/>
      <c r="LV26" s="48"/>
      <c r="LW26" s="48"/>
      <c r="LX26" s="48"/>
      <c r="LY26" s="48"/>
      <c r="LZ26" s="48"/>
      <c r="MA26" s="48"/>
      <c r="MB26" s="48"/>
      <c r="MC26" s="48"/>
      <c r="MD26" s="48"/>
      <c r="ME26" s="48"/>
      <c r="MF26" s="48"/>
      <c r="MG26" s="48"/>
      <c r="MH26" s="48"/>
      <c r="MI26" s="48"/>
      <c r="MJ26" s="48"/>
      <c r="MK26" s="48"/>
      <c r="ML26" s="48"/>
      <c r="MM26" s="48"/>
      <c r="MN26" s="48"/>
      <c r="MO26" s="48"/>
      <c r="MP26" s="48"/>
      <c r="MQ26" s="48"/>
      <c r="MR26" s="48"/>
      <c r="MS26" s="48"/>
      <c r="MT26" s="48"/>
      <c r="MU26" s="48"/>
      <c r="MV26" s="48"/>
      <c r="MW26" s="48"/>
      <c r="MX26" s="48"/>
      <c r="MY26" s="48"/>
      <c r="MZ26" s="48"/>
      <c r="NA26" s="48"/>
      <c r="NB26" s="48"/>
      <c r="NC26" s="48"/>
      <c r="ND26" s="48"/>
      <c r="NE26" s="48"/>
      <c r="NF26" s="48"/>
      <c r="NG26" s="48"/>
      <c r="NH26" s="48"/>
      <c r="NI26" s="48"/>
      <c r="NJ26" s="48"/>
      <c r="NK26" s="48"/>
      <c r="NL26" s="48"/>
      <c r="NM26" s="48"/>
      <c r="NN26" s="48"/>
      <c r="NO26" s="48"/>
      <c r="NP26" s="48"/>
      <c r="NQ26" s="48"/>
      <c r="NR26" s="48"/>
      <c r="NS26" s="48"/>
      <c r="NT26" s="48"/>
      <c r="NU26" s="48"/>
      <c r="NV26" s="48"/>
      <c r="NW26" s="48"/>
      <c r="NX26" s="48"/>
      <c r="NY26" s="48"/>
      <c r="NZ26" s="48"/>
      <c r="OA26" s="48"/>
      <c r="OB26" s="48"/>
      <c r="OC26" s="48"/>
      <c r="OD26" s="48"/>
      <c r="OE26" s="48"/>
      <c r="OF26" s="48"/>
      <c r="OG26" s="48"/>
      <c r="OH26" s="48"/>
      <c r="OI26" s="48"/>
      <c r="OJ26" s="48"/>
      <c r="OK26" s="48"/>
      <c r="OL26" s="48"/>
      <c r="OM26" s="48"/>
      <c r="ON26" s="48"/>
      <c r="OO26" s="48"/>
      <c r="OP26" s="48"/>
      <c r="OQ26" s="48"/>
      <c r="OR26" s="48"/>
      <c r="OS26" s="48"/>
      <c r="OT26" s="48"/>
      <c r="OU26" s="48"/>
      <c r="OV26" s="48"/>
      <c r="OW26" s="48"/>
      <c r="OX26" s="48"/>
      <c r="OY26" s="48"/>
      <c r="OZ26" s="48"/>
      <c r="PA26" s="48"/>
      <c r="PB26" s="48"/>
      <c r="PC26" s="48"/>
      <c r="PD26" s="48"/>
      <c r="PE26" s="48"/>
      <c r="PF26" s="48"/>
      <c r="PG26" s="48"/>
      <c r="PH26" s="48"/>
      <c r="PI26" s="48"/>
      <c r="PJ26" s="48"/>
      <c r="PK26" s="48"/>
      <c r="PL26" s="48"/>
      <c r="PM26" s="48"/>
      <c r="PN26" s="48"/>
      <c r="PO26" s="48"/>
      <c r="PP26" s="48"/>
      <c r="PQ26" s="48"/>
      <c r="PR26" s="48"/>
      <c r="PS26" s="48"/>
      <c r="PT26" s="48"/>
      <c r="PU26" s="48"/>
      <c r="PV26" s="48"/>
      <c r="PW26" s="48"/>
      <c r="PX26" s="48"/>
      <c r="PY26" s="48"/>
      <c r="PZ26" s="48"/>
      <c r="QA26" s="48"/>
      <c r="QB26" s="48"/>
      <c r="QC26" s="48"/>
      <c r="QD26" s="48"/>
      <c r="QE26" s="48"/>
      <c r="QF26" s="48"/>
      <c r="QG26" s="48"/>
      <c r="QH26" s="48"/>
      <c r="QI26" s="48"/>
      <c r="QJ26" s="48"/>
      <c r="QK26" s="48"/>
      <c r="QL26" s="48"/>
      <c r="QM26" s="48"/>
      <c r="QN26" s="48"/>
      <c r="QO26" s="48"/>
      <c r="QP26" s="48"/>
      <c r="QQ26" s="48"/>
      <c r="QR26" s="48"/>
      <c r="QS26" s="48"/>
      <c r="QT26" s="48"/>
      <c r="QU26" s="48"/>
      <c r="QV26" s="48"/>
      <c r="QW26" s="48"/>
      <c r="QX26" s="48"/>
      <c r="QY26" s="48"/>
      <c r="QZ26" s="48"/>
      <c r="RA26" s="48"/>
      <c r="RB26" s="48"/>
      <c r="RC26" s="48"/>
      <c r="RD26" s="48"/>
      <c r="RE26" s="48"/>
      <c r="RF26" s="48"/>
      <c r="RG26" s="48"/>
      <c r="RH26" s="48"/>
      <c r="RI26" s="48"/>
      <c r="RJ26" s="48"/>
      <c r="RK26" s="48"/>
      <c r="RL26" s="48"/>
      <c r="RM26" s="48"/>
      <c r="RN26" s="48"/>
      <c r="RO26" s="48"/>
      <c r="RP26" s="48"/>
      <c r="RQ26" s="48"/>
      <c r="RR26" s="48"/>
      <c r="RS26" s="48"/>
      <c r="RT26" s="48"/>
      <c r="RU26" s="48"/>
      <c r="RV26" s="48"/>
      <c r="RW26" s="48"/>
      <c r="RX26" s="48"/>
      <c r="RY26" s="48"/>
      <c r="RZ26" s="48"/>
      <c r="SA26" s="48"/>
      <c r="SB26" s="48"/>
      <c r="SC26" s="48"/>
      <c r="SD26" s="48"/>
      <c r="SE26" s="48"/>
      <c r="SF26" s="48"/>
      <c r="SG26" s="48"/>
      <c r="SH26" s="48"/>
      <c r="SI26" s="48"/>
      <c r="SJ26" s="48"/>
      <c r="SK26" s="48"/>
      <c r="SL26" s="48"/>
      <c r="SM26" s="48"/>
      <c r="SN26" s="48"/>
      <c r="SO26" s="48"/>
      <c r="SP26" s="48"/>
      <c r="SQ26" s="48"/>
      <c r="SR26" s="48"/>
      <c r="SS26" s="48"/>
      <c r="ST26" s="48"/>
      <c r="SU26" s="48"/>
      <c r="SV26" s="48"/>
      <c r="SW26" s="48"/>
      <c r="SX26" s="48"/>
      <c r="SY26" s="48"/>
      <c r="SZ26" s="48"/>
      <c r="TA26" s="48"/>
      <c r="TB26" s="48"/>
      <c r="TC26" s="48"/>
      <c r="TD26" s="48"/>
      <c r="TE26" s="48"/>
      <c r="TF26" s="48"/>
      <c r="TG26" s="48"/>
      <c r="TH26" s="48"/>
      <c r="TI26" s="48"/>
      <c r="TJ26" s="48"/>
      <c r="TK26" s="48"/>
      <c r="TL26" s="48"/>
      <c r="TM26" s="48"/>
      <c r="TN26" s="48"/>
      <c r="TO26" s="48"/>
      <c r="TP26" s="48"/>
      <c r="TQ26" s="48"/>
      <c r="TR26" s="48"/>
      <c r="TS26" s="48"/>
      <c r="TT26" s="48"/>
      <c r="TU26" s="48"/>
      <c r="TV26" s="48"/>
      <c r="TW26" s="48"/>
      <c r="TX26" s="48"/>
      <c r="TY26" s="48"/>
      <c r="TZ26" s="48"/>
      <c r="UA26" s="48"/>
      <c r="UB26" s="48"/>
      <c r="UC26" s="48"/>
      <c r="UD26" s="48"/>
      <c r="UE26" s="48"/>
      <c r="UF26" s="48"/>
      <c r="UG26" s="48"/>
      <c r="UH26" s="48"/>
      <c r="UI26" s="48"/>
      <c r="UJ26" s="48"/>
      <c r="UK26" s="48"/>
      <c r="UL26" s="48"/>
      <c r="UM26" s="48"/>
      <c r="UN26" s="48"/>
      <c r="UO26" s="48"/>
      <c r="UP26" s="48"/>
      <c r="UQ26" s="48"/>
      <c r="UR26" s="48"/>
      <c r="US26" s="48"/>
      <c r="UT26" s="48"/>
      <c r="UU26" s="48"/>
      <c r="UV26" s="48"/>
      <c r="UW26" s="48"/>
      <c r="UX26" s="48"/>
      <c r="UY26" s="48"/>
      <c r="UZ26" s="48"/>
      <c r="VA26" s="48"/>
      <c r="VB26" s="48"/>
      <c r="VC26" s="48"/>
      <c r="VD26" s="48"/>
      <c r="VE26" s="48"/>
      <c r="VF26" s="48"/>
      <c r="VG26" s="48"/>
      <c r="VH26" s="48"/>
      <c r="VI26" s="48"/>
      <c r="VJ26" s="48"/>
      <c r="VK26" s="48"/>
      <c r="VL26" s="48"/>
      <c r="VM26" s="48"/>
      <c r="VN26" s="48"/>
      <c r="VO26" s="48"/>
      <c r="VP26" s="48"/>
      <c r="VQ26" s="48"/>
      <c r="VR26" s="48"/>
      <c r="VS26" s="48"/>
      <c r="VT26" s="48"/>
      <c r="VU26" s="48"/>
      <c r="VV26" s="48"/>
      <c r="VW26" s="48"/>
      <c r="VX26" s="48"/>
      <c r="VY26" s="48"/>
      <c r="VZ26" s="48"/>
      <c r="WA26" s="48"/>
      <c r="WB26" s="48"/>
      <c r="WC26" s="48"/>
      <c r="WD26" s="48"/>
      <c r="WE26" s="48"/>
      <c r="WF26" s="48"/>
      <c r="WG26" s="48"/>
      <c r="WH26" s="48"/>
      <c r="WI26" s="48"/>
      <c r="WJ26" s="48"/>
      <c r="WK26" s="48"/>
      <c r="WL26" s="48"/>
      <c r="WM26" s="48"/>
      <c r="WN26" s="48"/>
      <c r="WO26" s="48"/>
      <c r="WP26" s="48"/>
      <c r="WQ26" s="48"/>
      <c r="WR26" s="48"/>
      <c r="WS26" s="48"/>
      <c r="WT26" s="48"/>
      <c r="WU26" s="48"/>
      <c r="WV26" s="48"/>
      <c r="WW26" s="48"/>
      <c r="WX26" s="48"/>
      <c r="WY26" s="48"/>
      <c r="WZ26" s="48"/>
      <c r="XA26" s="48"/>
      <c r="XB26" s="48"/>
      <c r="XC26" s="48"/>
      <c r="XD26" s="48"/>
      <c r="XE26" s="48"/>
      <c r="XF26" s="48"/>
      <c r="XG26" s="48"/>
      <c r="XH26" s="48"/>
      <c r="XI26" s="48"/>
      <c r="XJ26" s="48"/>
      <c r="XK26" s="48"/>
      <c r="XL26" s="48"/>
      <c r="XM26" s="48"/>
      <c r="XN26" s="48"/>
      <c r="XO26" s="48"/>
      <c r="XP26" s="48"/>
      <c r="XQ26" s="48"/>
      <c r="XR26" s="48"/>
      <c r="XS26" s="48"/>
      <c r="XT26" s="48"/>
      <c r="XU26" s="48"/>
      <c r="XV26" s="48"/>
      <c r="XW26" s="48"/>
      <c r="XX26" s="48"/>
      <c r="XY26" s="48"/>
      <c r="XZ26" s="48"/>
      <c r="YA26" s="48"/>
      <c r="YB26" s="48"/>
      <c r="YC26" s="48"/>
      <c r="YD26" s="48"/>
      <c r="YE26" s="48"/>
      <c r="YF26" s="48"/>
      <c r="YG26" s="48"/>
      <c r="YH26" s="48"/>
      <c r="YI26" s="48"/>
      <c r="YJ26" s="48"/>
      <c r="YK26" s="48"/>
      <c r="YL26" s="48"/>
      <c r="YM26" s="48"/>
      <c r="YN26" s="48"/>
      <c r="YO26" s="48"/>
      <c r="YP26" s="48"/>
      <c r="YQ26" s="48"/>
      <c r="YR26" s="48"/>
      <c r="YS26" s="48"/>
      <c r="YT26" s="48"/>
      <c r="YU26" s="48"/>
      <c r="YV26" s="48"/>
      <c r="YW26" s="48"/>
      <c r="YX26" s="48"/>
      <c r="YY26" s="48"/>
      <c r="YZ26" s="48"/>
      <c r="ZA26" s="48"/>
      <c r="ZB26" s="48"/>
      <c r="ZC26" s="48"/>
      <c r="ZD26" s="48"/>
      <c r="ZE26" s="48"/>
      <c r="ZF26" s="48"/>
      <c r="ZG26" s="48"/>
      <c r="ZH26" s="48"/>
      <c r="ZI26" s="48"/>
      <c r="ZJ26" s="48"/>
      <c r="ZK26" s="48"/>
      <c r="ZL26" s="48"/>
      <c r="ZM26" s="48"/>
      <c r="ZN26" s="48"/>
      <c r="ZO26" s="48"/>
      <c r="ZP26" s="48"/>
      <c r="ZQ26" s="48"/>
      <c r="ZR26" s="48"/>
      <c r="ZS26" s="48"/>
      <c r="ZT26" s="48"/>
      <c r="ZU26" s="48"/>
      <c r="ZV26" s="48"/>
      <c r="ZW26" s="48"/>
      <c r="ZX26" s="48"/>
      <c r="ZY26" s="48"/>
      <c r="ZZ26" s="48"/>
      <c r="AAA26" s="48"/>
      <c r="AAB26" s="48"/>
      <c r="AAC26" s="48"/>
      <c r="AAD26" s="48"/>
      <c r="AAE26" s="48"/>
      <c r="AAF26" s="48"/>
      <c r="AAG26" s="48"/>
      <c r="AAH26" s="48"/>
      <c r="AAI26" s="48"/>
      <c r="AAJ26" s="48"/>
      <c r="AAK26" s="48"/>
      <c r="AAL26" s="48"/>
      <c r="AAM26" s="48"/>
      <c r="AAN26" s="48"/>
      <c r="AAO26" s="48"/>
      <c r="AAP26" s="48"/>
      <c r="AAQ26" s="48"/>
      <c r="AAR26" s="48"/>
      <c r="AAS26" s="48"/>
      <c r="AAT26" s="48"/>
      <c r="AAU26" s="48"/>
      <c r="AAV26" s="48"/>
      <c r="AAW26" s="48"/>
      <c r="AAX26" s="48"/>
      <c r="AAY26" s="48"/>
      <c r="AAZ26" s="48"/>
      <c r="ABA26" s="48"/>
      <c r="ABB26" s="48"/>
      <c r="ABC26" s="48"/>
      <c r="ABD26" s="48"/>
      <c r="ABE26" s="48"/>
      <c r="ABF26" s="48"/>
      <c r="ABG26" s="48"/>
      <c r="ABH26" s="48"/>
      <c r="ABI26" s="48"/>
      <c r="ABJ26" s="48"/>
      <c r="ABK26" s="48"/>
      <c r="ABL26" s="48"/>
      <c r="ABM26" s="48"/>
      <c r="ABN26" s="48"/>
      <c r="ABO26" s="48"/>
      <c r="ABP26" s="48"/>
      <c r="ABQ26" s="48"/>
      <c r="ABR26" s="48"/>
      <c r="ABS26" s="48"/>
      <c r="ABT26" s="48"/>
      <c r="ABU26" s="48"/>
      <c r="ABV26" s="48"/>
      <c r="ABW26" s="48"/>
      <c r="ABX26" s="48"/>
      <c r="ABY26" s="48"/>
      <c r="ABZ26" s="48"/>
      <c r="ACA26" s="48"/>
      <c r="ACB26" s="48"/>
      <c r="ACC26" s="48"/>
      <c r="ACD26" s="48"/>
      <c r="ACE26" s="48"/>
      <c r="ACF26" s="48"/>
      <c r="ACG26" s="48"/>
      <c r="ACH26" s="48"/>
      <c r="ACI26" s="48"/>
      <c r="ACJ26" s="48"/>
      <c r="ACK26" s="48"/>
      <c r="ACL26" s="48"/>
      <c r="ACM26" s="48"/>
      <c r="ACN26" s="48"/>
      <c r="ACO26" s="48"/>
      <c r="ACP26" s="48"/>
      <c r="ACQ26" s="48"/>
      <c r="ACR26" s="48"/>
      <c r="ACS26" s="48"/>
      <c r="ACT26" s="48"/>
      <c r="ACU26" s="48"/>
      <c r="ACV26" s="48"/>
      <c r="ACW26" s="48"/>
      <c r="ACX26" s="48"/>
      <c r="ACY26" s="48"/>
      <c r="ACZ26" s="48"/>
      <c r="ADA26" s="48"/>
      <c r="ADB26" s="48"/>
      <c r="ADC26" s="48"/>
      <c r="ADD26" s="48"/>
      <c r="ADE26" s="48"/>
      <c r="ADF26" s="48"/>
      <c r="ADG26" s="48"/>
      <c r="ADH26" s="48"/>
      <c r="ADI26" s="48"/>
      <c r="ADJ26" s="48"/>
      <c r="ADK26" s="48"/>
      <c r="ADL26" s="48"/>
      <c r="ADM26" s="48"/>
      <c r="ADN26" s="48"/>
      <c r="ADO26" s="48"/>
      <c r="ADP26" s="48"/>
      <c r="ADQ26" s="48"/>
      <c r="ADR26" s="48"/>
      <c r="ADS26" s="48"/>
      <c r="ADT26" s="48"/>
      <c r="ADU26" s="48"/>
      <c r="ADV26" s="48"/>
      <c r="ADW26" s="48"/>
      <c r="ADX26" s="48"/>
      <c r="ADY26" s="48"/>
      <c r="ADZ26" s="48"/>
      <c r="AEA26" s="48"/>
      <c r="AEB26" s="48"/>
      <c r="AEC26" s="48"/>
      <c r="AED26" s="48"/>
      <c r="AEE26" s="48"/>
      <c r="AEF26" s="48"/>
      <c r="AEG26" s="48"/>
      <c r="AEH26" s="48"/>
      <c r="AEI26" s="48"/>
      <c r="AEJ26" s="48"/>
      <c r="AEK26" s="48"/>
      <c r="AEL26" s="48"/>
      <c r="AEM26" s="48"/>
      <c r="AEN26" s="48"/>
      <c r="AEO26" s="48"/>
      <c r="AEP26" s="48"/>
      <c r="AEQ26" s="48"/>
      <c r="AER26" s="48"/>
      <c r="AES26" s="48"/>
      <c r="AET26" s="48"/>
      <c r="AEU26" s="48"/>
      <c r="AEV26" s="48"/>
      <c r="AEW26" s="48"/>
      <c r="AEX26" s="48"/>
      <c r="AEY26" s="48"/>
      <c r="AEZ26" s="48"/>
      <c r="AFA26" s="48"/>
      <c r="AFB26" s="48"/>
      <c r="AFC26" s="48"/>
      <c r="AFD26" s="48"/>
      <c r="AFE26" s="48"/>
      <c r="AFF26" s="48"/>
      <c r="AFG26" s="48"/>
      <c r="AFH26" s="48"/>
      <c r="AFI26" s="48"/>
      <c r="AFJ26" s="48"/>
      <c r="AFK26" s="48"/>
      <c r="AFL26" s="48"/>
      <c r="AFM26" s="48"/>
      <c r="AFN26" s="48"/>
      <c r="AFO26" s="48"/>
      <c r="AFP26" s="48"/>
      <c r="AFQ26" s="48"/>
      <c r="AFR26" s="48"/>
      <c r="AFS26" s="48"/>
      <c r="AFT26" s="48"/>
      <c r="AFU26" s="48"/>
      <c r="AFV26" s="48"/>
      <c r="AFW26" s="48"/>
      <c r="AFX26" s="48"/>
      <c r="AFY26" s="48"/>
      <c r="AFZ26" s="48"/>
      <c r="AGA26" s="48"/>
      <c r="AGB26" s="48"/>
      <c r="AGC26" s="48"/>
      <c r="AGD26" s="48"/>
      <c r="AGE26" s="48"/>
      <c r="AGF26" s="48"/>
      <c r="AGG26" s="48"/>
      <c r="AGH26" s="48"/>
      <c r="AGI26" s="48"/>
      <c r="AGJ26" s="48"/>
      <c r="AGK26" s="48"/>
      <c r="AGL26" s="48"/>
      <c r="AGM26" s="48"/>
      <c r="AGN26" s="48"/>
      <c r="AGO26" s="48"/>
      <c r="AGP26" s="48"/>
      <c r="AGQ26" s="48"/>
      <c r="AGR26" s="48"/>
      <c r="AGS26" s="48"/>
      <c r="AGT26" s="48"/>
      <c r="AGU26" s="48"/>
      <c r="AGV26" s="48"/>
      <c r="AGW26" s="48"/>
      <c r="AGX26" s="48"/>
      <c r="AGY26" s="48"/>
      <c r="AGZ26" s="48"/>
      <c r="AHA26" s="48"/>
      <c r="AHB26" s="48"/>
      <c r="AHC26" s="48"/>
      <c r="AHD26" s="48"/>
      <c r="AHE26" s="48"/>
      <c r="AHF26" s="48"/>
      <c r="AHG26" s="48"/>
      <c r="AHH26" s="48"/>
      <c r="AHI26" s="48"/>
      <c r="AHJ26" s="48"/>
      <c r="AHK26" s="48"/>
      <c r="AHL26" s="48"/>
      <c r="AHM26" s="48"/>
      <c r="AHN26" s="48"/>
      <c r="AHO26" s="48"/>
      <c r="AHP26" s="48"/>
      <c r="AHQ26" s="48"/>
      <c r="AHR26" s="48"/>
      <c r="AHS26" s="48"/>
      <c r="AHT26" s="48"/>
      <c r="AHU26" s="48"/>
      <c r="AHV26" s="48"/>
      <c r="AHW26" s="48"/>
      <c r="AHX26" s="48"/>
      <c r="AHY26" s="48"/>
      <c r="AHZ26" s="48"/>
      <c r="AIA26" s="48"/>
      <c r="AIB26" s="48"/>
      <c r="AIC26" s="48"/>
      <c r="AID26" s="48"/>
      <c r="AIE26" s="48"/>
      <c r="AIF26" s="48"/>
      <c r="AIG26" s="48"/>
      <c r="AIH26" s="48"/>
      <c r="AII26" s="48"/>
      <c r="AIJ26" s="48"/>
      <c r="AIK26" s="48"/>
      <c r="AIL26" s="48"/>
      <c r="AIM26" s="48"/>
      <c r="AIN26" s="48"/>
      <c r="AIO26" s="48"/>
    </row>
    <row r="27" spans="1:957" s="111" customFormat="1" ht="12" customHeight="1" x14ac:dyDescent="0.25">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71">
        <v>2010</v>
      </c>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48"/>
      <c r="HI27" s="48"/>
      <c r="HJ27" s="48"/>
      <c r="HK27" s="48"/>
      <c r="HL27" s="48"/>
      <c r="HM27" s="48"/>
      <c r="HN27" s="48"/>
      <c r="HO27" s="48"/>
      <c r="HP27" s="48"/>
      <c r="HQ27" s="48"/>
      <c r="HR27" s="48"/>
      <c r="HS27" s="48"/>
      <c r="HT27" s="48"/>
      <c r="HU27" s="48"/>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c r="IW27" s="48"/>
      <c r="IX27" s="48"/>
      <c r="IY27" s="48"/>
      <c r="IZ27" s="48"/>
      <c r="JA27" s="48"/>
      <c r="JB27" s="48"/>
      <c r="JC27" s="48"/>
      <c r="JD27" s="48"/>
      <c r="JE27" s="48"/>
      <c r="JF27" s="48"/>
      <c r="JG27" s="48"/>
      <c r="JH27" s="48"/>
      <c r="JI27" s="48"/>
      <c r="JJ27" s="48"/>
      <c r="JK27" s="48"/>
      <c r="JL27" s="48"/>
      <c r="JM27" s="48"/>
      <c r="JN27" s="48"/>
      <c r="JO27" s="48"/>
      <c r="JP27" s="48"/>
      <c r="JQ27" s="48"/>
      <c r="JR27" s="48"/>
      <c r="JS27" s="48"/>
      <c r="JT27" s="48"/>
      <c r="JU27" s="48"/>
      <c r="JV27" s="48"/>
      <c r="JW27" s="48"/>
      <c r="JX27" s="48"/>
      <c r="JY27" s="48"/>
      <c r="JZ27" s="48"/>
      <c r="KA27" s="48"/>
      <c r="KB27" s="48"/>
      <c r="KC27" s="48"/>
      <c r="KD27" s="48"/>
      <c r="KE27" s="48"/>
      <c r="KF27" s="48"/>
      <c r="KG27" s="48"/>
      <c r="KH27" s="48"/>
      <c r="KI27" s="48"/>
      <c r="KJ27" s="48"/>
      <c r="KK27" s="48"/>
      <c r="KL27" s="48"/>
      <c r="KM27" s="48"/>
      <c r="KN27" s="48"/>
      <c r="KO27" s="48"/>
      <c r="KP27" s="48"/>
      <c r="KQ27" s="48"/>
      <c r="KR27" s="48"/>
      <c r="KS27" s="48"/>
      <c r="KT27" s="48"/>
      <c r="KU27" s="48"/>
      <c r="KV27" s="48"/>
      <c r="KW27" s="48"/>
      <c r="KX27" s="48"/>
      <c r="KY27" s="48"/>
      <c r="KZ27" s="48"/>
      <c r="LA27" s="48"/>
      <c r="LB27" s="48"/>
      <c r="LC27" s="48"/>
      <c r="LD27" s="48"/>
      <c r="LE27" s="48"/>
      <c r="LF27" s="48"/>
      <c r="LG27" s="48"/>
      <c r="LH27" s="48"/>
      <c r="LI27" s="48"/>
      <c r="LJ27" s="48"/>
      <c r="LK27" s="48"/>
      <c r="LL27" s="48"/>
      <c r="LM27" s="48"/>
      <c r="LN27" s="48"/>
      <c r="LO27" s="48"/>
      <c r="LP27" s="48"/>
      <c r="LQ27" s="48"/>
      <c r="LR27" s="48"/>
      <c r="LS27" s="48"/>
      <c r="LT27" s="48"/>
      <c r="LU27" s="48"/>
      <c r="LV27" s="48"/>
      <c r="LW27" s="48"/>
      <c r="LX27" s="48"/>
      <c r="LY27" s="48"/>
      <c r="LZ27" s="48"/>
      <c r="MA27" s="48"/>
      <c r="MB27" s="48"/>
      <c r="MC27" s="48"/>
      <c r="MD27" s="48"/>
      <c r="ME27" s="48"/>
      <c r="MF27" s="48"/>
      <c r="MG27" s="48"/>
      <c r="MH27" s="48"/>
      <c r="MI27" s="48"/>
      <c r="MJ27" s="48"/>
      <c r="MK27" s="48"/>
      <c r="ML27" s="48"/>
      <c r="MM27" s="48"/>
      <c r="MN27" s="48"/>
      <c r="MO27" s="48"/>
      <c r="MP27" s="48"/>
      <c r="MQ27" s="48"/>
      <c r="MR27" s="48"/>
      <c r="MS27" s="48"/>
      <c r="MT27" s="48"/>
      <c r="MU27" s="48"/>
      <c r="MV27" s="48"/>
      <c r="MW27" s="48"/>
      <c r="MX27" s="48"/>
      <c r="MY27" s="48"/>
      <c r="MZ27" s="48"/>
      <c r="NA27" s="48"/>
      <c r="NB27" s="48"/>
      <c r="NC27" s="48"/>
      <c r="ND27" s="48"/>
      <c r="NE27" s="48"/>
      <c r="NF27" s="48"/>
      <c r="NG27" s="48"/>
      <c r="NH27" s="48"/>
      <c r="NI27" s="48"/>
      <c r="NJ27" s="48"/>
      <c r="NK27" s="48"/>
      <c r="NL27" s="48"/>
      <c r="NM27" s="48"/>
      <c r="NN27" s="48"/>
      <c r="NO27" s="48"/>
      <c r="NP27" s="48"/>
      <c r="NQ27" s="48"/>
      <c r="NR27" s="48"/>
      <c r="NS27" s="48"/>
      <c r="NT27" s="48"/>
      <c r="NU27" s="48"/>
      <c r="NV27" s="48"/>
      <c r="NW27" s="48"/>
      <c r="NX27" s="48"/>
      <c r="NY27" s="48"/>
      <c r="NZ27" s="48"/>
      <c r="OA27" s="48"/>
      <c r="OB27" s="48"/>
      <c r="OC27" s="48"/>
      <c r="OD27" s="48"/>
      <c r="OE27" s="48"/>
      <c r="OF27" s="48"/>
      <c r="OG27" s="48"/>
      <c r="OH27" s="48"/>
      <c r="OI27" s="48"/>
      <c r="OJ27" s="48"/>
      <c r="OK27" s="48"/>
      <c r="OL27" s="48"/>
      <c r="OM27" s="48"/>
      <c r="ON27" s="48"/>
      <c r="OO27" s="48"/>
      <c r="OP27" s="48"/>
      <c r="OQ27" s="48"/>
      <c r="OR27" s="48"/>
      <c r="OS27" s="48"/>
      <c r="OT27" s="48"/>
      <c r="OU27" s="48"/>
      <c r="OV27" s="48"/>
      <c r="OW27" s="48"/>
      <c r="OX27" s="48"/>
      <c r="OY27" s="48"/>
      <c r="OZ27" s="48"/>
      <c r="PA27" s="48"/>
      <c r="PB27" s="48"/>
      <c r="PC27" s="48"/>
      <c r="PD27" s="48"/>
      <c r="PE27" s="48"/>
      <c r="PF27" s="48"/>
      <c r="PG27" s="48"/>
      <c r="PH27" s="48"/>
      <c r="PI27" s="48"/>
      <c r="PJ27" s="48"/>
      <c r="PK27" s="48"/>
      <c r="PL27" s="48"/>
      <c r="PM27" s="48"/>
      <c r="PN27" s="48"/>
      <c r="PO27" s="48"/>
      <c r="PP27" s="48"/>
      <c r="PQ27" s="48"/>
      <c r="PR27" s="48"/>
      <c r="PS27" s="48"/>
      <c r="PT27" s="48"/>
      <c r="PU27" s="48"/>
      <c r="PV27" s="48"/>
      <c r="PW27" s="48"/>
      <c r="PX27" s="48"/>
      <c r="PY27" s="48"/>
      <c r="PZ27" s="48"/>
      <c r="QA27" s="48"/>
      <c r="QB27" s="48"/>
      <c r="QC27" s="48"/>
      <c r="QD27" s="48"/>
      <c r="QE27" s="48"/>
      <c r="QF27" s="48"/>
      <c r="QG27" s="48"/>
      <c r="QH27" s="48"/>
      <c r="QI27" s="48"/>
      <c r="QJ27" s="48"/>
      <c r="QK27" s="48"/>
      <c r="QL27" s="48"/>
      <c r="QM27" s="48"/>
      <c r="QN27" s="48"/>
      <c r="QO27" s="48"/>
      <c r="QP27" s="48"/>
      <c r="QQ27" s="48"/>
      <c r="QR27" s="48"/>
      <c r="QS27" s="48"/>
      <c r="QT27" s="48"/>
      <c r="QU27" s="48"/>
      <c r="QV27" s="48"/>
      <c r="QW27" s="48"/>
      <c r="QX27" s="48"/>
      <c r="QY27" s="48"/>
      <c r="QZ27" s="48"/>
      <c r="RA27" s="48"/>
      <c r="RB27" s="48"/>
      <c r="RC27" s="48"/>
      <c r="RD27" s="48"/>
      <c r="RE27" s="48"/>
      <c r="RF27" s="48"/>
      <c r="RG27" s="48"/>
      <c r="RH27" s="48"/>
      <c r="RI27" s="48"/>
      <c r="RJ27" s="48"/>
      <c r="RK27" s="48"/>
      <c r="RL27" s="48"/>
      <c r="RM27" s="48"/>
      <c r="RN27" s="48"/>
      <c r="RO27" s="48"/>
      <c r="RP27" s="48"/>
      <c r="RQ27" s="48"/>
      <c r="RR27" s="48"/>
      <c r="RS27" s="48"/>
      <c r="RT27" s="48"/>
      <c r="RU27" s="48"/>
      <c r="RV27" s="48"/>
      <c r="RW27" s="48"/>
      <c r="RX27" s="48"/>
      <c r="RY27" s="48"/>
      <c r="RZ27" s="48"/>
      <c r="SA27" s="48"/>
      <c r="SB27" s="48"/>
      <c r="SC27" s="48"/>
      <c r="SD27" s="48"/>
      <c r="SE27" s="48"/>
      <c r="SF27" s="48"/>
      <c r="SG27" s="48"/>
      <c r="SH27" s="48"/>
      <c r="SI27" s="48"/>
      <c r="SJ27" s="48"/>
      <c r="SK27" s="48"/>
      <c r="SL27" s="48"/>
      <c r="SM27" s="48"/>
      <c r="SN27" s="48"/>
      <c r="SO27" s="48"/>
      <c r="SP27" s="48"/>
      <c r="SQ27" s="48"/>
      <c r="SR27" s="48"/>
      <c r="SS27" s="48"/>
      <c r="ST27" s="48"/>
      <c r="SU27" s="48"/>
      <c r="SV27" s="48"/>
      <c r="SW27" s="48"/>
      <c r="SX27" s="48"/>
      <c r="SY27" s="48"/>
      <c r="SZ27" s="48"/>
      <c r="TA27" s="48"/>
      <c r="TB27" s="48"/>
      <c r="TC27" s="48"/>
      <c r="TD27" s="48"/>
      <c r="TE27" s="48"/>
      <c r="TF27" s="48"/>
      <c r="TG27" s="48"/>
      <c r="TH27" s="48"/>
      <c r="TI27" s="48"/>
      <c r="TJ27" s="48"/>
      <c r="TK27" s="48"/>
      <c r="TL27" s="48"/>
      <c r="TM27" s="48"/>
      <c r="TN27" s="48"/>
      <c r="TO27" s="48"/>
      <c r="TP27" s="48"/>
      <c r="TQ27" s="48"/>
      <c r="TR27" s="48"/>
      <c r="TS27" s="48"/>
      <c r="TT27" s="48"/>
      <c r="TU27" s="48"/>
      <c r="TV27" s="48"/>
      <c r="TW27" s="48"/>
      <c r="TX27" s="48"/>
      <c r="TY27" s="48"/>
      <c r="TZ27" s="48"/>
      <c r="UA27" s="48"/>
      <c r="UB27" s="48"/>
      <c r="UC27" s="48"/>
      <c r="UD27" s="48"/>
      <c r="UE27" s="48"/>
      <c r="UF27" s="48"/>
      <c r="UG27" s="48"/>
      <c r="UH27" s="48"/>
      <c r="UI27" s="48"/>
      <c r="UJ27" s="48"/>
      <c r="UK27" s="48"/>
      <c r="UL27" s="48"/>
      <c r="UM27" s="48"/>
      <c r="UN27" s="48"/>
      <c r="UO27" s="48"/>
      <c r="UP27" s="48"/>
      <c r="UQ27" s="48"/>
      <c r="UR27" s="48"/>
      <c r="US27" s="48"/>
      <c r="UT27" s="48"/>
      <c r="UU27" s="48"/>
      <c r="UV27" s="48"/>
      <c r="UW27" s="48"/>
      <c r="UX27" s="48"/>
      <c r="UY27" s="48"/>
      <c r="UZ27" s="48"/>
      <c r="VA27" s="48"/>
      <c r="VB27" s="48"/>
      <c r="VC27" s="48"/>
      <c r="VD27" s="48"/>
      <c r="VE27" s="48"/>
      <c r="VF27" s="48"/>
      <c r="VG27" s="48"/>
      <c r="VH27" s="48"/>
      <c r="VI27" s="48"/>
      <c r="VJ27" s="48"/>
      <c r="VK27" s="48"/>
      <c r="VL27" s="48"/>
      <c r="VM27" s="48"/>
      <c r="VN27" s="48"/>
      <c r="VO27" s="48"/>
      <c r="VP27" s="48"/>
      <c r="VQ27" s="48"/>
      <c r="VR27" s="48"/>
      <c r="VS27" s="48"/>
      <c r="VT27" s="48"/>
      <c r="VU27" s="48"/>
      <c r="VV27" s="48"/>
      <c r="VW27" s="48"/>
      <c r="VX27" s="48"/>
      <c r="VY27" s="48"/>
      <c r="VZ27" s="48"/>
      <c r="WA27" s="48"/>
      <c r="WB27" s="48"/>
      <c r="WC27" s="48"/>
      <c r="WD27" s="48"/>
      <c r="WE27" s="48"/>
      <c r="WF27" s="48"/>
      <c r="WG27" s="48"/>
      <c r="WH27" s="48"/>
      <c r="WI27" s="48"/>
      <c r="WJ27" s="48"/>
      <c r="WK27" s="48"/>
      <c r="WL27" s="48"/>
      <c r="WM27" s="48"/>
      <c r="WN27" s="48"/>
      <c r="WO27" s="48"/>
      <c r="WP27" s="48"/>
      <c r="WQ27" s="48"/>
      <c r="WR27" s="48"/>
      <c r="WS27" s="48"/>
      <c r="WT27" s="48"/>
      <c r="WU27" s="48"/>
      <c r="WV27" s="48"/>
      <c r="WW27" s="48"/>
      <c r="WX27" s="48"/>
      <c r="WY27" s="48"/>
      <c r="WZ27" s="48"/>
      <c r="XA27" s="48"/>
      <c r="XB27" s="48"/>
      <c r="XC27" s="48"/>
      <c r="XD27" s="48"/>
      <c r="XE27" s="48"/>
      <c r="XF27" s="48"/>
      <c r="XG27" s="48"/>
      <c r="XH27" s="48"/>
      <c r="XI27" s="48"/>
      <c r="XJ27" s="48"/>
      <c r="XK27" s="48"/>
      <c r="XL27" s="48"/>
      <c r="XM27" s="48"/>
      <c r="XN27" s="48"/>
      <c r="XO27" s="48"/>
      <c r="XP27" s="48"/>
      <c r="XQ27" s="48"/>
      <c r="XR27" s="48"/>
      <c r="XS27" s="48"/>
      <c r="XT27" s="48"/>
      <c r="XU27" s="48"/>
      <c r="XV27" s="48"/>
      <c r="XW27" s="48"/>
      <c r="XX27" s="48"/>
      <c r="XY27" s="48"/>
      <c r="XZ27" s="48"/>
      <c r="YA27" s="48"/>
      <c r="YB27" s="48"/>
      <c r="YC27" s="48"/>
      <c r="YD27" s="48"/>
      <c r="YE27" s="48"/>
      <c r="YF27" s="48"/>
      <c r="YG27" s="48"/>
      <c r="YH27" s="48"/>
      <c r="YI27" s="48"/>
      <c r="YJ27" s="48"/>
      <c r="YK27" s="48"/>
      <c r="YL27" s="48"/>
      <c r="YM27" s="48"/>
      <c r="YN27" s="48"/>
      <c r="YO27" s="48"/>
      <c r="YP27" s="48"/>
      <c r="YQ27" s="48"/>
      <c r="YR27" s="48"/>
      <c r="YS27" s="48"/>
      <c r="YT27" s="48"/>
      <c r="YU27" s="48"/>
      <c r="YV27" s="48"/>
      <c r="YW27" s="48"/>
      <c r="YX27" s="48"/>
      <c r="YY27" s="48"/>
      <c r="YZ27" s="48"/>
      <c r="ZA27" s="48"/>
      <c r="ZB27" s="48"/>
      <c r="ZC27" s="48"/>
      <c r="ZD27" s="48"/>
      <c r="ZE27" s="48"/>
      <c r="ZF27" s="48"/>
      <c r="ZG27" s="48"/>
      <c r="ZH27" s="48"/>
      <c r="ZI27" s="48"/>
      <c r="ZJ27" s="48"/>
      <c r="ZK27" s="48"/>
      <c r="ZL27" s="48"/>
      <c r="ZM27" s="48"/>
      <c r="ZN27" s="48"/>
      <c r="ZO27" s="48"/>
      <c r="ZP27" s="48"/>
      <c r="ZQ27" s="48"/>
      <c r="ZR27" s="48"/>
      <c r="ZS27" s="48"/>
      <c r="ZT27" s="48"/>
      <c r="ZU27" s="48"/>
      <c r="ZV27" s="48"/>
      <c r="ZW27" s="48"/>
      <c r="ZX27" s="48"/>
      <c r="ZY27" s="48"/>
      <c r="ZZ27" s="48"/>
      <c r="AAA27" s="48"/>
      <c r="AAB27" s="48"/>
      <c r="AAC27" s="48"/>
      <c r="AAD27" s="48"/>
      <c r="AAE27" s="48"/>
      <c r="AAF27" s="48"/>
      <c r="AAG27" s="48"/>
      <c r="AAH27" s="48"/>
      <c r="AAI27" s="48"/>
      <c r="AAJ27" s="48"/>
      <c r="AAK27" s="48"/>
      <c r="AAL27" s="48"/>
      <c r="AAM27" s="48"/>
      <c r="AAN27" s="48"/>
      <c r="AAO27" s="48"/>
      <c r="AAP27" s="48"/>
      <c r="AAQ27" s="48"/>
      <c r="AAR27" s="48"/>
      <c r="AAS27" s="48"/>
      <c r="AAT27" s="48"/>
      <c r="AAU27" s="48"/>
      <c r="AAV27" s="48"/>
      <c r="AAW27" s="48"/>
      <c r="AAX27" s="48"/>
      <c r="AAY27" s="48"/>
      <c r="AAZ27" s="48"/>
      <c r="ABA27" s="48"/>
      <c r="ABB27" s="48"/>
      <c r="ABC27" s="48"/>
      <c r="ABD27" s="48"/>
      <c r="ABE27" s="48"/>
      <c r="ABF27" s="48"/>
      <c r="ABG27" s="48"/>
      <c r="ABH27" s="48"/>
      <c r="ABI27" s="48"/>
      <c r="ABJ27" s="48"/>
      <c r="ABK27" s="48"/>
      <c r="ABL27" s="48"/>
      <c r="ABM27" s="48"/>
      <c r="ABN27" s="48"/>
      <c r="ABO27" s="48"/>
      <c r="ABP27" s="48"/>
      <c r="ABQ27" s="48"/>
      <c r="ABR27" s="48"/>
      <c r="ABS27" s="48"/>
      <c r="ABT27" s="48"/>
      <c r="ABU27" s="48"/>
      <c r="ABV27" s="48"/>
      <c r="ABW27" s="48"/>
      <c r="ABX27" s="48"/>
      <c r="ABY27" s="48"/>
      <c r="ABZ27" s="48"/>
      <c r="ACA27" s="48"/>
      <c r="ACB27" s="48"/>
      <c r="ACC27" s="48"/>
      <c r="ACD27" s="48"/>
      <c r="ACE27" s="48"/>
      <c r="ACF27" s="48"/>
      <c r="ACG27" s="48"/>
      <c r="ACH27" s="48"/>
      <c r="ACI27" s="48"/>
      <c r="ACJ27" s="48"/>
      <c r="ACK27" s="48"/>
      <c r="ACL27" s="48"/>
      <c r="ACM27" s="48"/>
      <c r="ACN27" s="48"/>
      <c r="ACO27" s="48"/>
      <c r="ACP27" s="48"/>
      <c r="ACQ27" s="48"/>
      <c r="ACR27" s="48"/>
      <c r="ACS27" s="48"/>
      <c r="ACT27" s="48"/>
      <c r="ACU27" s="48"/>
      <c r="ACV27" s="48"/>
      <c r="ACW27" s="48"/>
      <c r="ACX27" s="48"/>
      <c r="ACY27" s="48"/>
      <c r="ACZ27" s="48"/>
      <c r="ADA27" s="48"/>
      <c r="ADB27" s="48"/>
      <c r="ADC27" s="48"/>
      <c r="ADD27" s="48"/>
      <c r="ADE27" s="48"/>
      <c r="ADF27" s="48"/>
      <c r="ADG27" s="48"/>
      <c r="ADH27" s="48"/>
      <c r="ADI27" s="48"/>
      <c r="ADJ27" s="48"/>
      <c r="ADK27" s="48"/>
      <c r="ADL27" s="48"/>
      <c r="ADM27" s="48"/>
      <c r="ADN27" s="48"/>
      <c r="ADO27" s="48"/>
      <c r="ADP27" s="48"/>
      <c r="ADQ27" s="48"/>
      <c r="ADR27" s="48"/>
      <c r="ADS27" s="48"/>
      <c r="ADT27" s="48"/>
      <c r="ADU27" s="48"/>
      <c r="ADV27" s="48"/>
      <c r="ADW27" s="48"/>
      <c r="ADX27" s="48"/>
      <c r="ADY27" s="48"/>
      <c r="ADZ27" s="48"/>
      <c r="AEA27" s="48"/>
      <c r="AEB27" s="48"/>
      <c r="AEC27" s="48"/>
      <c r="AED27" s="48"/>
      <c r="AEE27" s="48"/>
      <c r="AEF27" s="48"/>
      <c r="AEG27" s="48"/>
      <c r="AEH27" s="48"/>
      <c r="AEI27" s="48"/>
      <c r="AEJ27" s="48"/>
      <c r="AEK27" s="48"/>
      <c r="AEL27" s="48"/>
      <c r="AEM27" s="48"/>
      <c r="AEN27" s="48"/>
      <c r="AEO27" s="48"/>
      <c r="AEP27" s="48"/>
      <c r="AEQ27" s="48"/>
      <c r="AER27" s="48"/>
      <c r="AES27" s="48"/>
      <c r="AET27" s="48"/>
      <c r="AEU27" s="48"/>
      <c r="AEV27" s="48"/>
      <c r="AEW27" s="48"/>
      <c r="AEX27" s="48"/>
      <c r="AEY27" s="48"/>
      <c r="AEZ27" s="48"/>
      <c r="AFA27" s="48"/>
      <c r="AFB27" s="48"/>
      <c r="AFC27" s="48"/>
      <c r="AFD27" s="48"/>
      <c r="AFE27" s="48"/>
      <c r="AFF27" s="48"/>
      <c r="AFG27" s="48"/>
      <c r="AFH27" s="48"/>
      <c r="AFI27" s="48"/>
      <c r="AFJ27" s="48"/>
      <c r="AFK27" s="48"/>
      <c r="AFL27" s="48"/>
      <c r="AFM27" s="48"/>
      <c r="AFN27" s="48"/>
      <c r="AFO27" s="48"/>
      <c r="AFP27" s="48"/>
      <c r="AFQ27" s="48"/>
      <c r="AFR27" s="48"/>
      <c r="AFS27" s="48"/>
      <c r="AFT27" s="48"/>
      <c r="AFU27" s="48"/>
      <c r="AFV27" s="48"/>
      <c r="AFW27" s="48"/>
      <c r="AFX27" s="48"/>
      <c r="AFY27" s="48"/>
      <c r="AFZ27" s="48"/>
      <c r="AGA27" s="48"/>
      <c r="AGB27" s="48"/>
      <c r="AGC27" s="48"/>
      <c r="AGD27" s="48"/>
      <c r="AGE27" s="48"/>
      <c r="AGF27" s="48"/>
      <c r="AGG27" s="48"/>
      <c r="AGH27" s="48"/>
      <c r="AGI27" s="48"/>
      <c r="AGJ27" s="48"/>
      <c r="AGK27" s="48"/>
      <c r="AGL27" s="48"/>
      <c r="AGM27" s="48"/>
      <c r="AGN27" s="48"/>
      <c r="AGO27" s="48"/>
      <c r="AGP27" s="48"/>
      <c r="AGQ27" s="48"/>
      <c r="AGR27" s="48"/>
      <c r="AGS27" s="48"/>
      <c r="AGT27" s="48"/>
      <c r="AGU27" s="48"/>
      <c r="AGV27" s="48"/>
      <c r="AGW27" s="48"/>
      <c r="AGX27" s="48"/>
      <c r="AGY27" s="48"/>
      <c r="AGZ27" s="48"/>
      <c r="AHA27" s="48"/>
      <c r="AHB27" s="48"/>
      <c r="AHC27" s="48"/>
      <c r="AHD27" s="48"/>
      <c r="AHE27" s="48"/>
      <c r="AHF27" s="48"/>
      <c r="AHG27" s="48"/>
      <c r="AHH27" s="48"/>
      <c r="AHI27" s="48"/>
      <c r="AHJ27" s="48"/>
      <c r="AHK27" s="48"/>
      <c r="AHL27" s="48"/>
      <c r="AHM27" s="48"/>
      <c r="AHN27" s="48"/>
      <c r="AHO27" s="48"/>
      <c r="AHP27" s="48"/>
      <c r="AHQ27" s="48"/>
      <c r="AHR27" s="48"/>
      <c r="AHS27" s="48"/>
      <c r="AHT27" s="48"/>
      <c r="AHU27" s="48"/>
      <c r="AHV27" s="48"/>
      <c r="AHW27" s="48"/>
      <c r="AHX27" s="48"/>
      <c r="AHY27" s="48"/>
      <c r="AHZ27" s="48"/>
      <c r="AIA27" s="48"/>
      <c r="AIB27" s="48"/>
      <c r="AIC27" s="48"/>
      <c r="AID27" s="48"/>
      <c r="AIE27" s="48"/>
      <c r="AIF27" s="48"/>
      <c r="AIG27" s="48"/>
      <c r="AIH27" s="48"/>
      <c r="AII27" s="48"/>
      <c r="AIJ27" s="48"/>
      <c r="AIK27" s="48"/>
      <c r="AIL27" s="48"/>
      <c r="AIM27" s="48"/>
      <c r="AIN27" s="48"/>
      <c r="AIO27" s="48"/>
    </row>
    <row r="28" spans="1:957" s="111" customFormat="1" ht="12" customHeight="1" x14ac:dyDescent="0.25">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71"/>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48"/>
      <c r="HI28" s="48"/>
      <c r="HJ28" s="48"/>
      <c r="HK28" s="48"/>
      <c r="HL28" s="48"/>
      <c r="HM28" s="48"/>
      <c r="HN28" s="48"/>
      <c r="HO28" s="48"/>
      <c r="HP28" s="48"/>
      <c r="HQ28" s="48"/>
      <c r="HR28" s="48"/>
      <c r="HS28" s="48"/>
      <c r="HT28" s="48"/>
      <c r="HU28" s="48"/>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c r="IX28" s="48"/>
      <c r="IY28" s="48"/>
      <c r="IZ28" s="48"/>
      <c r="JA28" s="48"/>
      <c r="JB28" s="48"/>
      <c r="JC28" s="48"/>
      <c r="JD28" s="48"/>
      <c r="JE28" s="48"/>
      <c r="JF28" s="48"/>
      <c r="JG28" s="48"/>
      <c r="JH28" s="48"/>
      <c r="JI28" s="48"/>
      <c r="JJ28" s="48"/>
      <c r="JK28" s="48"/>
      <c r="JL28" s="48"/>
      <c r="JM28" s="48"/>
      <c r="JN28" s="48"/>
      <c r="JO28" s="48"/>
      <c r="JP28" s="48"/>
      <c r="JQ28" s="48"/>
      <c r="JR28" s="48"/>
      <c r="JS28" s="48"/>
      <c r="JT28" s="48"/>
      <c r="JU28" s="48"/>
      <c r="JV28" s="48"/>
      <c r="JW28" s="48"/>
      <c r="JX28" s="48"/>
      <c r="JY28" s="48"/>
      <c r="JZ28" s="48"/>
      <c r="KA28" s="48"/>
      <c r="KB28" s="48"/>
      <c r="KC28" s="48"/>
      <c r="KD28" s="48"/>
      <c r="KE28" s="48"/>
      <c r="KF28" s="48"/>
      <c r="KG28" s="48"/>
      <c r="KH28" s="48"/>
      <c r="KI28" s="48"/>
      <c r="KJ28" s="48"/>
      <c r="KK28" s="48"/>
      <c r="KL28" s="48"/>
      <c r="KM28" s="48"/>
      <c r="KN28" s="48"/>
      <c r="KO28" s="48"/>
      <c r="KP28" s="48"/>
      <c r="KQ28" s="48"/>
      <c r="KR28" s="48"/>
      <c r="KS28" s="48"/>
      <c r="KT28" s="48"/>
      <c r="KU28" s="48"/>
      <c r="KV28" s="48"/>
      <c r="KW28" s="48"/>
      <c r="KX28" s="48"/>
      <c r="KY28" s="48"/>
      <c r="KZ28" s="48"/>
      <c r="LA28" s="48"/>
      <c r="LB28" s="48"/>
      <c r="LC28" s="48"/>
      <c r="LD28" s="48"/>
      <c r="LE28" s="48"/>
      <c r="LF28" s="48"/>
      <c r="LG28" s="48"/>
      <c r="LH28" s="48"/>
      <c r="LI28" s="48"/>
      <c r="LJ28" s="48"/>
      <c r="LK28" s="48"/>
      <c r="LL28" s="48"/>
      <c r="LM28" s="48"/>
      <c r="LN28" s="48"/>
      <c r="LO28" s="48"/>
      <c r="LP28" s="48"/>
      <c r="LQ28" s="48"/>
      <c r="LR28" s="48"/>
      <c r="LS28" s="48"/>
      <c r="LT28" s="48"/>
      <c r="LU28" s="48"/>
      <c r="LV28" s="48"/>
      <c r="LW28" s="48"/>
      <c r="LX28" s="48"/>
      <c r="LY28" s="48"/>
      <c r="LZ28" s="48"/>
      <c r="MA28" s="48"/>
      <c r="MB28" s="48"/>
      <c r="MC28" s="48"/>
      <c r="MD28" s="48"/>
      <c r="ME28" s="48"/>
      <c r="MF28" s="48"/>
      <c r="MG28" s="48"/>
      <c r="MH28" s="48"/>
      <c r="MI28" s="48"/>
      <c r="MJ28" s="48"/>
      <c r="MK28" s="48"/>
      <c r="ML28" s="48"/>
      <c r="MM28" s="48"/>
      <c r="MN28" s="48"/>
      <c r="MO28" s="48"/>
      <c r="MP28" s="48"/>
      <c r="MQ28" s="48"/>
      <c r="MR28" s="48"/>
      <c r="MS28" s="48"/>
      <c r="MT28" s="48"/>
      <c r="MU28" s="48"/>
      <c r="MV28" s="48"/>
      <c r="MW28" s="48"/>
      <c r="MX28" s="48"/>
      <c r="MY28" s="48"/>
      <c r="MZ28" s="48"/>
      <c r="NA28" s="48"/>
      <c r="NB28" s="48"/>
      <c r="NC28" s="48"/>
      <c r="ND28" s="48"/>
      <c r="NE28" s="48"/>
      <c r="NF28" s="48"/>
      <c r="NG28" s="48"/>
      <c r="NH28" s="48"/>
      <c r="NI28" s="48"/>
      <c r="NJ28" s="48"/>
      <c r="NK28" s="48"/>
      <c r="NL28" s="48"/>
      <c r="NM28" s="48"/>
      <c r="NN28" s="48"/>
      <c r="NO28" s="48"/>
      <c r="NP28" s="48"/>
      <c r="NQ28" s="48"/>
      <c r="NR28" s="48"/>
      <c r="NS28" s="48"/>
      <c r="NT28" s="48"/>
      <c r="NU28" s="48"/>
      <c r="NV28" s="48"/>
      <c r="NW28" s="48"/>
      <c r="NX28" s="48"/>
      <c r="NY28" s="48"/>
      <c r="NZ28" s="48"/>
      <c r="OA28" s="48"/>
      <c r="OB28" s="48"/>
      <c r="OC28" s="48"/>
      <c r="OD28" s="48"/>
      <c r="OE28" s="48"/>
      <c r="OF28" s="48"/>
      <c r="OG28" s="48"/>
      <c r="OH28" s="48"/>
      <c r="OI28" s="48"/>
      <c r="OJ28" s="48"/>
      <c r="OK28" s="48"/>
      <c r="OL28" s="48"/>
      <c r="OM28" s="48"/>
      <c r="ON28" s="48"/>
      <c r="OO28" s="48"/>
      <c r="OP28" s="48"/>
      <c r="OQ28" s="48"/>
      <c r="OR28" s="48"/>
      <c r="OS28" s="48"/>
      <c r="OT28" s="48"/>
      <c r="OU28" s="48"/>
      <c r="OV28" s="48"/>
      <c r="OW28" s="48"/>
      <c r="OX28" s="48"/>
      <c r="OY28" s="48"/>
      <c r="OZ28" s="48"/>
      <c r="PA28" s="48"/>
      <c r="PB28" s="48"/>
      <c r="PC28" s="48"/>
      <c r="PD28" s="48"/>
      <c r="PE28" s="48"/>
      <c r="PF28" s="48"/>
      <c r="PG28" s="48"/>
      <c r="PH28" s="48"/>
      <c r="PI28" s="48"/>
      <c r="PJ28" s="48"/>
      <c r="PK28" s="48"/>
      <c r="PL28" s="48"/>
      <c r="PM28" s="48"/>
      <c r="PN28" s="48"/>
      <c r="PO28" s="48"/>
      <c r="PP28" s="48"/>
      <c r="PQ28" s="48"/>
      <c r="PR28" s="48"/>
      <c r="PS28" s="48"/>
      <c r="PT28" s="48"/>
      <c r="PU28" s="48"/>
      <c r="PV28" s="48"/>
      <c r="PW28" s="48"/>
      <c r="PX28" s="48"/>
      <c r="PY28" s="48"/>
      <c r="PZ28" s="48"/>
      <c r="QA28" s="48"/>
      <c r="QB28" s="48"/>
      <c r="QC28" s="48"/>
      <c r="QD28" s="48"/>
      <c r="QE28" s="48"/>
      <c r="QF28" s="48"/>
      <c r="QG28" s="48"/>
      <c r="QH28" s="48"/>
      <c r="QI28" s="48"/>
      <c r="QJ28" s="48"/>
      <c r="QK28" s="48"/>
      <c r="QL28" s="48"/>
      <c r="QM28" s="48"/>
      <c r="QN28" s="48"/>
      <c r="QO28" s="48"/>
      <c r="QP28" s="48"/>
      <c r="QQ28" s="48"/>
      <c r="QR28" s="48"/>
      <c r="QS28" s="48"/>
      <c r="QT28" s="48"/>
      <c r="QU28" s="48"/>
      <c r="QV28" s="48"/>
      <c r="QW28" s="48"/>
      <c r="QX28" s="48"/>
      <c r="QY28" s="48"/>
      <c r="QZ28" s="48"/>
      <c r="RA28" s="48"/>
      <c r="RB28" s="48"/>
      <c r="RC28" s="48"/>
      <c r="RD28" s="48"/>
      <c r="RE28" s="48"/>
      <c r="RF28" s="48"/>
      <c r="RG28" s="48"/>
      <c r="RH28" s="48"/>
      <c r="RI28" s="48"/>
      <c r="RJ28" s="48"/>
      <c r="RK28" s="48"/>
      <c r="RL28" s="48"/>
      <c r="RM28" s="48"/>
      <c r="RN28" s="48"/>
      <c r="RO28" s="48"/>
      <c r="RP28" s="48"/>
      <c r="RQ28" s="48"/>
      <c r="RR28" s="48"/>
      <c r="RS28" s="48"/>
      <c r="RT28" s="48"/>
      <c r="RU28" s="48"/>
      <c r="RV28" s="48"/>
      <c r="RW28" s="48"/>
      <c r="RX28" s="48"/>
      <c r="RY28" s="48"/>
      <c r="RZ28" s="48"/>
      <c r="SA28" s="48"/>
      <c r="SB28" s="48"/>
      <c r="SC28" s="48"/>
      <c r="SD28" s="48"/>
      <c r="SE28" s="48"/>
      <c r="SF28" s="48"/>
      <c r="SG28" s="48"/>
      <c r="SH28" s="48"/>
      <c r="SI28" s="48"/>
      <c r="SJ28" s="48"/>
      <c r="SK28" s="48"/>
      <c r="SL28" s="48"/>
      <c r="SM28" s="48"/>
      <c r="SN28" s="48"/>
      <c r="SO28" s="48"/>
      <c r="SP28" s="48"/>
      <c r="SQ28" s="48"/>
      <c r="SR28" s="48"/>
      <c r="SS28" s="48"/>
      <c r="ST28" s="48"/>
      <c r="SU28" s="48"/>
      <c r="SV28" s="48"/>
      <c r="SW28" s="48"/>
      <c r="SX28" s="48"/>
      <c r="SY28" s="48"/>
      <c r="SZ28" s="48"/>
      <c r="TA28" s="48"/>
      <c r="TB28" s="48"/>
      <c r="TC28" s="48"/>
      <c r="TD28" s="48"/>
      <c r="TE28" s="48"/>
      <c r="TF28" s="48"/>
      <c r="TG28" s="48"/>
      <c r="TH28" s="48"/>
      <c r="TI28" s="48"/>
      <c r="TJ28" s="48"/>
      <c r="TK28" s="48"/>
      <c r="TL28" s="48"/>
      <c r="TM28" s="48"/>
      <c r="TN28" s="48"/>
      <c r="TO28" s="48"/>
      <c r="TP28" s="48"/>
      <c r="TQ28" s="48"/>
      <c r="TR28" s="48"/>
      <c r="TS28" s="48"/>
      <c r="TT28" s="48"/>
      <c r="TU28" s="48"/>
      <c r="TV28" s="48"/>
      <c r="TW28" s="48"/>
      <c r="TX28" s="48"/>
      <c r="TY28" s="48"/>
      <c r="TZ28" s="48"/>
      <c r="UA28" s="48"/>
      <c r="UB28" s="48"/>
      <c r="UC28" s="48"/>
      <c r="UD28" s="48"/>
      <c r="UE28" s="48"/>
      <c r="UF28" s="48"/>
      <c r="UG28" s="48"/>
      <c r="UH28" s="48"/>
      <c r="UI28" s="48"/>
      <c r="UJ28" s="48"/>
      <c r="UK28" s="48"/>
      <c r="UL28" s="48"/>
      <c r="UM28" s="48"/>
      <c r="UN28" s="48"/>
      <c r="UO28" s="48"/>
      <c r="UP28" s="48"/>
      <c r="UQ28" s="48"/>
      <c r="UR28" s="48"/>
      <c r="US28" s="48"/>
      <c r="UT28" s="48"/>
      <c r="UU28" s="48"/>
      <c r="UV28" s="48"/>
      <c r="UW28" s="48"/>
      <c r="UX28" s="48"/>
      <c r="UY28" s="48"/>
      <c r="UZ28" s="48"/>
      <c r="VA28" s="48"/>
      <c r="VB28" s="48"/>
      <c r="VC28" s="48"/>
      <c r="VD28" s="48"/>
      <c r="VE28" s="48"/>
      <c r="VF28" s="48"/>
      <c r="VG28" s="48"/>
      <c r="VH28" s="48"/>
      <c r="VI28" s="48"/>
      <c r="VJ28" s="48"/>
      <c r="VK28" s="48"/>
      <c r="VL28" s="48"/>
      <c r="VM28" s="48"/>
      <c r="VN28" s="48"/>
      <c r="VO28" s="48"/>
      <c r="VP28" s="48"/>
      <c r="VQ28" s="48"/>
      <c r="VR28" s="48"/>
      <c r="VS28" s="48"/>
      <c r="VT28" s="48"/>
      <c r="VU28" s="48"/>
      <c r="VV28" s="48"/>
      <c r="VW28" s="48"/>
      <c r="VX28" s="48"/>
      <c r="VY28" s="48"/>
      <c r="VZ28" s="48"/>
      <c r="WA28" s="48"/>
      <c r="WB28" s="48"/>
      <c r="WC28" s="48"/>
      <c r="WD28" s="48"/>
      <c r="WE28" s="48"/>
      <c r="WF28" s="48"/>
      <c r="WG28" s="48"/>
      <c r="WH28" s="48"/>
      <c r="WI28" s="48"/>
      <c r="WJ28" s="48"/>
      <c r="WK28" s="48"/>
      <c r="WL28" s="48"/>
      <c r="WM28" s="48"/>
      <c r="WN28" s="48"/>
      <c r="WO28" s="48"/>
      <c r="WP28" s="48"/>
      <c r="WQ28" s="48"/>
      <c r="WR28" s="48"/>
      <c r="WS28" s="48"/>
      <c r="WT28" s="48"/>
      <c r="WU28" s="48"/>
      <c r="WV28" s="48"/>
      <c r="WW28" s="48"/>
      <c r="WX28" s="48"/>
      <c r="WY28" s="48"/>
      <c r="WZ28" s="48"/>
      <c r="XA28" s="48"/>
      <c r="XB28" s="48"/>
      <c r="XC28" s="48"/>
      <c r="XD28" s="48"/>
      <c r="XE28" s="48"/>
      <c r="XF28" s="48"/>
      <c r="XG28" s="48"/>
      <c r="XH28" s="48"/>
      <c r="XI28" s="48"/>
      <c r="XJ28" s="48"/>
      <c r="XK28" s="48"/>
      <c r="XL28" s="48"/>
      <c r="XM28" s="48"/>
      <c r="XN28" s="48"/>
      <c r="XO28" s="48"/>
      <c r="XP28" s="48"/>
      <c r="XQ28" s="48"/>
      <c r="XR28" s="48"/>
      <c r="XS28" s="48"/>
      <c r="XT28" s="48"/>
      <c r="XU28" s="48"/>
      <c r="XV28" s="48"/>
      <c r="XW28" s="48"/>
      <c r="XX28" s="48"/>
      <c r="XY28" s="48"/>
      <c r="XZ28" s="48"/>
      <c r="YA28" s="48"/>
      <c r="YB28" s="48"/>
      <c r="YC28" s="48"/>
      <c r="YD28" s="48"/>
      <c r="YE28" s="48"/>
      <c r="YF28" s="48"/>
      <c r="YG28" s="48"/>
      <c r="YH28" s="48"/>
      <c r="YI28" s="48"/>
      <c r="YJ28" s="48"/>
      <c r="YK28" s="48"/>
      <c r="YL28" s="48"/>
      <c r="YM28" s="48"/>
      <c r="YN28" s="48"/>
      <c r="YO28" s="48"/>
      <c r="YP28" s="48"/>
      <c r="YQ28" s="48"/>
      <c r="YR28" s="48"/>
      <c r="YS28" s="48"/>
      <c r="YT28" s="48"/>
      <c r="YU28" s="48"/>
      <c r="YV28" s="48"/>
      <c r="YW28" s="48"/>
      <c r="YX28" s="48"/>
      <c r="YY28" s="48"/>
      <c r="YZ28" s="48"/>
      <c r="ZA28" s="48"/>
      <c r="ZB28" s="48"/>
      <c r="ZC28" s="48"/>
      <c r="ZD28" s="48"/>
      <c r="ZE28" s="48"/>
      <c r="ZF28" s="48"/>
      <c r="ZG28" s="48"/>
      <c r="ZH28" s="48"/>
      <c r="ZI28" s="48"/>
      <c r="ZJ28" s="48"/>
      <c r="ZK28" s="48"/>
      <c r="ZL28" s="48"/>
      <c r="ZM28" s="48"/>
      <c r="ZN28" s="48"/>
      <c r="ZO28" s="48"/>
      <c r="ZP28" s="48"/>
      <c r="ZQ28" s="48"/>
      <c r="ZR28" s="48"/>
      <c r="ZS28" s="48"/>
      <c r="ZT28" s="48"/>
      <c r="ZU28" s="48"/>
      <c r="ZV28" s="48"/>
      <c r="ZW28" s="48"/>
      <c r="ZX28" s="48"/>
      <c r="ZY28" s="48"/>
      <c r="ZZ28" s="48"/>
      <c r="AAA28" s="48"/>
      <c r="AAB28" s="48"/>
      <c r="AAC28" s="48"/>
      <c r="AAD28" s="48"/>
      <c r="AAE28" s="48"/>
      <c r="AAF28" s="48"/>
      <c r="AAG28" s="48"/>
      <c r="AAH28" s="48"/>
      <c r="AAI28" s="48"/>
      <c r="AAJ28" s="48"/>
      <c r="AAK28" s="48"/>
      <c r="AAL28" s="48"/>
      <c r="AAM28" s="48"/>
      <c r="AAN28" s="48"/>
      <c r="AAO28" s="48"/>
      <c r="AAP28" s="48"/>
      <c r="AAQ28" s="48"/>
      <c r="AAR28" s="48"/>
      <c r="AAS28" s="48"/>
      <c r="AAT28" s="48"/>
      <c r="AAU28" s="48"/>
      <c r="AAV28" s="48"/>
      <c r="AAW28" s="48"/>
      <c r="AAX28" s="48"/>
      <c r="AAY28" s="48"/>
      <c r="AAZ28" s="48"/>
      <c r="ABA28" s="48"/>
      <c r="ABB28" s="48"/>
      <c r="ABC28" s="48"/>
      <c r="ABD28" s="48"/>
      <c r="ABE28" s="48"/>
      <c r="ABF28" s="48"/>
      <c r="ABG28" s="48"/>
      <c r="ABH28" s="48"/>
      <c r="ABI28" s="48"/>
      <c r="ABJ28" s="48"/>
      <c r="ABK28" s="48"/>
      <c r="ABL28" s="48"/>
      <c r="ABM28" s="48"/>
      <c r="ABN28" s="48"/>
      <c r="ABO28" s="48"/>
      <c r="ABP28" s="48"/>
      <c r="ABQ28" s="48"/>
      <c r="ABR28" s="48"/>
      <c r="ABS28" s="48"/>
      <c r="ABT28" s="48"/>
      <c r="ABU28" s="48"/>
      <c r="ABV28" s="48"/>
      <c r="ABW28" s="48"/>
      <c r="ABX28" s="48"/>
      <c r="ABY28" s="48"/>
      <c r="ABZ28" s="48"/>
      <c r="ACA28" s="48"/>
      <c r="ACB28" s="48"/>
      <c r="ACC28" s="48"/>
      <c r="ACD28" s="48"/>
      <c r="ACE28" s="48"/>
      <c r="ACF28" s="48"/>
      <c r="ACG28" s="48"/>
      <c r="ACH28" s="48"/>
      <c r="ACI28" s="48"/>
      <c r="ACJ28" s="48"/>
      <c r="ACK28" s="48"/>
      <c r="ACL28" s="48"/>
      <c r="ACM28" s="48"/>
      <c r="ACN28" s="48"/>
      <c r="ACO28" s="48"/>
      <c r="ACP28" s="48"/>
      <c r="ACQ28" s="48"/>
      <c r="ACR28" s="48"/>
      <c r="ACS28" s="48"/>
      <c r="ACT28" s="48"/>
      <c r="ACU28" s="48"/>
      <c r="ACV28" s="48"/>
      <c r="ACW28" s="48"/>
      <c r="ACX28" s="48"/>
      <c r="ACY28" s="48"/>
      <c r="ACZ28" s="48"/>
      <c r="ADA28" s="48"/>
      <c r="ADB28" s="48"/>
      <c r="ADC28" s="48"/>
      <c r="ADD28" s="48"/>
      <c r="ADE28" s="48"/>
      <c r="ADF28" s="48"/>
      <c r="ADG28" s="48"/>
      <c r="ADH28" s="48"/>
      <c r="ADI28" s="48"/>
      <c r="ADJ28" s="48"/>
      <c r="ADK28" s="48"/>
      <c r="ADL28" s="48"/>
      <c r="ADM28" s="48"/>
      <c r="ADN28" s="48"/>
      <c r="ADO28" s="48"/>
      <c r="ADP28" s="48"/>
      <c r="ADQ28" s="48"/>
      <c r="ADR28" s="48"/>
      <c r="ADS28" s="48"/>
      <c r="ADT28" s="48"/>
      <c r="ADU28" s="48"/>
      <c r="ADV28" s="48"/>
      <c r="ADW28" s="48"/>
      <c r="ADX28" s="48"/>
      <c r="ADY28" s="48"/>
      <c r="ADZ28" s="48"/>
      <c r="AEA28" s="48"/>
      <c r="AEB28" s="48"/>
      <c r="AEC28" s="48"/>
      <c r="AED28" s="48"/>
      <c r="AEE28" s="48"/>
      <c r="AEF28" s="48"/>
      <c r="AEG28" s="48"/>
      <c r="AEH28" s="48"/>
      <c r="AEI28" s="48"/>
      <c r="AEJ28" s="48"/>
      <c r="AEK28" s="48"/>
      <c r="AEL28" s="48"/>
      <c r="AEM28" s="48"/>
      <c r="AEN28" s="48"/>
      <c r="AEO28" s="48"/>
      <c r="AEP28" s="48"/>
      <c r="AEQ28" s="48"/>
      <c r="AER28" s="48"/>
      <c r="AES28" s="48"/>
      <c r="AET28" s="48"/>
      <c r="AEU28" s="48"/>
      <c r="AEV28" s="48"/>
      <c r="AEW28" s="48"/>
      <c r="AEX28" s="48"/>
      <c r="AEY28" s="48"/>
      <c r="AEZ28" s="48"/>
      <c r="AFA28" s="48"/>
      <c r="AFB28" s="48"/>
      <c r="AFC28" s="48"/>
      <c r="AFD28" s="48"/>
      <c r="AFE28" s="48"/>
      <c r="AFF28" s="48"/>
      <c r="AFG28" s="48"/>
      <c r="AFH28" s="48"/>
      <c r="AFI28" s="48"/>
      <c r="AFJ28" s="48"/>
      <c r="AFK28" s="48"/>
      <c r="AFL28" s="48"/>
      <c r="AFM28" s="48"/>
      <c r="AFN28" s="48"/>
      <c r="AFO28" s="48"/>
      <c r="AFP28" s="48"/>
      <c r="AFQ28" s="48"/>
      <c r="AFR28" s="48"/>
      <c r="AFS28" s="48"/>
      <c r="AFT28" s="48"/>
      <c r="AFU28" s="48"/>
      <c r="AFV28" s="48"/>
      <c r="AFW28" s="48"/>
      <c r="AFX28" s="48"/>
      <c r="AFY28" s="48"/>
      <c r="AFZ28" s="48"/>
      <c r="AGA28" s="48"/>
      <c r="AGB28" s="48"/>
      <c r="AGC28" s="48"/>
      <c r="AGD28" s="48"/>
      <c r="AGE28" s="48"/>
      <c r="AGF28" s="48"/>
      <c r="AGG28" s="48"/>
      <c r="AGH28" s="48"/>
      <c r="AGI28" s="48"/>
      <c r="AGJ28" s="48"/>
      <c r="AGK28" s="48"/>
      <c r="AGL28" s="48"/>
      <c r="AGM28" s="48"/>
      <c r="AGN28" s="48"/>
      <c r="AGO28" s="48"/>
      <c r="AGP28" s="48"/>
      <c r="AGQ28" s="48"/>
      <c r="AGR28" s="48"/>
      <c r="AGS28" s="48"/>
      <c r="AGT28" s="48"/>
      <c r="AGU28" s="48"/>
      <c r="AGV28" s="48"/>
      <c r="AGW28" s="48"/>
      <c r="AGX28" s="48"/>
      <c r="AGY28" s="48"/>
      <c r="AGZ28" s="48"/>
      <c r="AHA28" s="48"/>
      <c r="AHB28" s="48"/>
      <c r="AHC28" s="48"/>
      <c r="AHD28" s="48"/>
      <c r="AHE28" s="48"/>
      <c r="AHF28" s="48"/>
      <c r="AHG28" s="48"/>
      <c r="AHH28" s="48"/>
      <c r="AHI28" s="48"/>
      <c r="AHJ28" s="48"/>
      <c r="AHK28" s="48"/>
      <c r="AHL28" s="48"/>
      <c r="AHM28" s="48"/>
      <c r="AHN28" s="48"/>
      <c r="AHO28" s="48"/>
      <c r="AHP28" s="48"/>
      <c r="AHQ28" s="48"/>
      <c r="AHR28" s="48"/>
      <c r="AHS28" s="48"/>
      <c r="AHT28" s="48"/>
      <c r="AHU28" s="48"/>
      <c r="AHV28" s="48"/>
      <c r="AHW28" s="48"/>
      <c r="AHX28" s="48"/>
      <c r="AHY28" s="48"/>
      <c r="AHZ28" s="48"/>
      <c r="AIA28" s="48"/>
      <c r="AIB28" s="48"/>
      <c r="AIC28" s="48"/>
      <c r="AID28" s="48"/>
      <c r="AIE28" s="48"/>
      <c r="AIF28" s="48"/>
      <c r="AIG28" s="48"/>
      <c r="AIH28" s="48"/>
      <c r="AII28" s="48"/>
      <c r="AIJ28" s="48"/>
      <c r="AIK28" s="48"/>
      <c r="AIL28" s="48"/>
      <c r="AIM28" s="48"/>
      <c r="AIN28" s="48"/>
      <c r="AIO28" s="48"/>
    </row>
    <row r="29" spans="1:957" s="111" customFormat="1" ht="12" customHeight="1" x14ac:dyDescent="0.25">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71"/>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48"/>
      <c r="HI29" s="48"/>
      <c r="HJ29" s="48"/>
      <c r="HK29" s="48"/>
      <c r="HL29" s="48"/>
      <c r="HM29" s="48"/>
      <c r="HN29" s="48"/>
      <c r="HO29" s="48"/>
      <c r="HP29" s="48"/>
      <c r="HQ29" s="48"/>
      <c r="HR29" s="48"/>
      <c r="HS29" s="48"/>
      <c r="HT29" s="48"/>
      <c r="HU29" s="48"/>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c r="KN29" s="48"/>
      <c r="KO29" s="48"/>
      <c r="KP29" s="48"/>
      <c r="KQ29" s="48"/>
      <c r="KR29" s="48"/>
      <c r="KS29" s="48"/>
      <c r="KT29" s="48"/>
      <c r="KU29" s="48"/>
      <c r="KV29" s="48"/>
      <c r="KW29" s="48"/>
      <c r="KX29" s="48"/>
      <c r="KY29" s="48"/>
      <c r="KZ29" s="48"/>
      <c r="LA29" s="48"/>
      <c r="LB29" s="48"/>
      <c r="LC29" s="48"/>
      <c r="LD29" s="48"/>
      <c r="LE29" s="48"/>
      <c r="LF29" s="48"/>
      <c r="LG29" s="48"/>
      <c r="LH29" s="48"/>
      <c r="LI29" s="48"/>
      <c r="LJ29" s="48"/>
      <c r="LK29" s="48"/>
      <c r="LL29" s="48"/>
      <c r="LM29" s="48"/>
      <c r="LN29" s="48"/>
      <c r="LO29" s="48"/>
      <c r="LP29" s="48"/>
      <c r="LQ29" s="48"/>
      <c r="LR29" s="48"/>
      <c r="LS29" s="48"/>
      <c r="LT29" s="48"/>
      <c r="LU29" s="48"/>
      <c r="LV29" s="48"/>
      <c r="LW29" s="48"/>
      <c r="LX29" s="48"/>
      <c r="LY29" s="48"/>
      <c r="LZ29" s="48"/>
      <c r="MA29" s="48"/>
      <c r="MB29" s="48"/>
      <c r="MC29" s="48"/>
      <c r="MD29" s="48"/>
      <c r="ME29" s="48"/>
      <c r="MF29" s="48"/>
      <c r="MG29" s="48"/>
      <c r="MH29" s="48"/>
      <c r="MI29" s="48"/>
      <c r="MJ29" s="48"/>
      <c r="MK29" s="48"/>
      <c r="ML29" s="48"/>
      <c r="MM29" s="48"/>
      <c r="MN29" s="48"/>
      <c r="MO29" s="48"/>
      <c r="MP29" s="48"/>
      <c r="MQ29" s="48"/>
      <c r="MR29" s="48"/>
      <c r="MS29" s="48"/>
      <c r="MT29" s="48"/>
      <c r="MU29" s="48"/>
      <c r="MV29" s="48"/>
      <c r="MW29" s="48"/>
      <c r="MX29" s="48"/>
      <c r="MY29" s="48"/>
      <c r="MZ29" s="48"/>
      <c r="NA29" s="48"/>
      <c r="NB29" s="48"/>
      <c r="NC29" s="48"/>
      <c r="ND29" s="48"/>
      <c r="NE29" s="48"/>
      <c r="NF29" s="48"/>
      <c r="NG29" s="48"/>
      <c r="NH29" s="48"/>
      <c r="NI29" s="48"/>
      <c r="NJ29" s="48"/>
      <c r="NK29" s="48"/>
      <c r="NL29" s="48"/>
      <c r="NM29" s="48"/>
      <c r="NN29" s="48"/>
      <c r="NO29" s="48"/>
      <c r="NP29" s="48"/>
      <c r="NQ29" s="48"/>
      <c r="NR29" s="48"/>
      <c r="NS29" s="48"/>
      <c r="NT29" s="48"/>
      <c r="NU29" s="48"/>
      <c r="NV29" s="48"/>
      <c r="NW29" s="48"/>
      <c r="NX29" s="48"/>
      <c r="NY29" s="48"/>
      <c r="NZ29" s="48"/>
      <c r="OA29" s="48"/>
      <c r="OB29" s="48"/>
      <c r="OC29" s="48"/>
      <c r="OD29" s="48"/>
      <c r="OE29" s="48"/>
      <c r="OF29" s="48"/>
      <c r="OG29" s="48"/>
      <c r="OH29" s="48"/>
      <c r="OI29" s="48"/>
      <c r="OJ29" s="48"/>
      <c r="OK29" s="48"/>
      <c r="OL29" s="48"/>
      <c r="OM29" s="48"/>
      <c r="ON29" s="48"/>
      <c r="OO29" s="48"/>
      <c r="OP29" s="48"/>
      <c r="OQ29" s="48"/>
      <c r="OR29" s="48"/>
      <c r="OS29" s="48"/>
      <c r="OT29" s="48"/>
      <c r="OU29" s="48"/>
      <c r="OV29" s="48"/>
      <c r="OW29" s="48"/>
      <c r="OX29" s="48"/>
      <c r="OY29" s="48"/>
      <c r="OZ29" s="48"/>
      <c r="PA29" s="48"/>
      <c r="PB29" s="48"/>
      <c r="PC29" s="48"/>
      <c r="PD29" s="48"/>
      <c r="PE29" s="48"/>
      <c r="PF29" s="48"/>
      <c r="PG29" s="48"/>
      <c r="PH29" s="48"/>
      <c r="PI29" s="48"/>
      <c r="PJ29" s="48"/>
      <c r="PK29" s="48"/>
      <c r="PL29" s="48"/>
      <c r="PM29" s="48"/>
      <c r="PN29" s="48"/>
      <c r="PO29" s="48"/>
      <c r="PP29" s="48"/>
      <c r="PQ29" s="48"/>
      <c r="PR29" s="48"/>
      <c r="PS29" s="48"/>
      <c r="PT29" s="48"/>
      <c r="PU29" s="48"/>
      <c r="PV29" s="48"/>
      <c r="PW29" s="48"/>
      <c r="PX29" s="48"/>
      <c r="PY29" s="48"/>
      <c r="PZ29" s="48"/>
      <c r="QA29" s="48"/>
      <c r="QB29" s="48"/>
      <c r="QC29" s="48"/>
      <c r="QD29" s="48"/>
      <c r="QE29" s="48"/>
      <c r="QF29" s="48"/>
      <c r="QG29" s="48"/>
      <c r="QH29" s="48"/>
      <c r="QI29" s="48"/>
      <c r="QJ29" s="48"/>
      <c r="QK29" s="48"/>
      <c r="QL29" s="48"/>
      <c r="QM29" s="48"/>
      <c r="QN29" s="48"/>
      <c r="QO29" s="48"/>
      <c r="QP29" s="48"/>
      <c r="QQ29" s="48"/>
      <c r="QR29" s="48"/>
      <c r="QS29" s="48"/>
      <c r="QT29" s="48"/>
      <c r="QU29" s="48"/>
      <c r="QV29" s="48"/>
      <c r="QW29" s="48"/>
      <c r="QX29" s="48"/>
      <c r="QY29" s="48"/>
      <c r="QZ29" s="48"/>
      <c r="RA29" s="48"/>
      <c r="RB29" s="48"/>
      <c r="RC29" s="48"/>
      <c r="RD29" s="48"/>
      <c r="RE29" s="48"/>
      <c r="RF29" s="48"/>
      <c r="RG29" s="48"/>
      <c r="RH29" s="48"/>
      <c r="RI29" s="48"/>
      <c r="RJ29" s="48"/>
      <c r="RK29" s="48"/>
      <c r="RL29" s="48"/>
      <c r="RM29" s="48"/>
      <c r="RN29" s="48"/>
      <c r="RO29" s="48"/>
      <c r="RP29" s="48"/>
      <c r="RQ29" s="48"/>
      <c r="RR29" s="48"/>
      <c r="RS29" s="48"/>
      <c r="RT29" s="48"/>
      <c r="RU29" s="48"/>
      <c r="RV29" s="48"/>
      <c r="RW29" s="48"/>
      <c r="RX29" s="48"/>
      <c r="RY29" s="48"/>
      <c r="RZ29" s="48"/>
      <c r="SA29" s="48"/>
      <c r="SB29" s="48"/>
      <c r="SC29" s="48"/>
      <c r="SD29" s="48"/>
      <c r="SE29" s="48"/>
      <c r="SF29" s="48"/>
      <c r="SG29" s="48"/>
      <c r="SH29" s="48"/>
      <c r="SI29" s="48"/>
      <c r="SJ29" s="48"/>
      <c r="SK29" s="48"/>
      <c r="SL29" s="48"/>
      <c r="SM29" s="48"/>
      <c r="SN29" s="48"/>
      <c r="SO29" s="48"/>
      <c r="SP29" s="48"/>
      <c r="SQ29" s="48"/>
      <c r="SR29" s="48"/>
      <c r="SS29" s="48"/>
      <c r="ST29" s="48"/>
      <c r="SU29" s="48"/>
      <c r="SV29" s="48"/>
      <c r="SW29" s="48"/>
      <c r="SX29" s="48"/>
      <c r="SY29" s="48"/>
      <c r="SZ29" s="48"/>
      <c r="TA29" s="48"/>
      <c r="TB29" s="48"/>
      <c r="TC29" s="48"/>
      <c r="TD29" s="48"/>
      <c r="TE29" s="48"/>
      <c r="TF29" s="48"/>
      <c r="TG29" s="48"/>
      <c r="TH29" s="48"/>
      <c r="TI29" s="48"/>
      <c r="TJ29" s="48"/>
      <c r="TK29" s="48"/>
      <c r="TL29" s="48"/>
      <c r="TM29" s="48"/>
      <c r="TN29" s="48"/>
      <c r="TO29" s="48"/>
      <c r="TP29" s="48"/>
      <c r="TQ29" s="48"/>
      <c r="TR29" s="48"/>
      <c r="TS29" s="48"/>
      <c r="TT29" s="48"/>
      <c r="TU29" s="48"/>
      <c r="TV29" s="48"/>
      <c r="TW29" s="48"/>
      <c r="TX29" s="48"/>
      <c r="TY29" s="48"/>
      <c r="TZ29" s="48"/>
      <c r="UA29" s="48"/>
      <c r="UB29" s="48"/>
      <c r="UC29" s="48"/>
      <c r="UD29" s="48"/>
      <c r="UE29" s="48"/>
      <c r="UF29" s="48"/>
      <c r="UG29" s="48"/>
      <c r="UH29" s="48"/>
      <c r="UI29" s="48"/>
      <c r="UJ29" s="48"/>
      <c r="UK29" s="48"/>
      <c r="UL29" s="48"/>
      <c r="UM29" s="48"/>
      <c r="UN29" s="48"/>
      <c r="UO29" s="48"/>
      <c r="UP29" s="48"/>
      <c r="UQ29" s="48"/>
      <c r="UR29" s="48"/>
      <c r="US29" s="48"/>
      <c r="UT29" s="48"/>
      <c r="UU29" s="48"/>
      <c r="UV29" s="48"/>
      <c r="UW29" s="48"/>
      <c r="UX29" s="48"/>
      <c r="UY29" s="48"/>
      <c r="UZ29" s="48"/>
      <c r="VA29" s="48"/>
      <c r="VB29" s="48"/>
      <c r="VC29" s="48"/>
      <c r="VD29" s="48"/>
      <c r="VE29" s="48"/>
      <c r="VF29" s="48"/>
      <c r="VG29" s="48"/>
      <c r="VH29" s="48"/>
      <c r="VI29" s="48"/>
      <c r="VJ29" s="48"/>
      <c r="VK29" s="48"/>
      <c r="VL29" s="48"/>
      <c r="VM29" s="48"/>
      <c r="VN29" s="48"/>
      <c r="VO29" s="48"/>
      <c r="VP29" s="48"/>
      <c r="VQ29" s="48"/>
      <c r="VR29" s="48"/>
      <c r="VS29" s="48"/>
      <c r="VT29" s="48"/>
      <c r="VU29" s="48"/>
      <c r="VV29" s="48"/>
      <c r="VW29" s="48"/>
      <c r="VX29" s="48"/>
      <c r="VY29" s="48"/>
      <c r="VZ29" s="48"/>
      <c r="WA29" s="48"/>
      <c r="WB29" s="48"/>
      <c r="WC29" s="48"/>
      <c r="WD29" s="48"/>
      <c r="WE29" s="48"/>
      <c r="WF29" s="48"/>
      <c r="WG29" s="48"/>
      <c r="WH29" s="48"/>
      <c r="WI29" s="48"/>
      <c r="WJ29" s="48"/>
      <c r="WK29" s="48"/>
      <c r="WL29" s="48"/>
      <c r="WM29" s="48"/>
      <c r="WN29" s="48"/>
      <c r="WO29" s="48"/>
      <c r="WP29" s="48"/>
      <c r="WQ29" s="48"/>
      <c r="WR29" s="48"/>
      <c r="WS29" s="48"/>
      <c r="WT29" s="48"/>
      <c r="WU29" s="48"/>
      <c r="WV29" s="48"/>
      <c r="WW29" s="48"/>
      <c r="WX29" s="48"/>
      <c r="WY29" s="48"/>
      <c r="WZ29" s="48"/>
      <c r="XA29" s="48"/>
      <c r="XB29" s="48"/>
      <c r="XC29" s="48"/>
      <c r="XD29" s="48"/>
      <c r="XE29" s="48"/>
      <c r="XF29" s="48"/>
      <c r="XG29" s="48"/>
      <c r="XH29" s="48"/>
      <c r="XI29" s="48"/>
      <c r="XJ29" s="48"/>
      <c r="XK29" s="48"/>
      <c r="XL29" s="48"/>
      <c r="XM29" s="48"/>
      <c r="XN29" s="48"/>
      <c r="XO29" s="48"/>
      <c r="XP29" s="48"/>
      <c r="XQ29" s="48"/>
      <c r="XR29" s="48"/>
      <c r="XS29" s="48"/>
      <c r="XT29" s="48"/>
      <c r="XU29" s="48"/>
      <c r="XV29" s="48"/>
      <c r="XW29" s="48"/>
      <c r="XX29" s="48"/>
      <c r="XY29" s="48"/>
      <c r="XZ29" s="48"/>
      <c r="YA29" s="48"/>
      <c r="YB29" s="48"/>
      <c r="YC29" s="48"/>
      <c r="YD29" s="48"/>
      <c r="YE29" s="48"/>
      <c r="YF29" s="48"/>
      <c r="YG29" s="48"/>
      <c r="YH29" s="48"/>
      <c r="YI29" s="48"/>
      <c r="YJ29" s="48"/>
      <c r="YK29" s="48"/>
      <c r="YL29" s="48"/>
      <c r="YM29" s="48"/>
      <c r="YN29" s="48"/>
      <c r="YO29" s="48"/>
      <c r="YP29" s="48"/>
      <c r="YQ29" s="48"/>
      <c r="YR29" s="48"/>
      <c r="YS29" s="48"/>
      <c r="YT29" s="48"/>
      <c r="YU29" s="48"/>
      <c r="YV29" s="48"/>
      <c r="YW29" s="48"/>
      <c r="YX29" s="48"/>
      <c r="YY29" s="48"/>
      <c r="YZ29" s="48"/>
      <c r="ZA29" s="48"/>
      <c r="ZB29" s="48"/>
      <c r="ZC29" s="48"/>
      <c r="ZD29" s="48"/>
      <c r="ZE29" s="48"/>
      <c r="ZF29" s="48"/>
      <c r="ZG29" s="48"/>
      <c r="ZH29" s="48"/>
      <c r="ZI29" s="48"/>
      <c r="ZJ29" s="48"/>
      <c r="ZK29" s="48"/>
      <c r="ZL29" s="48"/>
      <c r="ZM29" s="48"/>
      <c r="ZN29" s="48"/>
      <c r="ZO29" s="48"/>
      <c r="ZP29" s="48"/>
      <c r="ZQ29" s="48"/>
      <c r="ZR29" s="48"/>
      <c r="ZS29" s="48"/>
      <c r="ZT29" s="48"/>
      <c r="ZU29" s="48"/>
      <c r="ZV29" s="48"/>
      <c r="ZW29" s="48"/>
      <c r="ZX29" s="48"/>
      <c r="ZY29" s="48"/>
      <c r="ZZ29" s="48"/>
      <c r="AAA29" s="48"/>
      <c r="AAB29" s="48"/>
      <c r="AAC29" s="48"/>
      <c r="AAD29" s="48"/>
      <c r="AAE29" s="48"/>
      <c r="AAF29" s="48"/>
      <c r="AAG29" s="48"/>
      <c r="AAH29" s="48"/>
      <c r="AAI29" s="48"/>
      <c r="AAJ29" s="48"/>
      <c r="AAK29" s="48"/>
      <c r="AAL29" s="48"/>
      <c r="AAM29" s="48"/>
      <c r="AAN29" s="48"/>
      <c r="AAO29" s="48"/>
      <c r="AAP29" s="48"/>
      <c r="AAQ29" s="48"/>
      <c r="AAR29" s="48"/>
      <c r="AAS29" s="48"/>
      <c r="AAT29" s="48"/>
      <c r="AAU29" s="48"/>
      <c r="AAV29" s="48"/>
      <c r="AAW29" s="48"/>
      <c r="AAX29" s="48"/>
      <c r="AAY29" s="48"/>
      <c r="AAZ29" s="48"/>
      <c r="ABA29" s="48"/>
      <c r="ABB29" s="48"/>
      <c r="ABC29" s="48"/>
      <c r="ABD29" s="48"/>
      <c r="ABE29" s="48"/>
      <c r="ABF29" s="48"/>
      <c r="ABG29" s="48"/>
      <c r="ABH29" s="48"/>
      <c r="ABI29" s="48"/>
      <c r="ABJ29" s="48"/>
      <c r="ABK29" s="48"/>
      <c r="ABL29" s="48"/>
      <c r="ABM29" s="48"/>
      <c r="ABN29" s="48"/>
      <c r="ABO29" s="48"/>
      <c r="ABP29" s="48"/>
      <c r="ABQ29" s="48"/>
      <c r="ABR29" s="48"/>
      <c r="ABS29" s="48"/>
      <c r="ABT29" s="48"/>
      <c r="ABU29" s="48"/>
      <c r="ABV29" s="48"/>
      <c r="ABW29" s="48"/>
      <c r="ABX29" s="48"/>
      <c r="ABY29" s="48"/>
      <c r="ABZ29" s="48"/>
      <c r="ACA29" s="48"/>
      <c r="ACB29" s="48"/>
      <c r="ACC29" s="48"/>
      <c r="ACD29" s="48"/>
      <c r="ACE29" s="48"/>
      <c r="ACF29" s="48"/>
      <c r="ACG29" s="48"/>
      <c r="ACH29" s="48"/>
      <c r="ACI29" s="48"/>
      <c r="ACJ29" s="48"/>
      <c r="ACK29" s="48"/>
      <c r="ACL29" s="48"/>
      <c r="ACM29" s="48"/>
      <c r="ACN29" s="48"/>
      <c r="ACO29" s="48"/>
      <c r="ACP29" s="48"/>
      <c r="ACQ29" s="48"/>
      <c r="ACR29" s="48"/>
      <c r="ACS29" s="48"/>
      <c r="ACT29" s="48"/>
      <c r="ACU29" s="48"/>
      <c r="ACV29" s="48"/>
      <c r="ACW29" s="48"/>
      <c r="ACX29" s="48"/>
      <c r="ACY29" s="48"/>
      <c r="ACZ29" s="48"/>
      <c r="ADA29" s="48"/>
      <c r="ADB29" s="48"/>
      <c r="ADC29" s="48"/>
      <c r="ADD29" s="48"/>
      <c r="ADE29" s="48"/>
      <c r="ADF29" s="48"/>
      <c r="ADG29" s="48"/>
      <c r="ADH29" s="48"/>
      <c r="ADI29" s="48"/>
      <c r="ADJ29" s="48"/>
      <c r="ADK29" s="48"/>
      <c r="ADL29" s="48"/>
      <c r="ADM29" s="48"/>
      <c r="ADN29" s="48"/>
      <c r="ADO29" s="48"/>
      <c r="ADP29" s="48"/>
      <c r="ADQ29" s="48"/>
      <c r="ADR29" s="48"/>
      <c r="ADS29" s="48"/>
      <c r="ADT29" s="48"/>
      <c r="ADU29" s="48"/>
      <c r="ADV29" s="48"/>
      <c r="ADW29" s="48"/>
      <c r="ADX29" s="48"/>
      <c r="ADY29" s="48"/>
      <c r="ADZ29" s="48"/>
      <c r="AEA29" s="48"/>
      <c r="AEB29" s="48"/>
      <c r="AEC29" s="48"/>
      <c r="AED29" s="48"/>
      <c r="AEE29" s="48"/>
      <c r="AEF29" s="48"/>
      <c r="AEG29" s="48"/>
      <c r="AEH29" s="48"/>
      <c r="AEI29" s="48"/>
      <c r="AEJ29" s="48"/>
      <c r="AEK29" s="48"/>
      <c r="AEL29" s="48"/>
      <c r="AEM29" s="48"/>
      <c r="AEN29" s="48"/>
      <c r="AEO29" s="48"/>
      <c r="AEP29" s="48"/>
      <c r="AEQ29" s="48"/>
      <c r="AER29" s="48"/>
      <c r="AES29" s="48"/>
      <c r="AET29" s="48"/>
      <c r="AEU29" s="48"/>
      <c r="AEV29" s="48"/>
      <c r="AEW29" s="48"/>
      <c r="AEX29" s="48"/>
      <c r="AEY29" s="48"/>
      <c r="AEZ29" s="48"/>
      <c r="AFA29" s="48"/>
      <c r="AFB29" s="48"/>
      <c r="AFC29" s="48"/>
      <c r="AFD29" s="48"/>
      <c r="AFE29" s="48"/>
      <c r="AFF29" s="48"/>
      <c r="AFG29" s="48"/>
      <c r="AFH29" s="48"/>
      <c r="AFI29" s="48"/>
      <c r="AFJ29" s="48"/>
      <c r="AFK29" s="48"/>
      <c r="AFL29" s="48"/>
      <c r="AFM29" s="48"/>
      <c r="AFN29" s="48"/>
      <c r="AFO29" s="48"/>
      <c r="AFP29" s="48"/>
      <c r="AFQ29" s="48"/>
      <c r="AFR29" s="48"/>
      <c r="AFS29" s="48"/>
      <c r="AFT29" s="48"/>
      <c r="AFU29" s="48"/>
      <c r="AFV29" s="48"/>
      <c r="AFW29" s="48"/>
      <c r="AFX29" s="48"/>
      <c r="AFY29" s="48"/>
      <c r="AFZ29" s="48"/>
      <c r="AGA29" s="48"/>
      <c r="AGB29" s="48"/>
      <c r="AGC29" s="48"/>
      <c r="AGD29" s="48"/>
      <c r="AGE29" s="48"/>
      <c r="AGF29" s="48"/>
      <c r="AGG29" s="48"/>
      <c r="AGH29" s="48"/>
      <c r="AGI29" s="48"/>
      <c r="AGJ29" s="48"/>
      <c r="AGK29" s="48"/>
      <c r="AGL29" s="48"/>
      <c r="AGM29" s="48"/>
      <c r="AGN29" s="48"/>
      <c r="AGO29" s="48"/>
      <c r="AGP29" s="48"/>
      <c r="AGQ29" s="48"/>
      <c r="AGR29" s="48"/>
      <c r="AGS29" s="48"/>
      <c r="AGT29" s="48"/>
      <c r="AGU29" s="48"/>
      <c r="AGV29" s="48"/>
      <c r="AGW29" s="48"/>
      <c r="AGX29" s="48"/>
      <c r="AGY29" s="48"/>
      <c r="AGZ29" s="48"/>
      <c r="AHA29" s="48"/>
      <c r="AHB29" s="48"/>
      <c r="AHC29" s="48"/>
      <c r="AHD29" s="48"/>
      <c r="AHE29" s="48"/>
      <c r="AHF29" s="48"/>
      <c r="AHG29" s="48"/>
      <c r="AHH29" s="48"/>
      <c r="AHI29" s="48"/>
      <c r="AHJ29" s="48"/>
      <c r="AHK29" s="48"/>
      <c r="AHL29" s="48"/>
      <c r="AHM29" s="48"/>
      <c r="AHN29" s="48"/>
      <c r="AHO29" s="48"/>
      <c r="AHP29" s="48"/>
      <c r="AHQ29" s="48"/>
      <c r="AHR29" s="48"/>
      <c r="AHS29" s="48"/>
      <c r="AHT29" s="48"/>
      <c r="AHU29" s="48"/>
      <c r="AHV29" s="48"/>
      <c r="AHW29" s="48"/>
      <c r="AHX29" s="48"/>
      <c r="AHY29" s="48"/>
      <c r="AHZ29" s="48"/>
      <c r="AIA29" s="48"/>
      <c r="AIB29" s="48"/>
      <c r="AIC29" s="48"/>
      <c r="AID29" s="48"/>
      <c r="AIE29" s="48"/>
      <c r="AIF29" s="48"/>
      <c r="AIG29" s="48"/>
      <c r="AIH29" s="48"/>
      <c r="AII29" s="48"/>
      <c r="AIJ29" s="48"/>
      <c r="AIK29" s="48"/>
      <c r="AIL29" s="48"/>
      <c r="AIM29" s="48"/>
      <c r="AIN29" s="48"/>
      <c r="AIO29" s="48"/>
    </row>
    <row r="30" spans="1:957" ht="18" customHeight="1" x14ac:dyDescent="0.25">
      <c r="A30" s="48"/>
      <c r="B30" s="48"/>
      <c r="C30" s="48"/>
      <c r="D30" s="48"/>
      <c r="E30" s="48"/>
      <c r="F30" s="48"/>
      <c r="G30" s="48"/>
      <c r="H30" s="48"/>
      <c r="I30" s="48"/>
      <c r="J30" s="48"/>
      <c r="K30" s="48"/>
      <c r="L30" s="48"/>
      <c r="M30" s="48"/>
      <c r="AN30" s="71"/>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48"/>
      <c r="HI30" s="48"/>
      <c r="HJ30" s="48"/>
      <c r="HK30" s="48"/>
      <c r="HL30" s="48"/>
      <c r="HM30" s="48"/>
      <c r="HN30" s="48"/>
      <c r="HO30" s="48"/>
      <c r="HP30" s="48"/>
      <c r="HQ30" s="48"/>
      <c r="HR30" s="48"/>
      <c r="HS30" s="48"/>
      <c r="HT30" s="48"/>
      <c r="HU30" s="48"/>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c r="KJ30" s="48"/>
      <c r="KK30" s="48"/>
      <c r="KL30" s="48"/>
      <c r="KM30" s="48"/>
      <c r="KN30" s="48"/>
      <c r="KO30" s="48"/>
      <c r="KP30" s="48"/>
      <c r="KQ30" s="48"/>
      <c r="KR30" s="48"/>
      <c r="KS30" s="48"/>
      <c r="KT30" s="48"/>
      <c r="KU30" s="48"/>
      <c r="KV30" s="48"/>
      <c r="KW30" s="48"/>
      <c r="KX30" s="48"/>
      <c r="KY30" s="48"/>
      <c r="KZ30" s="48"/>
      <c r="LA30" s="48"/>
      <c r="LB30" s="48"/>
      <c r="LC30" s="48"/>
      <c r="LD30" s="48"/>
      <c r="LE30" s="48"/>
      <c r="LF30" s="48"/>
      <c r="LG30" s="48"/>
      <c r="LH30" s="48"/>
      <c r="LI30" s="48"/>
      <c r="LJ30" s="48"/>
      <c r="LK30" s="48"/>
      <c r="LL30" s="48"/>
      <c r="LM30" s="48"/>
      <c r="LN30" s="48"/>
      <c r="LO30" s="48"/>
      <c r="LP30" s="48"/>
      <c r="LQ30" s="48"/>
      <c r="LR30" s="48"/>
      <c r="LS30" s="48"/>
      <c r="LT30" s="48"/>
      <c r="LU30" s="48"/>
      <c r="LV30" s="48"/>
      <c r="LW30" s="48"/>
      <c r="LX30" s="48"/>
      <c r="LY30" s="48"/>
      <c r="LZ30" s="48"/>
      <c r="MA30" s="48"/>
      <c r="MB30" s="48"/>
      <c r="MC30" s="48"/>
      <c r="MD30" s="48"/>
      <c r="ME30" s="48"/>
      <c r="MF30" s="48"/>
      <c r="MG30" s="48"/>
      <c r="MH30" s="48"/>
      <c r="MI30" s="48"/>
      <c r="MJ30" s="48"/>
      <c r="MK30" s="48"/>
      <c r="ML30" s="48"/>
      <c r="MM30" s="48"/>
      <c r="MN30" s="48"/>
      <c r="MO30" s="48"/>
      <c r="MP30" s="48"/>
      <c r="MQ30" s="48"/>
      <c r="MR30" s="48"/>
      <c r="MS30" s="48"/>
      <c r="MT30" s="48"/>
      <c r="MU30" s="48"/>
      <c r="MV30" s="48"/>
      <c r="MW30" s="48"/>
      <c r="MX30" s="48"/>
      <c r="MY30" s="48"/>
      <c r="MZ30" s="48"/>
      <c r="NA30" s="48"/>
      <c r="NB30" s="48"/>
      <c r="NC30" s="48"/>
      <c r="ND30" s="48"/>
      <c r="NE30" s="48"/>
      <c r="NF30" s="48"/>
      <c r="NG30" s="48"/>
      <c r="NH30" s="48"/>
      <c r="NI30" s="48"/>
      <c r="NJ30" s="48"/>
      <c r="NK30" s="48"/>
      <c r="NL30" s="48"/>
      <c r="NM30" s="48"/>
      <c r="NN30" s="48"/>
      <c r="NO30" s="48"/>
      <c r="NP30" s="48"/>
      <c r="NQ30" s="48"/>
      <c r="NR30" s="48"/>
      <c r="NS30" s="48"/>
      <c r="NT30" s="48"/>
      <c r="NU30" s="48"/>
      <c r="NV30" s="48"/>
      <c r="NW30" s="48"/>
      <c r="NX30" s="48"/>
      <c r="NY30" s="48"/>
      <c r="NZ30" s="48"/>
      <c r="OA30" s="48"/>
      <c r="OB30" s="48"/>
      <c r="OC30" s="48"/>
      <c r="OD30" s="48"/>
      <c r="OE30" s="48"/>
      <c r="OF30" s="48"/>
      <c r="OG30" s="48"/>
      <c r="OH30" s="48"/>
      <c r="OI30" s="48"/>
      <c r="OJ30" s="48"/>
      <c r="OK30" s="48"/>
      <c r="OL30" s="48"/>
      <c r="OM30" s="48"/>
      <c r="ON30" s="48"/>
      <c r="OO30" s="48"/>
      <c r="OP30" s="48"/>
      <c r="OQ30" s="48"/>
      <c r="OR30" s="48"/>
      <c r="OS30" s="48"/>
      <c r="OT30" s="48"/>
      <c r="OU30" s="48"/>
      <c r="OV30" s="48"/>
      <c r="OW30" s="48"/>
      <c r="OX30" s="48"/>
      <c r="OY30" s="48"/>
      <c r="OZ30" s="48"/>
      <c r="PA30" s="48"/>
      <c r="PB30" s="48"/>
      <c r="PC30" s="48"/>
      <c r="PD30" s="48"/>
      <c r="PE30" s="48"/>
      <c r="PF30" s="48"/>
      <c r="PG30" s="48"/>
      <c r="PH30" s="48"/>
      <c r="PI30" s="48"/>
      <c r="PJ30" s="48"/>
      <c r="PK30" s="48"/>
      <c r="PL30" s="48"/>
      <c r="PM30" s="48"/>
      <c r="PN30" s="48"/>
      <c r="PO30" s="48"/>
      <c r="PP30" s="48"/>
      <c r="PQ30" s="48"/>
      <c r="PR30" s="48"/>
      <c r="PS30" s="48"/>
      <c r="PT30" s="48"/>
      <c r="PU30" s="48"/>
      <c r="PV30" s="48"/>
      <c r="PW30" s="48"/>
      <c r="PX30" s="48"/>
      <c r="PY30" s="48"/>
      <c r="PZ30" s="48"/>
      <c r="QA30" s="48"/>
      <c r="QB30" s="48"/>
      <c r="QC30" s="48"/>
      <c r="QD30" s="48"/>
      <c r="QE30" s="48"/>
      <c r="QF30" s="48"/>
      <c r="QG30" s="48"/>
      <c r="QH30" s="48"/>
      <c r="QI30" s="48"/>
      <c r="QJ30" s="48"/>
      <c r="QK30" s="48"/>
      <c r="QL30" s="48"/>
      <c r="QM30" s="48"/>
      <c r="QN30" s="48"/>
      <c r="QO30" s="48"/>
      <c r="QP30" s="48"/>
      <c r="QQ30" s="48"/>
      <c r="QR30" s="48"/>
      <c r="QS30" s="48"/>
      <c r="QT30" s="48"/>
      <c r="QU30" s="48"/>
      <c r="QV30" s="48"/>
      <c r="QW30" s="48"/>
      <c r="QX30" s="48"/>
      <c r="QY30" s="48"/>
      <c r="QZ30" s="48"/>
      <c r="RA30" s="48"/>
      <c r="RB30" s="48"/>
      <c r="RC30" s="48"/>
      <c r="RD30" s="48"/>
      <c r="RE30" s="48"/>
      <c r="RF30" s="48"/>
      <c r="RG30" s="48"/>
      <c r="RH30" s="48"/>
      <c r="RI30" s="48"/>
      <c r="RJ30" s="48"/>
      <c r="RK30" s="48"/>
      <c r="RL30" s="48"/>
      <c r="RM30" s="48"/>
      <c r="RN30" s="48"/>
      <c r="RO30" s="48"/>
      <c r="RP30" s="48"/>
      <c r="RQ30" s="48"/>
      <c r="RR30" s="48"/>
      <c r="RS30" s="48"/>
      <c r="RT30" s="48"/>
      <c r="RU30" s="48"/>
      <c r="RV30" s="48"/>
      <c r="RW30" s="48"/>
      <c r="RX30" s="48"/>
      <c r="RY30" s="48"/>
      <c r="RZ30" s="48"/>
      <c r="SA30" s="48"/>
      <c r="SB30" s="48"/>
      <c r="SC30" s="48"/>
      <c r="SD30" s="48"/>
      <c r="SE30" s="48"/>
      <c r="SF30" s="48"/>
      <c r="SG30" s="48"/>
      <c r="SH30" s="48"/>
      <c r="SI30" s="48"/>
      <c r="SJ30" s="48"/>
      <c r="SK30" s="48"/>
      <c r="SL30" s="48"/>
      <c r="SM30" s="48"/>
      <c r="SN30" s="48"/>
      <c r="SO30" s="48"/>
      <c r="SP30" s="48"/>
      <c r="SQ30" s="48"/>
      <c r="SR30" s="48"/>
      <c r="SS30" s="48"/>
      <c r="ST30" s="48"/>
      <c r="SU30" s="48"/>
      <c r="SV30" s="48"/>
      <c r="SW30" s="48"/>
      <c r="SX30" s="48"/>
      <c r="SY30" s="48"/>
      <c r="SZ30" s="48"/>
      <c r="TA30" s="48"/>
      <c r="TB30" s="48"/>
      <c r="TC30" s="48"/>
      <c r="TD30" s="48"/>
      <c r="TE30" s="48"/>
      <c r="TF30" s="48"/>
      <c r="TG30" s="48"/>
      <c r="TH30" s="48"/>
      <c r="TI30" s="48"/>
      <c r="TJ30" s="48"/>
      <c r="TK30" s="48"/>
      <c r="TL30" s="48"/>
      <c r="TM30" s="48"/>
      <c r="TN30" s="48"/>
      <c r="TO30" s="48"/>
      <c r="TP30" s="48"/>
      <c r="TQ30" s="48"/>
      <c r="TR30" s="48"/>
      <c r="TS30" s="48"/>
      <c r="TT30" s="48"/>
      <c r="TU30" s="48"/>
      <c r="TV30" s="48"/>
      <c r="TW30" s="48"/>
      <c r="TX30" s="48"/>
      <c r="TY30" s="48"/>
      <c r="TZ30" s="48"/>
      <c r="UA30" s="48"/>
      <c r="UB30" s="48"/>
      <c r="UC30" s="48"/>
      <c r="UD30" s="48"/>
      <c r="UE30" s="48"/>
      <c r="UF30" s="48"/>
      <c r="UG30" s="48"/>
      <c r="UH30" s="48"/>
      <c r="UI30" s="48"/>
      <c r="UJ30" s="48"/>
      <c r="UK30" s="48"/>
      <c r="UL30" s="48"/>
      <c r="UM30" s="48"/>
      <c r="UN30" s="48"/>
      <c r="UO30" s="48"/>
      <c r="UP30" s="48"/>
      <c r="UQ30" s="48"/>
      <c r="UR30" s="48"/>
      <c r="US30" s="48"/>
      <c r="UT30" s="48"/>
      <c r="UU30" s="48"/>
      <c r="UV30" s="48"/>
      <c r="UW30" s="48"/>
      <c r="UX30" s="48"/>
      <c r="UY30" s="48"/>
      <c r="UZ30" s="48"/>
      <c r="VA30" s="48"/>
      <c r="VB30" s="48"/>
      <c r="VC30" s="48"/>
      <c r="VD30" s="48"/>
      <c r="VE30" s="48"/>
      <c r="VF30" s="48"/>
      <c r="VG30" s="48"/>
      <c r="VH30" s="48"/>
      <c r="VI30" s="48"/>
      <c r="VJ30" s="48"/>
      <c r="VK30" s="48"/>
      <c r="VL30" s="48"/>
      <c r="VM30" s="48"/>
      <c r="VN30" s="48"/>
      <c r="VO30" s="48"/>
      <c r="VP30" s="48"/>
      <c r="VQ30" s="48"/>
      <c r="VR30" s="48"/>
      <c r="VS30" s="48"/>
      <c r="VT30" s="48"/>
      <c r="VU30" s="48"/>
      <c r="VV30" s="48"/>
      <c r="VW30" s="48"/>
      <c r="VX30" s="48"/>
      <c r="VY30" s="48"/>
      <c r="VZ30" s="48"/>
      <c r="WA30" s="48"/>
      <c r="WB30" s="48"/>
      <c r="WC30" s="48"/>
      <c r="WD30" s="48"/>
      <c r="WE30" s="48"/>
      <c r="WF30" s="48"/>
      <c r="WG30" s="48"/>
      <c r="WH30" s="48"/>
      <c r="WI30" s="48"/>
      <c r="WJ30" s="48"/>
      <c r="WK30" s="48"/>
      <c r="WL30" s="48"/>
      <c r="WM30" s="48"/>
      <c r="WN30" s="48"/>
      <c r="WO30" s="48"/>
      <c r="WP30" s="48"/>
      <c r="WQ30" s="48"/>
      <c r="WR30" s="48"/>
      <c r="WS30" s="48"/>
      <c r="WT30" s="48"/>
      <c r="WU30" s="48"/>
      <c r="WV30" s="48"/>
      <c r="WW30" s="48"/>
      <c r="WX30" s="48"/>
      <c r="WY30" s="48"/>
      <c r="WZ30" s="48"/>
      <c r="XA30" s="48"/>
      <c r="XB30" s="48"/>
      <c r="XC30" s="48"/>
      <c r="XD30" s="48"/>
      <c r="XE30" s="48"/>
      <c r="XF30" s="48"/>
      <c r="XG30" s="48"/>
      <c r="XH30" s="48"/>
      <c r="XI30" s="48"/>
      <c r="XJ30" s="48"/>
      <c r="XK30" s="48"/>
      <c r="XL30" s="48"/>
      <c r="XM30" s="48"/>
      <c r="XN30" s="48"/>
      <c r="XO30" s="48"/>
      <c r="XP30" s="48"/>
      <c r="XQ30" s="48"/>
      <c r="XR30" s="48"/>
      <c r="XS30" s="48"/>
      <c r="XT30" s="48"/>
      <c r="XU30" s="48"/>
      <c r="XV30" s="48"/>
      <c r="XW30" s="48"/>
      <c r="XX30" s="48"/>
      <c r="XY30" s="48"/>
      <c r="XZ30" s="48"/>
      <c r="YA30" s="48"/>
      <c r="YB30" s="48"/>
      <c r="YC30" s="48"/>
      <c r="YD30" s="48"/>
      <c r="YE30" s="48"/>
      <c r="YF30" s="48"/>
      <c r="YG30" s="48"/>
      <c r="YH30" s="48"/>
      <c r="YI30" s="48"/>
      <c r="YJ30" s="48"/>
      <c r="YK30" s="48"/>
      <c r="YL30" s="48"/>
      <c r="YM30" s="48"/>
      <c r="YN30" s="48"/>
      <c r="YO30" s="48"/>
      <c r="YP30" s="48"/>
      <c r="YQ30" s="48"/>
      <c r="YR30" s="48"/>
      <c r="YS30" s="48"/>
      <c r="YT30" s="48"/>
      <c r="YU30" s="48"/>
      <c r="YV30" s="48"/>
      <c r="YW30" s="48"/>
      <c r="YX30" s="48"/>
      <c r="YY30" s="48"/>
      <c r="YZ30" s="48"/>
      <c r="ZA30" s="48"/>
      <c r="ZB30" s="48"/>
      <c r="ZC30" s="48"/>
      <c r="ZD30" s="48"/>
      <c r="ZE30" s="48"/>
      <c r="ZF30" s="48"/>
      <c r="ZG30" s="48"/>
      <c r="ZH30" s="48"/>
      <c r="ZI30" s="48"/>
      <c r="ZJ30" s="48"/>
      <c r="ZK30" s="48"/>
      <c r="ZL30" s="48"/>
      <c r="ZM30" s="48"/>
      <c r="ZN30" s="48"/>
      <c r="ZO30" s="48"/>
      <c r="ZP30" s="48"/>
      <c r="ZQ30" s="48"/>
      <c r="ZR30" s="48"/>
      <c r="ZS30" s="48"/>
      <c r="ZT30" s="48"/>
      <c r="ZU30" s="48"/>
      <c r="ZV30" s="48"/>
      <c r="ZW30" s="48"/>
      <c r="ZX30" s="48"/>
      <c r="ZY30" s="48"/>
      <c r="ZZ30" s="48"/>
      <c r="AAA30" s="48"/>
      <c r="AAB30" s="48"/>
      <c r="AAC30" s="48"/>
      <c r="AAD30" s="48"/>
      <c r="AAE30" s="48"/>
      <c r="AAF30" s="48"/>
      <c r="AAG30" s="48"/>
      <c r="AAH30" s="48"/>
      <c r="AAI30" s="48"/>
      <c r="AAJ30" s="48"/>
      <c r="AAK30" s="48"/>
      <c r="AAL30" s="48"/>
      <c r="AAM30" s="48"/>
      <c r="AAN30" s="48"/>
      <c r="AAO30" s="48"/>
      <c r="AAP30" s="48"/>
      <c r="AAQ30" s="48"/>
      <c r="AAR30" s="48"/>
      <c r="AAS30" s="48"/>
      <c r="AAT30" s="48"/>
      <c r="AAU30" s="48"/>
      <c r="AAV30" s="48"/>
      <c r="AAW30" s="48"/>
      <c r="AAX30" s="48"/>
      <c r="AAY30" s="48"/>
      <c r="AAZ30" s="48"/>
      <c r="ABA30" s="48"/>
      <c r="ABB30" s="48"/>
      <c r="ABC30" s="48"/>
      <c r="ABD30" s="48"/>
      <c r="ABE30" s="48"/>
      <c r="ABF30" s="48"/>
      <c r="ABG30" s="48"/>
      <c r="ABH30" s="48"/>
      <c r="ABI30" s="48"/>
      <c r="ABJ30" s="48"/>
      <c r="ABK30" s="48"/>
      <c r="ABL30" s="48"/>
      <c r="ABM30" s="48"/>
      <c r="ABN30" s="48"/>
      <c r="ABO30" s="48"/>
      <c r="ABP30" s="48"/>
      <c r="ABQ30" s="48"/>
      <c r="ABR30" s="48"/>
      <c r="ABS30" s="48"/>
      <c r="ABT30" s="48"/>
      <c r="ABU30" s="48"/>
      <c r="ABV30" s="48"/>
      <c r="ABW30" s="48"/>
      <c r="ABX30" s="48"/>
      <c r="ABY30" s="48"/>
      <c r="ABZ30" s="48"/>
      <c r="ACA30" s="48"/>
      <c r="ACB30" s="48"/>
      <c r="ACC30" s="48"/>
      <c r="ACD30" s="48"/>
      <c r="ACE30" s="48"/>
      <c r="ACF30" s="48"/>
      <c r="ACG30" s="48"/>
      <c r="ACH30" s="48"/>
      <c r="ACI30" s="48"/>
      <c r="ACJ30" s="48"/>
      <c r="ACK30" s="48"/>
      <c r="ACL30" s="48"/>
      <c r="ACM30" s="48"/>
      <c r="ACN30" s="48"/>
      <c r="ACO30" s="48"/>
      <c r="ACP30" s="48"/>
      <c r="ACQ30" s="48"/>
      <c r="ACR30" s="48"/>
      <c r="ACS30" s="48"/>
      <c r="ACT30" s="48"/>
      <c r="ACU30" s="48"/>
      <c r="ACV30" s="48"/>
      <c r="ACW30" s="48"/>
      <c r="ACX30" s="48"/>
      <c r="ACY30" s="48"/>
      <c r="ACZ30" s="48"/>
      <c r="ADA30" s="48"/>
      <c r="ADB30" s="48"/>
      <c r="ADC30" s="48"/>
      <c r="ADD30" s="48"/>
      <c r="ADE30" s="48"/>
      <c r="ADF30" s="48"/>
      <c r="ADG30" s="48"/>
      <c r="ADH30" s="48"/>
      <c r="ADI30" s="48"/>
      <c r="ADJ30" s="48"/>
      <c r="ADK30" s="48"/>
      <c r="ADL30" s="48"/>
      <c r="ADM30" s="48"/>
      <c r="ADN30" s="48"/>
      <c r="ADO30" s="48"/>
      <c r="ADP30" s="48"/>
      <c r="ADQ30" s="48"/>
      <c r="ADR30" s="48"/>
      <c r="ADS30" s="48"/>
      <c r="ADT30" s="48"/>
      <c r="ADU30" s="48"/>
      <c r="ADV30" s="48"/>
      <c r="ADW30" s="48"/>
      <c r="ADX30" s="48"/>
      <c r="ADY30" s="48"/>
      <c r="ADZ30" s="48"/>
      <c r="AEA30" s="48"/>
      <c r="AEB30" s="48"/>
      <c r="AEC30" s="48"/>
      <c r="AED30" s="48"/>
      <c r="AEE30" s="48"/>
      <c r="AEF30" s="48"/>
      <c r="AEG30" s="48"/>
      <c r="AEH30" s="48"/>
      <c r="AEI30" s="48"/>
      <c r="AEJ30" s="48"/>
      <c r="AEK30" s="48"/>
      <c r="AEL30" s="48"/>
      <c r="AEM30" s="48"/>
      <c r="AEN30" s="48"/>
      <c r="AEO30" s="48"/>
      <c r="AEP30" s="48"/>
      <c r="AEQ30" s="48"/>
      <c r="AER30" s="48"/>
      <c r="AES30" s="48"/>
      <c r="AET30" s="48"/>
      <c r="AEU30" s="48"/>
      <c r="AEV30" s="48"/>
      <c r="AEW30" s="48"/>
      <c r="AEX30" s="48"/>
      <c r="AEY30" s="48"/>
      <c r="AEZ30" s="48"/>
      <c r="AFA30" s="48"/>
      <c r="AFB30" s="48"/>
      <c r="AFC30" s="48"/>
      <c r="AFD30" s="48"/>
      <c r="AFE30" s="48"/>
      <c r="AFF30" s="48"/>
      <c r="AFG30" s="48"/>
      <c r="AFH30" s="48"/>
      <c r="AFI30" s="48"/>
      <c r="AFJ30" s="48"/>
      <c r="AFK30" s="48"/>
      <c r="AFL30" s="48"/>
      <c r="AFM30" s="48"/>
      <c r="AFN30" s="48"/>
      <c r="AFO30" s="48"/>
      <c r="AFP30" s="48"/>
      <c r="AFQ30" s="48"/>
      <c r="AFR30" s="48"/>
      <c r="AFS30" s="48"/>
      <c r="AFT30" s="48"/>
      <c r="AFU30" s="48"/>
      <c r="AFV30" s="48"/>
      <c r="AFW30" s="48"/>
      <c r="AFX30" s="48"/>
      <c r="AFY30" s="48"/>
      <c r="AFZ30" s="48"/>
      <c r="AGA30" s="48"/>
      <c r="AGB30" s="48"/>
      <c r="AGC30" s="48"/>
      <c r="AGD30" s="48"/>
      <c r="AGE30" s="48"/>
      <c r="AGF30" s="48"/>
      <c r="AGG30" s="48"/>
      <c r="AGH30" s="48"/>
      <c r="AGI30" s="48"/>
      <c r="AGJ30" s="48"/>
      <c r="AGK30" s="48"/>
      <c r="AGL30" s="48"/>
      <c r="AGM30" s="48"/>
      <c r="AGN30" s="48"/>
      <c r="AGO30" s="48"/>
      <c r="AGP30" s="48"/>
      <c r="AGQ30" s="48"/>
      <c r="AGR30" s="48"/>
      <c r="AGS30" s="48"/>
      <c r="AGT30" s="48"/>
      <c r="AGU30" s="48"/>
      <c r="AGV30" s="48"/>
      <c r="AGW30" s="48"/>
      <c r="AGX30" s="48"/>
      <c r="AGY30" s="48"/>
      <c r="AGZ30" s="48"/>
      <c r="AHA30" s="48"/>
      <c r="AHB30" s="48"/>
      <c r="AHC30" s="48"/>
      <c r="AHD30" s="48"/>
      <c r="AHE30" s="48"/>
      <c r="AHF30" s="48"/>
      <c r="AHG30" s="48"/>
      <c r="AHH30" s="48"/>
      <c r="AHI30" s="48"/>
      <c r="AHJ30" s="48"/>
      <c r="AHK30" s="48"/>
      <c r="AHL30" s="48"/>
      <c r="AHM30" s="48"/>
      <c r="AHN30" s="48"/>
      <c r="AHO30" s="48"/>
      <c r="AHP30" s="48"/>
      <c r="AHQ30" s="48"/>
      <c r="AHR30" s="48"/>
      <c r="AHS30" s="48"/>
      <c r="AHT30" s="48"/>
      <c r="AHU30" s="48"/>
      <c r="AHV30" s="48"/>
      <c r="AHW30" s="48"/>
      <c r="AHX30" s="48"/>
      <c r="AHY30" s="48"/>
      <c r="AHZ30" s="48"/>
      <c r="AIA30" s="48"/>
      <c r="AIB30" s="48"/>
      <c r="AIC30" s="48"/>
      <c r="AID30" s="48"/>
      <c r="AIE30" s="48"/>
      <c r="AIF30" s="48"/>
      <c r="AIG30" s="48"/>
      <c r="AIH30" s="48"/>
      <c r="AII30" s="48"/>
      <c r="AIJ30" s="48"/>
      <c r="AIK30" s="48"/>
      <c r="AIL30" s="48"/>
      <c r="AIM30" s="48"/>
      <c r="AIN30" s="48"/>
      <c r="AIO30" s="48"/>
    </row>
    <row r="31" spans="1:957" s="111" customFormat="1" ht="12" customHeight="1" x14ac:dyDescent="0.25">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71"/>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48"/>
      <c r="HI31" s="48"/>
      <c r="HJ31" s="48"/>
      <c r="HK31" s="48"/>
      <c r="HL31" s="48"/>
      <c r="HM31" s="48"/>
      <c r="HN31" s="48"/>
      <c r="HO31" s="48"/>
      <c r="HP31" s="48"/>
      <c r="HQ31" s="48"/>
      <c r="HR31" s="48"/>
      <c r="HS31" s="48"/>
      <c r="HT31" s="48"/>
      <c r="HU31" s="48"/>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c r="KN31" s="48"/>
      <c r="KO31" s="48"/>
      <c r="KP31" s="48"/>
      <c r="KQ31" s="48"/>
      <c r="KR31" s="48"/>
      <c r="KS31" s="48"/>
      <c r="KT31" s="48"/>
      <c r="KU31" s="48"/>
      <c r="KV31" s="48"/>
      <c r="KW31" s="48"/>
      <c r="KX31" s="48"/>
      <c r="KY31" s="48"/>
      <c r="KZ31" s="48"/>
      <c r="LA31" s="48"/>
      <c r="LB31" s="48"/>
      <c r="LC31" s="48"/>
      <c r="LD31" s="48"/>
      <c r="LE31" s="48"/>
      <c r="LF31" s="48"/>
      <c r="LG31" s="48"/>
      <c r="LH31" s="48"/>
      <c r="LI31" s="48"/>
      <c r="LJ31" s="48"/>
      <c r="LK31" s="48"/>
      <c r="LL31" s="48"/>
      <c r="LM31" s="48"/>
      <c r="LN31" s="48"/>
      <c r="LO31" s="48"/>
      <c r="LP31" s="48"/>
      <c r="LQ31" s="48"/>
      <c r="LR31" s="48"/>
      <c r="LS31" s="48"/>
      <c r="LT31" s="48"/>
      <c r="LU31" s="48"/>
      <c r="LV31" s="48"/>
      <c r="LW31" s="48"/>
      <c r="LX31" s="48"/>
      <c r="LY31" s="48"/>
      <c r="LZ31" s="48"/>
      <c r="MA31" s="48"/>
      <c r="MB31" s="48"/>
      <c r="MC31" s="48"/>
      <c r="MD31" s="48"/>
      <c r="ME31" s="48"/>
      <c r="MF31" s="48"/>
      <c r="MG31" s="48"/>
      <c r="MH31" s="48"/>
      <c r="MI31" s="48"/>
      <c r="MJ31" s="48"/>
      <c r="MK31" s="48"/>
      <c r="ML31" s="48"/>
      <c r="MM31" s="48"/>
      <c r="MN31" s="48"/>
      <c r="MO31" s="48"/>
      <c r="MP31" s="48"/>
      <c r="MQ31" s="48"/>
      <c r="MR31" s="48"/>
      <c r="MS31" s="48"/>
      <c r="MT31" s="48"/>
      <c r="MU31" s="48"/>
      <c r="MV31" s="48"/>
      <c r="MW31" s="48"/>
      <c r="MX31" s="48"/>
      <c r="MY31" s="48"/>
      <c r="MZ31" s="48"/>
      <c r="NA31" s="48"/>
      <c r="NB31" s="48"/>
      <c r="NC31" s="48"/>
      <c r="ND31" s="48"/>
      <c r="NE31" s="48"/>
      <c r="NF31" s="48"/>
      <c r="NG31" s="48"/>
      <c r="NH31" s="48"/>
      <c r="NI31" s="48"/>
      <c r="NJ31" s="48"/>
      <c r="NK31" s="48"/>
      <c r="NL31" s="48"/>
      <c r="NM31" s="48"/>
      <c r="NN31" s="48"/>
      <c r="NO31" s="48"/>
      <c r="NP31" s="48"/>
      <c r="NQ31" s="48"/>
      <c r="NR31" s="48"/>
      <c r="NS31" s="48"/>
      <c r="NT31" s="48"/>
      <c r="NU31" s="48"/>
      <c r="NV31" s="48"/>
      <c r="NW31" s="48"/>
      <c r="NX31" s="48"/>
      <c r="NY31" s="48"/>
      <c r="NZ31" s="48"/>
      <c r="OA31" s="48"/>
      <c r="OB31" s="48"/>
      <c r="OC31" s="48"/>
      <c r="OD31" s="48"/>
      <c r="OE31" s="48"/>
      <c r="OF31" s="48"/>
      <c r="OG31" s="48"/>
      <c r="OH31" s="48"/>
      <c r="OI31" s="48"/>
      <c r="OJ31" s="48"/>
      <c r="OK31" s="48"/>
      <c r="OL31" s="48"/>
      <c r="OM31" s="48"/>
      <c r="ON31" s="48"/>
      <c r="OO31" s="48"/>
      <c r="OP31" s="48"/>
      <c r="OQ31" s="48"/>
      <c r="OR31" s="48"/>
      <c r="OS31" s="48"/>
      <c r="OT31" s="48"/>
      <c r="OU31" s="48"/>
      <c r="OV31" s="48"/>
      <c r="OW31" s="48"/>
      <c r="OX31" s="48"/>
      <c r="OY31" s="48"/>
      <c r="OZ31" s="48"/>
      <c r="PA31" s="48"/>
      <c r="PB31" s="48"/>
      <c r="PC31" s="48"/>
      <c r="PD31" s="48"/>
      <c r="PE31" s="48"/>
      <c r="PF31" s="48"/>
      <c r="PG31" s="48"/>
      <c r="PH31" s="48"/>
      <c r="PI31" s="48"/>
      <c r="PJ31" s="48"/>
      <c r="PK31" s="48"/>
      <c r="PL31" s="48"/>
      <c r="PM31" s="48"/>
      <c r="PN31" s="48"/>
      <c r="PO31" s="48"/>
      <c r="PP31" s="48"/>
      <c r="PQ31" s="48"/>
      <c r="PR31" s="48"/>
      <c r="PS31" s="48"/>
      <c r="PT31" s="48"/>
      <c r="PU31" s="48"/>
      <c r="PV31" s="48"/>
      <c r="PW31" s="48"/>
      <c r="PX31" s="48"/>
      <c r="PY31" s="48"/>
      <c r="PZ31" s="48"/>
      <c r="QA31" s="48"/>
      <c r="QB31" s="48"/>
      <c r="QC31" s="48"/>
      <c r="QD31" s="48"/>
      <c r="QE31" s="48"/>
      <c r="QF31" s="48"/>
      <c r="QG31" s="48"/>
      <c r="QH31" s="48"/>
      <c r="QI31" s="48"/>
      <c r="QJ31" s="48"/>
      <c r="QK31" s="48"/>
      <c r="QL31" s="48"/>
      <c r="QM31" s="48"/>
      <c r="QN31" s="48"/>
      <c r="QO31" s="48"/>
      <c r="QP31" s="48"/>
      <c r="QQ31" s="48"/>
      <c r="QR31" s="48"/>
      <c r="QS31" s="48"/>
      <c r="QT31" s="48"/>
      <c r="QU31" s="48"/>
      <c r="QV31" s="48"/>
      <c r="QW31" s="48"/>
      <c r="QX31" s="48"/>
      <c r="QY31" s="48"/>
      <c r="QZ31" s="48"/>
      <c r="RA31" s="48"/>
      <c r="RB31" s="48"/>
      <c r="RC31" s="48"/>
      <c r="RD31" s="48"/>
      <c r="RE31" s="48"/>
      <c r="RF31" s="48"/>
      <c r="RG31" s="48"/>
      <c r="RH31" s="48"/>
      <c r="RI31" s="48"/>
      <c r="RJ31" s="48"/>
      <c r="RK31" s="48"/>
      <c r="RL31" s="48"/>
      <c r="RM31" s="48"/>
      <c r="RN31" s="48"/>
      <c r="RO31" s="48"/>
      <c r="RP31" s="48"/>
      <c r="RQ31" s="48"/>
      <c r="RR31" s="48"/>
      <c r="RS31" s="48"/>
      <c r="RT31" s="48"/>
      <c r="RU31" s="48"/>
      <c r="RV31" s="48"/>
      <c r="RW31" s="48"/>
      <c r="RX31" s="48"/>
      <c r="RY31" s="48"/>
      <c r="RZ31" s="48"/>
      <c r="SA31" s="48"/>
      <c r="SB31" s="48"/>
      <c r="SC31" s="48"/>
      <c r="SD31" s="48"/>
      <c r="SE31" s="48"/>
      <c r="SF31" s="48"/>
      <c r="SG31" s="48"/>
      <c r="SH31" s="48"/>
      <c r="SI31" s="48"/>
      <c r="SJ31" s="48"/>
      <c r="SK31" s="48"/>
      <c r="SL31" s="48"/>
      <c r="SM31" s="48"/>
      <c r="SN31" s="48"/>
      <c r="SO31" s="48"/>
      <c r="SP31" s="48"/>
      <c r="SQ31" s="48"/>
      <c r="SR31" s="48"/>
      <c r="SS31" s="48"/>
      <c r="ST31" s="48"/>
      <c r="SU31" s="48"/>
      <c r="SV31" s="48"/>
      <c r="SW31" s="48"/>
      <c r="SX31" s="48"/>
      <c r="SY31" s="48"/>
      <c r="SZ31" s="48"/>
      <c r="TA31" s="48"/>
      <c r="TB31" s="48"/>
      <c r="TC31" s="48"/>
      <c r="TD31" s="48"/>
      <c r="TE31" s="48"/>
      <c r="TF31" s="48"/>
      <c r="TG31" s="48"/>
      <c r="TH31" s="48"/>
      <c r="TI31" s="48"/>
      <c r="TJ31" s="48"/>
      <c r="TK31" s="48"/>
      <c r="TL31" s="48"/>
      <c r="TM31" s="48"/>
      <c r="TN31" s="48"/>
      <c r="TO31" s="48"/>
      <c r="TP31" s="48"/>
      <c r="TQ31" s="48"/>
      <c r="TR31" s="48"/>
      <c r="TS31" s="48"/>
      <c r="TT31" s="48"/>
      <c r="TU31" s="48"/>
      <c r="TV31" s="48"/>
      <c r="TW31" s="48"/>
      <c r="TX31" s="48"/>
      <c r="TY31" s="48"/>
      <c r="TZ31" s="48"/>
      <c r="UA31" s="48"/>
      <c r="UB31" s="48"/>
      <c r="UC31" s="48"/>
      <c r="UD31" s="48"/>
      <c r="UE31" s="48"/>
      <c r="UF31" s="48"/>
      <c r="UG31" s="48"/>
      <c r="UH31" s="48"/>
      <c r="UI31" s="48"/>
      <c r="UJ31" s="48"/>
      <c r="UK31" s="48"/>
      <c r="UL31" s="48"/>
      <c r="UM31" s="48"/>
      <c r="UN31" s="48"/>
      <c r="UO31" s="48"/>
      <c r="UP31" s="48"/>
      <c r="UQ31" s="48"/>
      <c r="UR31" s="48"/>
      <c r="US31" s="48"/>
      <c r="UT31" s="48"/>
      <c r="UU31" s="48"/>
      <c r="UV31" s="48"/>
      <c r="UW31" s="48"/>
      <c r="UX31" s="48"/>
      <c r="UY31" s="48"/>
      <c r="UZ31" s="48"/>
      <c r="VA31" s="48"/>
      <c r="VB31" s="48"/>
      <c r="VC31" s="48"/>
      <c r="VD31" s="48"/>
      <c r="VE31" s="48"/>
      <c r="VF31" s="48"/>
      <c r="VG31" s="48"/>
      <c r="VH31" s="48"/>
      <c r="VI31" s="48"/>
      <c r="VJ31" s="48"/>
      <c r="VK31" s="48"/>
      <c r="VL31" s="48"/>
      <c r="VM31" s="48"/>
      <c r="VN31" s="48"/>
      <c r="VO31" s="48"/>
      <c r="VP31" s="48"/>
      <c r="VQ31" s="48"/>
      <c r="VR31" s="48"/>
      <c r="VS31" s="48"/>
      <c r="VT31" s="48"/>
      <c r="VU31" s="48"/>
      <c r="VV31" s="48"/>
      <c r="VW31" s="48"/>
      <c r="VX31" s="48"/>
      <c r="VY31" s="48"/>
      <c r="VZ31" s="48"/>
      <c r="WA31" s="48"/>
      <c r="WB31" s="48"/>
      <c r="WC31" s="48"/>
      <c r="WD31" s="48"/>
      <c r="WE31" s="48"/>
      <c r="WF31" s="48"/>
      <c r="WG31" s="48"/>
      <c r="WH31" s="48"/>
      <c r="WI31" s="48"/>
      <c r="WJ31" s="48"/>
      <c r="WK31" s="48"/>
      <c r="WL31" s="48"/>
      <c r="WM31" s="48"/>
      <c r="WN31" s="48"/>
      <c r="WO31" s="48"/>
      <c r="WP31" s="48"/>
      <c r="WQ31" s="48"/>
      <c r="WR31" s="48"/>
      <c r="WS31" s="48"/>
      <c r="WT31" s="48"/>
      <c r="WU31" s="48"/>
      <c r="WV31" s="48"/>
      <c r="WW31" s="48"/>
      <c r="WX31" s="48"/>
      <c r="WY31" s="48"/>
      <c r="WZ31" s="48"/>
      <c r="XA31" s="48"/>
      <c r="XB31" s="48"/>
      <c r="XC31" s="48"/>
      <c r="XD31" s="48"/>
      <c r="XE31" s="48"/>
      <c r="XF31" s="48"/>
      <c r="XG31" s="48"/>
      <c r="XH31" s="48"/>
      <c r="XI31" s="48"/>
      <c r="XJ31" s="48"/>
      <c r="XK31" s="48"/>
      <c r="XL31" s="48"/>
      <c r="XM31" s="48"/>
      <c r="XN31" s="48"/>
      <c r="XO31" s="48"/>
      <c r="XP31" s="48"/>
      <c r="XQ31" s="48"/>
      <c r="XR31" s="48"/>
      <c r="XS31" s="48"/>
      <c r="XT31" s="48"/>
      <c r="XU31" s="48"/>
      <c r="XV31" s="48"/>
      <c r="XW31" s="48"/>
      <c r="XX31" s="48"/>
      <c r="XY31" s="48"/>
      <c r="XZ31" s="48"/>
      <c r="YA31" s="48"/>
      <c r="YB31" s="48"/>
      <c r="YC31" s="48"/>
      <c r="YD31" s="48"/>
      <c r="YE31" s="48"/>
      <c r="YF31" s="48"/>
      <c r="YG31" s="48"/>
      <c r="YH31" s="48"/>
      <c r="YI31" s="48"/>
      <c r="YJ31" s="48"/>
      <c r="YK31" s="48"/>
      <c r="YL31" s="48"/>
      <c r="YM31" s="48"/>
      <c r="YN31" s="48"/>
      <c r="YO31" s="48"/>
      <c r="YP31" s="48"/>
      <c r="YQ31" s="48"/>
      <c r="YR31" s="48"/>
      <c r="YS31" s="48"/>
      <c r="YT31" s="48"/>
      <c r="YU31" s="48"/>
      <c r="YV31" s="48"/>
      <c r="YW31" s="48"/>
      <c r="YX31" s="48"/>
      <c r="YY31" s="48"/>
      <c r="YZ31" s="48"/>
      <c r="ZA31" s="48"/>
      <c r="ZB31" s="48"/>
      <c r="ZC31" s="48"/>
      <c r="ZD31" s="48"/>
      <c r="ZE31" s="48"/>
      <c r="ZF31" s="48"/>
      <c r="ZG31" s="48"/>
      <c r="ZH31" s="48"/>
      <c r="ZI31" s="48"/>
      <c r="ZJ31" s="48"/>
      <c r="ZK31" s="48"/>
      <c r="ZL31" s="48"/>
      <c r="ZM31" s="48"/>
      <c r="ZN31" s="48"/>
      <c r="ZO31" s="48"/>
      <c r="ZP31" s="48"/>
      <c r="ZQ31" s="48"/>
      <c r="ZR31" s="48"/>
      <c r="ZS31" s="48"/>
      <c r="ZT31" s="48"/>
      <c r="ZU31" s="48"/>
      <c r="ZV31" s="48"/>
      <c r="ZW31" s="48"/>
      <c r="ZX31" s="48"/>
      <c r="ZY31" s="48"/>
      <c r="ZZ31" s="48"/>
      <c r="AAA31" s="48"/>
      <c r="AAB31" s="48"/>
      <c r="AAC31" s="48"/>
      <c r="AAD31" s="48"/>
      <c r="AAE31" s="48"/>
      <c r="AAF31" s="48"/>
      <c r="AAG31" s="48"/>
      <c r="AAH31" s="48"/>
      <c r="AAI31" s="48"/>
      <c r="AAJ31" s="48"/>
      <c r="AAK31" s="48"/>
      <c r="AAL31" s="48"/>
      <c r="AAM31" s="48"/>
      <c r="AAN31" s="48"/>
      <c r="AAO31" s="48"/>
      <c r="AAP31" s="48"/>
      <c r="AAQ31" s="48"/>
      <c r="AAR31" s="48"/>
      <c r="AAS31" s="48"/>
      <c r="AAT31" s="48"/>
      <c r="AAU31" s="48"/>
      <c r="AAV31" s="48"/>
      <c r="AAW31" s="48"/>
      <c r="AAX31" s="48"/>
      <c r="AAY31" s="48"/>
      <c r="AAZ31" s="48"/>
      <c r="ABA31" s="48"/>
      <c r="ABB31" s="48"/>
      <c r="ABC31" s="48"/>
      <c r="ABD31" s="48"/>
      <c r="ABE31" s="48"/>
      <c r="ABF31" s="48"/>
      <c r="ABG31" s="48"/>
      <c r="ABH31" s="48"/>
      <c r="ABI31" s="48"/>
      <c r="ABJ31" s="48"/>
      <c r="ABK31" s="48"/>
      <c r="ABL31" s="48"/>
      <c r="ABM31" s="48"/>
      <c r="ABN31" s="48"/>
      <c r="ABO31" s="48"/>
      <c r="ABP31" s="48"/>
      <c r="ABQ31" s="48"/>
      <c r="ABR31" s="48"/>
      <c r="ABS31" s="48"/>
      <c r="ABT31" s="48"/>
      <c r="ABU31" s="48"/>
      <c r="ABV31" s="48"/>
      <c r="ABW31" s="48"/>
      <c r="ABX31" s="48"/>
      <c r="ABY31" s="48"/>
      <c r="ABZ31" s="48"/>
      <c r="ACA31" s="48"/>
      <c r="ACB31" s="48"/>
      <c r="ACC31" s="48"/>
      <c r="ACD31" s="48"/>
      <c r="ACE31" s="48"/>
      <c r="ACF31" s="48"/>
      <c r="ACG31" s="48"/>
      <c r="ACH31" s="48"/>
      <c r="ACI31" s="48"/>
      <c r="ACJ31" s="48"/>
      <c r="ACK31" s="48"/>
      <c r="ACL31" s="48"/>
      <c r="ACM31" s="48"/>
      <c r="ACN31" s="48"/>
      <c r="ACO31" s="48"/>
      <c r="ACP31" s="48"/>
      <c r="ACQ31" s="48"/>
      <c r="ACR31" s="48"/>
      <c r="ACS31" s="48"/>
      <c r="ACT31" s="48"/>
      <c r="ACU31" s="48"/>
      <c r="ACV31" s="48"/>
      <c r="ACW31" s="48"/>
      <c r="ACX31" s="48"/>
      <c r="ACY31" s="48"/>
      <c r="ACZ31" s="48"/>
      <c r="ADA31" s="48"/>
      <c r="ADB31" s="48"/>
      <c r="ADC31" s="48"/>
      <c r="ADD31" s="48"/>
      <c r="ADE31" s="48"/>
      <c r="ADF31" s="48"/>
      <c r="ADG31" s="48"/>
      <c r="ADH31" s="48"/>
      <c r="ADI31" s="48"/>
      <c r="ADJ31" s="48"/>
      <c r="ADK31" s="48"/>
      <c r="ADL31" s="48"/>
      <c r="ADM31" s="48"/>
      <c r="ADN31" s="48"/>
      <c r="ADO31" s="48"/>
      <c r="ADP31" s="48"/>
      <c r="ADQ31" s="48"/>
      <c r="ADR31" s="48"/>
      <c r="ADS31" s="48"/>
      <c r="ADT31" s="48"/>
      <c r="ADU31" s="48"/>
      <c r="ADV31" s="48"/>
      <c r="ADW31" s="48"/>
      <c r="ADX31" s="48"/>
      <c r="ADY31" s="48"/>
      <c r="ADZ31" s="48"/>
      <c r="AEA31" s="48"/>
      <c r="AEB31" s="48"/>
      <c r="AEC31" s="48"/>
      <c r="AED31" s="48"/>
      <c r="AEE31" s="48"/>
      <c r="AEF31" s="48"/>
      <c r="AEG31" s="48"/>
      <c r="AEH31" s="48"/>
      <c r="AEI31" s="48"/>
      <c r="AEJ31" s="48"/>
      <c r="AEK31" s="48"/>
      <c r="AEL31" s="48"/>
      <c r="AEM31" s="48"/>
      <c r="AEN31" s="48"/>
      <c r="AEO31" s="48"/>
      <c r="AEP31" s="48"/>
      <c r="AEQ31" s="48"/>
      <c r="AER31" s="48"/>
      <c r="AES31" s="48"/>
      <c r="AET31" s="48"/>
      <c r="AEU31" s="48"/>
      <c r="AEV31" s="48"/>
      <c r="AEW31" s="48"/>
      <c r="AEX31" s="48"/>
      <c r="AEY31" s="48"/>
      <c r="AEZ31" s="48"/>
      <c r="AFA31" s="48"/>
      <c r="AFB31" s="48"/>
      <c r="AFC31" s="48"/>
      <c r="AFD31" s="48"/>
      <c r="AFE31" s="48"/>
      <c r="AFF31" s="48"/>
      <c r="AFG31" s="48"/>
      <c r="AFH31" s="48"/>
      <c r="AFI31" s="48"/>
      <c r="AFJ31" s="48"/>
      <c r="AFK31" s="48"/>
      <c r="AFL31" s="48"/>
      <c r="AFM31" s="48"/>
      <c r="AFN31" s="48"/>
      <c r="AFO31" s="48"/>
      <c r="AFP31" s="48"/>
      <c r="AFQ31" s="48"/>
      <c r="AFR31" s="48"/>
      <c r="AFS31" s="48"/>
      <c r="AFT31" s="48"/>
      <c r="AFU31" s="48"/>
      <c r="AFV31" s="48"/>
      <c r="AFW31" s="48"/>
      <c r="AFX31" s="48"/>
      <c r="AFY31" s="48"/>
      <c r="AFZ31" s="48"/>
      <c r="AGA31" s="48"/>
      <c r="AGB31" s="48"/>
      <c r="AGC31" s="48"/>
      <c r="AGD31" s="48"/>
      <c r="AGE31" s="48"/>
      <c r="AGF31" s="48"/>
      <c r="AGG31" s="48"/>
      <c r="AGH31" s="48"/>
      <c r="AGI31" s="48"/>
      <c r="AGJ31" s="48"/>
      <c r="AGK31" s="48"/>
      <c r="AGL31" s="48"/>
      <c r="AGM31" s="48"/>
      <c r="AGN31" s="48"/>
      <c r="AGO31" s="48"/>
      <c r="AGP31" s="48"/>
      <c r="AGQ31" s="48"/>
      <c r="AGR31" s="48"/>
      <c r="AGS31" s="48"/>
      <c r="AGT31" s="48"/>
      <c r="AGU31" s="48"/>
      <c r="AGV31" s="48"/>
      <c r="AGW31" s="48"/>
      <c r="AGX31" s="48"/>
      <c r="AGY31" s="48"/>
      <c r="AGZ31" s="48"/>
      <c r="AHA31" s="48"/>
      <c r="AHB31" s="48"/>
      <c r="AHC31" s="48"/>
      <c r="AHD31" s="48"/>
      <c r="AHE31" s="48"/>
      <c r="AHF31" s="48"/>
      <c r="AHG31" s="48"/>
      <c r="AHH31" s="48"/>
      <c r="AHI31" s="48"/>
      <c r="AHJ31" s="48"/>
      <c r="AHK31" s="48"/>
      <c r="AHL31" s="48"/>
      <c r="AHM31" s="48"/>
      <c r="AHN31" s="48"/>
      <c r="AHO31" s="48"/>
      <c r="AHP31" s="48"/>
      <c r="AHQ31" s="48"/>
      <c r="AHR31" s="48"/>
      <c r="AHS31" s="48"/>
      <c r="AHT31" s="48"/>
      <c r="AHU31" s="48"/>
      <c r="AHV31" s="48"/>
      <c r="AHW31" s="48"/>
      <c r="AHX31" s="48"/>
      <c r="AHY31" s="48"/>
      <c r="AHZ31" s="48"/>
      <c r="AIA31" s="48"/>
      <c r="AIB31" s="48"/>
      <c r="AIC31" s="48"/>
      <c r="AID31" s="48"/>
      <c r="AIE31" s="48"/>
      <c r="AIF31" s="48"/>
      <c r="AIG31" s="48"/>
      <c r="AIH31" s="48"/>
      <c r="AII31" s="48"/>
      <c r="AIJ31" s="48"/>
      <c r="AIK31" s="48"/>
      <c r="AIL31" s="48"/>
      <c r="AIM31" s="48"/>
      <c r="AIN31" s="48"/>
      <c r="AIO31" s="48"/>
    </row>
    <row r="32" spans="1:957" s="111" customFormat="1" ht="17.25" customHeight="1" x14ac:dyDescent="0.25">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71">
        <v>2015</v>
      </c>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48"/>
      <c r="HI32" s="48"/>
      <c r="HJ32" s="48"/>
      <c r="HK32" s="48"/>
      <c r="HL32" s="48"/>
      <c r="HM32" s="48"/>
      <c r="HN32" s="48"/>
      <c r="HO32" s="48"/>
      <c r="HP32" s="48"/>
      <c r="HQ32" s="48"/>
      <c r="HR32" s="48"/>
      <c r="HS32" s="48"/>
      <c r="HT32" s="48"/>
      <c r="HU32" s="48"/>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c r="KN32" s="48"/>
      <c r="KO32" s="48"/>
      <c r="KP32" s="48"/>
      <c r="KQ32" s="48"/>
      <c r="KR32" s="48"/>
      <c r="KS32" s="48"/>
      <c r="KT32" s="48"/>
      <c r="KU32" s="48"/>
      <c r="KV32" s="48"/>
      <c r="KW32" s="48"/>
      <c r="KX32" s="48"/>
      <c r="KY32" s="48"/>
      <c r="KZ32" s="48"/>
      <c r="LA32" s="48"/>
      <c r="LB32" s="48"/>
      <c r="LC32" s="48"/>
      <c r="LD32" s="48"/>
      <c r="LE32" s="48"/>
      <c r="LF32" s="48"/>
      <c r="LG32" s="48"/>
      <c r="LH32" s="48"/>
      <c r="LI32" s="48"/>
      <c r="LJ32" s="48"/>
      <c r="LK32" s="48"/>
      <c r="LL32" s="48"/>
      <c r="LM32" s="48"/>
      <c r="LN32" s="48"/>
      <c r="LO32" s="48"/>
      <c r="LP32" s="48"/>
      <c r="LQ32" s="48"/>
      <c r="LR32" s="48"/>
      <c r="LS32" s="48"/>
      <c r="LT32" s="48"/>
      <c r="LU32" s="48"/>
      <c r="LV32" s="48"/>
      <c r="LW32" s="48"/>
      <c r="LX32" s="48"/>
      <c r="LY32" s="48"/>
      <c r="LZ32" s="48"/>
      <c r="MA32" s="48"/>
      <c r="MB32" s="48"/>
      <c r="MC32" s="48"/>
      <c r="MD32" s="48"/>
      <c r="ME32" s="48"/>
      <c r="MF32" s="48"/>
      <c r="MG32" s="48"/>
      <c r="MH32" s="48"/>
      <c r="MI32" s="48"/>
      <c r="MJ32" s="48"/>
      <c r="MK32" s="48"/>
      <c r="ML32" s="48"/>
      <c r="MM32" s="48"/>
      <c r="MN32" s="48"/>
      <c r="MO32" s="48"/>
      <c r="MP32" s="48"/>
      <c r="MQ32" s="48"/>
      <c r="MR32" s="48"/>
      <c r="MS32" s="48"/>
      <c r="MT32" s="48"/>
      <c r="MU32" s="48"/>
      <c r="MV32" s="48"/>
      <c r="MW32" s="48"/>
      <c r="MX32" s="48"/>
      <c r="MY32" s="48"/>
      <c r="MZ32" s="48"/>
      <c r="NA32" s="48"/>
      <c r="NB32" s="48"/>
      <c r="NC32" s="48"/>
      <c r="ND32" s="48"/>
      <c r="NE32" s="48"/>
      <c r="NF32" s="48"/>
      <c r="NG32" s="48"/>
      <c r="NH32" s="48"/>
      <c r="NI32" s="48"/>
      <c r="NJ32" s="48"/>
      <c r="NK32" s="48"/>
      <c r="NL32" s="48"/>
      <c r="NM32" s="48"/>
      <c r="NN32" s="48"/>
      <c r="NO32" s="48"/>
      <c r="NP32" s="48"/>
      <c r="NQ32" s="48"/>
      <c r="NR32" s="48"/>
      <c r="NS32" s="48"/>
      <c r="NT32" s="48"/>
      <c r="NU32" s="48"/>
      <c r="NV32" s="48"/>
      <c r="NW32" s="48"/>
      <c r="NX32" s="48"/>
      <c r="NY32" s="48"/>
      <c r="NZ32" s="48"/>
      <c r="OA32" s="48"/>
      <c r="OB32" s="48"/>
      <c r="OC32" s="48"/>
      <c r="OD32" s="48"/>
      <c r="OE32" s="48"/>
      <c r="OF32" s="48"/>
      <c r="OG32" s="48"/>
      <c r="OH32" s="48"/>
      <c r="OI32" s="48"/>
      <c r="OJ32" s="48"/>
      <c r="OK32" s="48"/>
      <c r="OL32" s="48"/>
      <c r="OM32" s="48"/>
      <c r="ON32" s="48"/>
      <c r="OO32" s="48"/>
      <c r="OP32" s="48"/>
      <c r="OQ32" s="48"/>
      <c r="OR32" s="48"/>
      <c r="OS32" s="48"/>
      <c r="OT32" s="48"/>
      <c r="OU32" s="48"/>
      <c r="OV32" s="48"/>
      <c r="OW32" s="48"/>
      <c r="OX32" s="48"/>
      <c r="OY32" s="48"/>
      <c r="OZ32" s="48"/>
      <c r="PA32" s="48"/>
      <c r="PB32" s="48"/>
      <c r="PC32" s="48"/>
      <c r="PD32" s="48"/>
      <c r="PE32" s="48"/>
      <c r="PF32" s="48"/>
      <c r="PG32" s="48"/>
      <c r="PH32" s="48"/>
      <c r="PI32" s="48"/>
      <c r="PJ32" s="48"/>
      <c r="PK32" s="48"/>
      <c r="PL32" s="48"/>
      <c r="PM32" s="48"/>
      <c r="PN32" s="48"/>
      <c r="PO32" s="48"/>
      <c r="PP32" s="48"/>
      <c r="PQ32" s="48"/>
      <c r="PR32" s="48"/>
      <c r="PS32" s="48"/>
      <c r="PT32" s="48"/>
      <c r="PU32" s="48"/>
      <c r="PV32" s="48"/>
      <c r="PW32" s="48"/>
      <c r="PX32" s="48"/>
      <c r="PY32" s="48"/>
      <c r="PZ32" s="48"/>
      <c r="QA32" s="48"/>
      <c r="QB32" s="48"/>
      <c r="QC32" s="48"/>
      <c r="QD32" s="48"/>
      <c r="QE32" s="48"/>
      <c r="QF32" s="48"/>
      <c r="QG32" s="48"/>
      <c r="QH32" s="48"/>
      <c r="QI32" s="48"/>
      <c r="QJ32" s="48"/>
      <c r="QK32" s="48"/>
      <c r="QL32" s="48"/>
      <c r="QM32" s="48"/>
      <c r="QN32" s="48"/>
      <c r="QO32" s="48"/>
      <c r="QP32" s="48"/>
      <c r="QQ32" s="48"/>
      <c r="QR32" s="48"/>
      <c r="QS32" s="48"/>
      <c r="QT32" s="48"/>
      <c r="QU32" s="48"/>
      <c r="QV32" s="48"/>
      <c r="QW32" s="48"/>
      <c r="QX32" s="48"/>
      <c r="QY32" s="48"/>
      <c r="QZ32" s="48"/>
      <c r="RA32" s="48"/>
      <c r="RB32" s="48"/>
      <c r="RC32" s="48"/>
      <c r="RD32" s="48"/>
      <c r="RE32" s="48"/>
      <c r="RF32" s="48"/>
      <c r="RG32" s="48"/>
      <c r="RH32" s="48"/>
      <c r="RI32" s="48"/>
      <c r="RJ32" s="48"/>
      <c r="RK32" s="48"/>
      <c r="RL32" s="48"/>
      <c r="RM32" s="48"/>
      <c r="RN32" s="48"/>
      <c r="RO32" s="48"/>
      <c r="RP32" s="48"/>
      <c r="RQ32" s="48"/>
      <c r="RR32" s="48"/>
      <c r="RS32" s="48"/>
      <c r="RT32" s="48"/>
      <c r="RU32" s="48"/>
      <c r="RV32" s="48"/>
      <c r="RW32" s="48"/>
      <c r="RX32" s="48"/>
      <c r="RY32" s="48"/>
      <c r="RZ32" s="48"/>
      <c r="SA32" s="48"/>
      <c r="SB32" s="48"/>
      <c r="SC32" s="48"/>
      <c r="SD32" s="48"/>
      <c r="SE32" s="48"/>
      <c r="SF32" s="48"/>
      <c r="SG32" s="48"/>
      <c r="SH32" s="48"/>
      <c r="SI32" s="48"/>
      <c r="SJ32" s="48"/>
      <c r="SK32" s="48"/>
      <c r="SL32" s="48"/>
      <c r="SM32" s="48"/>
      <c r="SN32" s="48"/>
      <c r="SO32" s="48"/>
      <c r="SP32" s="48"/>
      <c r="SQ32" s="48"/>
      <c r="SR32" s="48"/>
      <c r="SS32" s="48"/>
      <c r="ST32" s="48"/>
      <c r="SU32" s="48"/>
      <c r="SV32" s="48"/>
      <c r="SW32" s="48"/>
      <c r="SX32" s="48"/>
      <c r="SY32" s="48"/>
      <c r="SZ32" s="48"/>
      <c r="TA32" s="48"/>
      <c r="TB32" s="48"/>
      <c r="TC32" s="48"/>
      <c r="TD32" s="48"/>
      <c r="TE32" s="48"/>
      <c r="TF32" s="48"/>
      <c r="TG32" s="48"/>
      <c r="TH32" s="48"/>
      <c r="TI32" s="48"/>
      <c r="TJ32" s="48"/>
      <c r="TK32" s="48"/>
      <c r="TL32" s="48"/>
      <c r="TM32" s="48"/>
      <c r="TN32" s="48"/>
      <c r="TO32" s="48"/>
      <c r="TP32" s="48"/>
      <c r="TQ32" s="48"/>
      <c r="TR32" s="48"/>
      <c r="TS32" s="48"/>
      <c r="TT32" s="48"/>
      <c r="TU32" s="48"/>
      <c r="TV32" s="48"/>
      <c r="TW32" s="48"/>
      <c r="TX32" s="48"/>
      <c r="TY32" s="48"/>
      <c r="TZ32" s="48"/>
      <c r="UA32" s="48"/>
      <c r="UB32" s="48"/>
      <c r="UC32" s="48"/>
      <c r="UD32" s="48"/>
      <c r="UE32" s="48"/>
      <c r="UF32" s="48"/>
      <c r="UG32" s="48"/>
      <c r="UH32" s="48"/>
      <c r="UI32" s="48"/>
      <c r="UJ32" s="48"/>
      <c r="UK32" s="48"/>
      <c r="UL32" s="48"/>
      <c r="UM32" s="48"/>
      <c r="UN32" s="48"/>
      <c r="UO32" s="48"/>
      <c r="UP32" s="48"/>
      <c r="UQ32" s="48"/>
      <c r="UR32" s="48"/>
      <c r="US32" s="48"/>
      <c r="UT32" s="48"/>
      <c r="UU32" s="48"/>
      <c r="UV32" s="48"/>
      <c r="UW32" s="48"/>
      <c r="UX32" s="48"/>
      <c r="UY32" s="48"/>
      <c r="UZ32" s="48"/>
      <c r="VA32" s="48"/>
      <c r="VB32" s="48"/>
      <c r="VC32" s="48"/>
      <c r="VD32" s="48"/>
      <c r="VE32" s="48"/>
      <c r="VF32" s="48"/>
      <c r="VG32" s="48"/>
      <c r="VH32" s="48"/>
      <c r="VI32" s="48"/>
      <c r="VJ32" s="48"/>
      <c r="VK32" s="48"/>
      <c r="VL32" s="48"/>
      <c r="VM32" s="48"/>
      <c r="VN32" s="48"/>
      <c r="VO32" s="48"/>
      <c r="VP32" s="48"/>
      <c r="VQ32" s="48"/>
      <c r="VR32" s="48"/>
      <c r="VS32" s="48"/>
      <c r="VT32" s="48"/>
      <c r="VU32" s="48"/>
      <c r="VV32" s="48"/>
      <c r="VW32" s="48"/>
      <c r="VX32" s="48"/>
      <c r="VY32" s="48"/>
      <c r="VZ32" s="48"/>
      <c r="WA32" s="48"/>
      <c r="WB32" s="48"/>
      <c r="WC32" s="48"/>
      <c r="WD32" s="48"/>
      <c r="WE32" s="48"/>
      <c r="WF32" s="48"/>
      <c r="WG32" s="48"/>
      <c r="WH32" s="48"/>
      <c r="WI32" s="48"/>
      <c r="WJ32" s="48"/>
      <c r="WK32" s="48"/>
      <c r="WL32" s="48"/>
      <c r="WM32" s="48"/>
      <c r="WN32" s="48"/>
      <c r="WO32" s="48"/>
      <c r="WP32" s="48"/>
      <c r="WQ32" s="48"/>
      <c r="WR32" s="48"/>
      <c r="WS32" s="48"/>
      <c r="WT32" s="48"/>
      <c r="WU32" s="48"/>
      <c r="WV32" s="48"/>
      <c r="WW32" s="48"/>
      <c r="WX32" s="48"/>
      <c r="WY32" s="48"/>
      <c r="WZ32" s="48"/>
      <c r="XA32" s="48"/>
      <c r="XB32" s="48"/>
      <c r="XC32" s="48"/>
      <c r="XD32" s="48"/>
      <c r="XE32" s="48"/>
      <c r="XF32" s="48"/>
      <c r="XG32" s="48"/>
      <c r="XH32" s="48"/>
      <c r="XI32" s="48"/>
      <c r="XJ32" s="48"/>
      <c r="XK32" s="48"/>
      <c r="XL32" s="48"/>
      <c r="XM32" s="48"/>
      <c r="XN32" s="48"/>
      <c r="XO32" s="48"/>
      <c r="XP32" s="48"/>
      <c r="XQ32" s="48"/>
      <c r="XR32" s="48"/>
      <c r="XS32" s="48"/>
      <c r="XT32" s="48"/>
      <c r="XU32" s="48"/>
      <c r="XV32" s="48"/>
      <c r="XW32" s="48"/>
      <c r="XX32" s="48"/>
      <c r="XY32" s="48"/>
      <c r="XZ32" s="48"/>
      <c r="YA32" s="48"/>
      <c r="YB32" s="48"/>
      <c r="YC32" s="48"/>
      <c r="YD32" s="48"/>
      <c r="YE32" s="48"/>
      <c r="YF32" s="48"/>
      <c r="YG32" s="48"/>
      <c r="YH32" s="48"/>
      <c r="YI32" s="48"/>
      <c r="YJ32" s="48"/>
      <c r="YK32" s="48"/>
      <c r="YL32" s="48"/>
      <c r="YM32" s="48"/>
      <c r="YN32" s="48"/>
      <c r="YO32" s="48"/>
      <c r="YP32" s="48"/>
      <c r="YQ32" s="48"/>
      <c r="YR32" s="48"/>
      <c r="YS32" s="48"/>
      <c r="YT32" s="48"/>
      <c r="YU32" s="48"/>
      <c r="YV32" s="48"/>
      <c r="YW32" s="48"/>
      <c r="YX32" s="48"/>
      <c r="YY32" s="48"/>
      <c r="YZ32" s="48"/>
      <c r="ZA32" s="48"/>
      <c r="ZB32" s="48"/>
      <c r="ZC32" s="48"/>
      <c r="ZD32" s="48"/>
      <c r="ZE32" s="48"/>
      <c r="ZF32" s="48"/>
      <c r="ZG32" s="48"/>
      <c r="ZH32" s="48"/>
      <c r="ZI32" s="48"/>
      <c r="ZJ32" s="48"/>
      <c r="ZK32" s="48"/>
      <c r="ZL32" s="48"/>
      <c r="ZM32" s="48"/>
      <c r="ZN32" s="48"/>
      <c r="ZO32" s="48"/>
      <c r="ZP32" s="48"/>
      <c r="ZQ32" s="48"/>
      <c r="ZR32" s="48"/>
      <c r="ZS32" s="48"/>
      <c r="ZT32" s="48"/>
      <c r="ZU32" s="48"/>
      <c r="ZV32" s="48"/>
      <c r="ZW32" s="48"/>
      <c r="ZX32" s="48"/>
      <c r="ZY32" s="48"/>
      <c r="ZZ32" s="48"/>
      <c r="AAA32" s="48"/>
      <c r="AAB32" s="48"/>
      <c r="AAC32" s="48"/>
      <c r="AAD32" s="48"/>
      <c r="AAE32" s="48"/>
      <c r="AAF32" s="48"/>
      <c r="AAG32" s="48"/>
      <c r="AAH32" s="48"/>
      <c r="AAI32" s="48"/>
      <c r="AAJ32" s="48"/>
      <c r="AAK32" s="48"/>
      <c r="AAL32" s="48"/>
      <c r="AAM32" s="48"/>
      <c r="AAN32" s="48"/>
      <c r="AAO32" s="48"/>
      <c r="AAP32" s="48"/>
      <c r="AAQ32" s="48"/>
      <c r="AAR32" s="48"/>
      <c r="AAS32" s="48"/>
      <c r="AAT32" s="48"/>
      <c r="AAU32" s="48"/>
      <c r="AAV32" s="48"/>
      <c r="AAW32" s="48"/>
      <c r="AAX32" s="48"/>
      <c r="AAY32" s="48"/>
      <c r="AAZ32" s="48"/>
      <c r="ABA32" s="48"/>
      <c r="ABB32" s="48"/>
      <c r="ABC32" s="48"/>
      <c r="ABD32" s="48"/>
      <c r="ABE32" s="48"/>
      <c r="ABF32" s="48"/>
      <c r="ABG32" s="48"/>
      <c r="ABH32" s="48"/>
      <c r="ABI32" s="48"/>
      <c r="ABJ32" s="48"/>
      <c r="ABK32" s="48"/>
      <c r="ABL32" s="48"/>
      <c r="ABM32" s="48"/>
      <c r="ABN32" s="48"/>
      <c r="ABO32" s="48"/>
      <c r="ABP32" s="48"/>
      <c r="ABQ32" s="48"/>
      <c r="ABR32" s="48"/>
      <c r="ABS32" s="48"/>
      <c r="ABT32" s="48"/>
      <c r="ABU32" s="48"/>
      <c r="ABV32" s="48"/>
      <c r="ABW32" s="48"/>
      <c r="ABX32" s="48"/>
      <c r="ABY32" s="48"/>
      <c r="ABZ32" s="48"/>
      <c r="ACA32" s="48"/>
      <c r="ACB32" s="48"/>
      <c r="ACC32" s="48"/>
      <c r="ACD32" s="48"/>
      <c r="ACE32" s="48"/>
      <c r="ACF32" s="48"/>
      <c r="ACG32" s="48"/>
      <c r="ACH32" s="48"/>
      <c r="ACI32" s="48"/>
      <c r="ACJ32" s="48"/>
      <c r="ACK32" s="48"/>
      <c r="ACL32" s="48"/>
      <c r="ACM32" s="48"/>
      <c r="ACN32" s="48"/>
      <c r="ACO32" s="48"/>
      <c r="ACP32" s="48"/>
      <c r="ACQ32" s="48"/>
      <c r="ACR32" s="48"/>
      <c r="ACS32" s="48"/>
      <c r="ACT32" s="48"/>
      <c r="ACU32" s="48"/>
      <c r="ACV32" s="48"/>
      <c r="ACW32" s="48"/>
      <c r="ACX32" s="48"/>
      <c r="ACY32" s="48"/>
      <c r="ACZ32" s="48"/>
      <c r="ADA32" s="48"/>
      <c r="ADB32" s="48"/>
      <c r="ADC32" s="48"/>
      <c r="ADD32" s="48"/>
      <c r="ADE32" s="48"/>
      <c r="ADF32" s="48"/>
      <c r="ADG32" s="48"/>
      <c r="ADH32" s="48"/>
      <c r="ADI32" s="48"/>
      <c r="ADJ32" s="48"/>
      <c r="ADK32" s="48"/>
      <c r="ADL32" s="48"/>
      <c r="ADM32" s="48"/>
      <c r="ADN32" s="48"/>
      <c r="ADO32" s="48"/>
      <c r="ADP32" s="48"/>
      <c r="ADQ32" s="48"/>
      <c r="ADR32" s="48"/>
      <c r="ADS32" s="48"/>
      <c r="ADT32" s="48"/>
      <c r="ADU32" s="48"/>
      <c r="ADV32" s="48"/>
      <c r="ADW32" s="48"/>
      <c r="ADX32" s="48"/>
      <c r="ADY32" s="48"/>
      <c r="ADZ32" s="48"/>
      <c r="AEA32" s="48"/>
      <c r="AEB32" s="48"/>
      <c r="AEC32" s="48"/>
      <c r="AED32" s="48"/>
      <c r="AEE32" s="48"/>
      <c r="AEF32" s="48"/>
      <c r="AEG32" s="48"/>
      <c r="AEH32" s="48"/>
      <c r="AEI32" s="48"/>
      <c r="AEJ32" s="48"/>
      <c r="AEK32" s="48"/>
      <c r="AEL32" s="48"/>
      <c r="AEM32" s="48"/>
      <c r="AEN32" s="48"/>
      <c r="AEO32" s="48"/>
      <c r="AEP32" s="48"/>
      <c r="AEQ32" s="48"/>
      <c r="AER32" s="48"/>
      <c r="AES32" s="48"/>
      <c r="AET32" s="48"/>
      <c r="AEU32" s="48"/>
      <c r="AEV32" s="48"/>
      <c r="AEW32" s="48"/>
      <c r="AEX32" s="48"/>
      <c r="AEY32" s="48"/>
      <c r="AEZ32" s="48"/>
      <c r="AFA32" s="48"/>
      <c r="AFB32" s="48"/>
      <c r="AFC32" s="48"/>
      <c r="AFD32" s="48"/>
      <c r="AFE32" s="48"/>
      <c r="AFF32" s="48"/>
      <c r="AFG32" s="48"/>
      <c r="AFH32" s="48"/>
      <c r="AFI32" s="48"/>
      <c r="AFJ32" s="48"/>
      <c r="AFK32" s="48"/>
      <c r="AFL32" s="48"/>
      <c r="AFM32" s="48"/>
      <c r="AFN32" s="48"/>
      <c r="AFO32" s="48"/>
      <c r="AFP32" s="48"/>
      <c r="AFQ32" s="48"/>
      <c r="AFR32" s="48"/>
      <c r="AFS32" s="48"/>
      <c r="AFT32" s="48"/>
      <c r="AFU32" s="48"/>
      <c r="AFV32" s="48"/>
      <c r="AFW32" s="48"/>
      <c r="AFX32" s="48"/>
      <c r="AFY32" s="48"/>
      <c r="AFZ32" s="48"/>
      <c r="AGA32" s="48"/>
      <c r="AGB32" s="48"/>
      <c r="AGC32" s="48"/>
      <c r="AGD32" s="48"/>
      <c r="AGE32" s="48"/>
      <c r="AGF32" s="48"/>
      <c r="AGG32" s="48"/>
      <c r="AGH32" s="48"/>
      <c r="AGI32" s="48"/>
      <c r="AGJ32" s="48"/>
      <c r="AGK32" s="48"/>
      <c r="AGL32" s="48"/>
      <c r="AGM32" s="48"/>
      <c r="AGN32" s="48"/>
      <c r="AGO32" s="48"/>
      <c r="AGP32" s="48"/>
      <c r="AGQ32" s="48"/>
      <c r="AGR32" s="48"/>
      <c r="AGS32" s="48"/>
      <c r="AGT32" s="48"/>
      <c r="AGU32" s="48"/>
      <c r="AGV32" s="48"/>
      <c r="AGW32" s="48"/>
      <c r="AGX32" s="48"/>
      <c r="AGY32" s="48"/>
      <c r="AGZ32" s="48"/>
      <c r="AHA32" s="48"/>
      <c r="AHB32" s="48"/>
      <c r="AHC32" s="48"/>
      <c r="AHD32" s="48"/>
      <c r="AHE32" s="48"/>
      <c r="AHF32" s="48"/>
      <c r="AHG32" s="48"/>
      <c r="AHH32" s="48"/>
      <c r="AHI32" s="48"/>
      <c r="AHJ32" s="48"/>
      <c r="AHK32" s="48"/>
      <c r="AHL32" s="48"/>
      <c r="AHM32" s="48"/>
      <c r="AHN32" s="48"/>
      <c r="AHO32" s="48"/>
      <c r="AHP32" s="48"/>
      <c r="AHQ32" s="48"/>
      <c r="AHR32" s="48"/>
      <c r="AHS32" s="48"/>
      <c r="AHT32" s="48"/>
      <c r="AHU32" s="48"/>
      <c r="AHV32" s="48"/>
      <c r="AHW32" s="48"/>
      <c r="AHX32" s="48"/>
      <c r="AHY32" s="48"/>
      <c r="AHZ32" s="48"/>
      <c r="AIA32" s="48"/>
      <c r="AIB32" s="48"/>
      <c r="AIC32" s="48"/>
      <c r="AID32" s="48"/>
      <c r="AIE32" s="48"/>
      <c r="AIF32" s="48"/>
      <c r="AIG32" s="48"/>
      <c r="AIH32" s="48"/>
      <c r="AII32" s="48"/>
      <c r="AIJ32" s="48"/>
      <c r="AIK32" s="48"/>
      <c r="AIL32" s="48"/>
      <c r="AIM32" s="48"/>
      <c r="AIN32" s="48"/>
      <c r="AIO32" s="48"/>
    </row>
    <row r="33" spans="1:925" ht="18" customHeight="1" x14ac:dyDescent="0.25">
      <c r="A33" s="48"/>
      <c r="B33" s="48"/>
      <c r="C33" s="48"/>
      <c r="D33" s="48"/>
      <c r="E33" s="48"/>
      <c r="F33" s="48"/>
      <c r="G33" s="48"/>
      <c r="H33" s="48"/>
      <c r="I33" s="48"/>
      <c r="J33" s="48"/>
      <c r="K33" s="48"/>
      <c r="L33" s="48"/>
      <c r="M33" s="48"/>
      <c r="AN33" s="71"/>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48"/>
      <c r="HI33" s="48"/>
      <c r="HJ33" s="48"/>
      <c r="HK33" s="48"/>
      <c r="HL33" s="48"/>
      <c r="HM33" s="48"/>
      <c r="HN33" s="48"/>
      <c r="HO33" s="48"/>
      <c r="HP33" s="48"/>
      <c r="HQ33" s="48"/>
      <c r="HR33" s="48"/>
      <c r="HS33" s="48"/>
      <c r="HT33" s="48"/>
      <c r="HU33" s="48"/>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c r="KN33" s="48"/>
      <c r="KO33" s="48"/>
      <c r="KP33" s="48"/>
      <c r="KQ33" s="48"/>
      <c r="KR33" s="48"/>
      <c r="KS33" s="48"/>
      <c r="KT33" s="48"/>
      <c r="KU33" s="48"/>
      <c r="KV33" s="48"/>
      <c r="KW33" s="48"/>
      <c r="KX33" s="48"/>
      <c r="KY33" s="48"/>
      <c r="KZ33" s="48"/>
      <c r="LA33" s="48"/>
      <c r="LB33" s="48"/>
      <c r="LC33" s="48"/>
      <c r="LD33" s="48"/>
      <c r="LE33" s="48"/>
      <c r="LF33" s="48"/>
      <c r="LG33" s="48"/>
      <c r="LH33" s="48"/>
      <c r="LI33" s="48"/>
      <c r="LJ33" s="48"/>
      <c r="LK33" s="48"/>
      <c r="LL33" s="48"/>
      <c r="LM33" s="48"/>
      <c r="LN33" s="48"/>
      <c r="LO33" s="48"/>
      <c r="LP33" s="48"/>
      <c r="LQ33" s="48"/>
      <c r="LR33" s="48"/>
      <c r="LS33" s="48"/>
      <c r="LT33" s="48"/>
      <c r="LU33" s="48"/>
      <c r="LV33" s="48"/>
      <c r="LW33" s="48"/>
      <c r="LX33" s="48"/>
      <c r="LY33" s="48"/>
      <c r="LZ33" s="48"/>
      <c r="MA33" s="48"/>
      <c r="MB33" s="48"/>
      <c r="MC33" s="48"/>
      <c r="MD33" s="48"/>
      <c r="ME33" s="48"/>
      <c r="MF33" s="48"/>
      <c r="MG33" s="48"/>
      <c r="MH33" s="48"/>
      <c r="MI33" s="48"/>
      <c r="MJ33" s="48"/>
      <c r="MK33" s="48"/>
      <c r="ML33" s="48"/>
      <c r="MM33" s="48"/>
      <c r="MN33" s="48"/>
      <c r="MO33" s="48"/>
      <c r="MP33" s="48"/>
      <c r="MQ33" s="48"/>
      <c r="MR33" s="48"/>
      <c r="MS33" s="48"/>
      <c r="MT33" s="48"/>
      <c r="MU33" s="48"/>
      <c r="MV33" s="48"/>
      <c r="MW33" s="48"/>
      <c r="MX33" s="48"/>
      <c r="MY33" s="48"/>
      <c r="MZ33" s="48"/>
      <c r="NA33" s="48"/>
      <c r="NB33" s="48"/>
      <c r="NC33" s="48"/>
      <c r="ND33" s="48"/>
      <c r="NE33" s="48"/>
      <c r="NF33" s="48"/>
      <c r="NG33" s="48"/>
      <c r="NH33" s="48"/>
      <c r="NI33" s="48"/>
      <c r="NJ33" s="48"/>
      <c r="NK33" s="48"/>
      <c r="NL33" s="48"/>
      <c r="NM33" s="48"/>
      <c r="NN33" s="48"/>
      <c r="NO33" s="48"/>
      <c r="NP33" s="48"/>
      <c r="NQ33" s="48"/>
      <c r="NR33" s="48"/>
      <c r="NS33" s="48"/>
      <c r="NT33" s="48"/>
      <c r="NU33" s="48"/>
      <c r="NV33" s="48"/>
      <c r="NW33" s="48"/>
      <c r="NX33" s="48"/>
      <c r="NY33" s="48"/>
      <c r="NZ33" s="48"/>
      <c r="OA33" s="48"/>
      <c r="OB33" s="48"/>
      <c r="OC33" s="48"/>
      <c r="OD33" s="48"/>
      <c r="OE33" s="48"/>
      <c r="OF33" s="48"/>
      <c r="OG33" s="48"/>
      <c r="OH33" s="48"/>
      <c r="OI33" s="48"/>
      <c r="OJ33" s="48"/>
      <c r="OK33" s="48"/>
      <c r="OL33" s="48"/>
      <c r="OM33" s="48"/>
      <c r="ON33" s="48"/>
      <c r="OO33" s="48"/>
      <c r="OP33" s="48"/>
      <c r="OQ33" s="48"/>
      <c r="OR33" s="48"/>
      <c r="OS33" s="48"/>
      <c r="OT33" s="48"/>
      <c r="OU33" s="48"/>
      <c r="OV33" s="48"/>
      <c r="OW33" s="48"/>
      <c r="OX33" s="48"/>
      <c r="OY33" s="48"/>
      <c r="OZ33" s="48"/>
      <c r="PA33" s="48"/>
      <c r="PB33" s="48"/>
      <c r="PC33" s="48"/>
      <c r="PD33" s="48"/>
      <c r="PE33" s="48"/>
      <c r="PF33" s="48"/>
      <c r="PG33" s="48"/>
      <c r="PH33" s="48"/>
      <c r="PI33" s="48"/>
      <c r="PJ33" s="48"/>
      <c r="PK33" s="48"/>
      <c r="PL33" s="48"/>
      <c r="PM33" s="48"/>
      <c r="PN33" s="48"/>
      <c r="PO33" s="48"/>
      <c r="PP33" s="48"/>
      <c r="PQ33" s="48"/>
      <c r="PR33" s="48"/>
      <c r="PS33" s="48"/>
      <c r="PT33" s="48"/>
      <c r="PU33" s="48"/>
      <c r="PV33" s="48"/>
      <c r="PW33" s="48"/>
      <c r="PX33" s="48"/>
      <c r="PY33" s="48"/>
      <c r="PZ33" s="48"/>
      <c r="QA33" s="48"/>
      <c r="QB33" s="48"/>
      <c r="QC33" s="48"/>
      <c r="QD33" s="48"/>
      <c r="QE33" s="48"/>
      <c r="QF33" s="48"/>
      <c r="QG33" s="48"/>
      <c r="QH33" s="48"/>
      <c r="QI33" s="48"/>
      <c r="QJ33" s="48"/>
      <c r="QK33" s="48"/>
      <c r="QL33" s="48"/>
      <c r="QM33" s="48"/>
      <c r="QN33" s="48"/>
      <c r="QO33" s="48"/>
      <c r="QP33" s="48"/>
      <c r="QQ33" s="48"/>
      <c r="QR33" s="48"/>
      <c r="QS33" s="48"/>
      <c r="QT33" s="48"/>
      <c r="QU33" s="48"/>
      <c r="QV33" s="48"/>
      <c r="QW33" s="48"/>
      <c r="QX33" s="48"/>
      <c r="QY33" s="48"/>
      <c r="QZ33" s="48"/>
      <c r="RA33" s="48"/>
      <c r="RB33" s="48"/>
      <c r="RC33" s="48"/>
      <c r="RD33" s="48"/>
      <c r="RE33" s="48"/>
      <c r="RF33" s="48"/>
      <c r="RG33" s="48"/>
      <c r="RH33" s="48"/>
      <c r="RI33" s="48"/>
      <c r="RJ33" s="48"/>
      <c r="RK33" s="48"/>
      <c r="RL33" s="48"/>
      <c r="RM33" s="48"/>
      <c r="RN33" s="48"/>
      <c r="RO33" s="48"/>
      <c r="RP33" s="48"/>
      <c r="RQ33" s="48"/>
      <c r="RR33" s="48"/>
      <c r="RS33" s="48"/>
      <c r="RT33" s="48"/>
      <c r="RU33" s="48"/>
      <c r="RV33" s="48"/>
      <c r="RW33" s="48"/>
      <c r="RX33" s="48"/>
      <c r="RY33" s="48"/>
      <c r="RZ33" s="48"/>
      <c r="SA33" s="48"/>
      <c r="SB33" s="48"/>
      <c r="SC33" s="48"/>
      <c r="SD33" s="48"/>
      <c r="SE33" s="48"/>
      <c r="SF33" s="48"/>
      <c r="SG33" s="48"/>
      <c r="SH33" s="48"/>
      <c r="SI33" s="48"/>
      <c r="SJ33" s="48"/>
      <c r="SK33" s="48"/>
      <c r="SL33" s="48"/>
      <c r="SM33" s="48"/>
      <c r="SN33" s="48"/>
      <c r="SO33" s="48"/>
      <c r="SP33" s="48"/>
      <c r="SQ33" s="48"/>
      <c r="SR33" s="48"/>
      <c r="SS33" s="48"/>
      <c r="ST33" s="48"/>
      <c r="SU33" s="48"/>
      <c r="SV33" s="48"/>
      <c r="SW33" s="48"/>
      <c r="SX33" s="48"/>
      <c r="SY33" s="48"/>
      <c r="SZ33" s="48"/>
      <c r="TA33" s="48"/>
      <c r="TB33" s="48"/>
      <c r="TC33" s="48"/>
      <c r="TD33" s="48"/>
      <c r="TE33" s="48"/>
      <c r="TF33" s="48"/>
      <c r="TG33" s="48"/>
      <c r="TH33" s="48"/>
      <c r="TI33" s="48"/>
      <c r="TJ33" s="48"/>
      <c r="TK33" s="48"/>
      <c r="TL33" s="48"/>
      <c r="TM33" s="48"/>
      <c r="TN33" s="48"/>
      <c r="TO33" s="48"/>
      <c r="TP33" s="48"/>
      <c r="TQ33" s="48"/>
      <c r="TR33" s="48"/>
      <c r="TS33" s="48"/>
      <c r="TT33" s="48"/>
      <c r="TU33" s="48"/>
      <c r="TV33" s="48"/>
      <c r="TW33" s="48"/>
      <c r="TX33" s="48"/>
      <c r="TY33" s="48"/>
      <c r="TZ33" s="48"/>
      <c r="UA33" s="48"/>
      <c r="UB33" s="48"/>
      <c r="UC33" s="48"/>
      <c r="UD33" s="48"/>
      <c r="UE33" s="48"/>
      <c r="UF33" s="48"/>
      <c r="UG33" s="48"/>
      <c r="UH33" s="48"/>
      <c r="UI33" s="48"/>
      <c r="UJ33" s="48"/>
      <c r="UK33" s="48"/>
      <c r="UL33" s="48"/>
      <c r="UM33" s="48"/>
      <c r="UN33" s="48"/>
      <c r="UO33" s="48"/>
      <c r="UP33" s="48"/>
      <c r="UQ33" s="48"/>
      <c r="UR33" s="48"/>
      <c r="US33" s="48"/>
      <c r="UT33" s="48"/>
      <c r="UU33" s="48"/>
      <c r="UV33" s="48"/>
      <c r="UW33" s="48"/>
      <c r="UX33" s="48"/>
      <c r="UY33" s="48"/>
      <c r="UZ33" s="48"/>
      <c r="VA33" s="48"/>
      <c r="VB33" s="48"/>
      <c r="VC33" s="48"/>
      <c r="VD33" s="48"/>
      <c r="VE33" s="48"/>
      <c r="VF33" s="48"/>
      <c r="VG33" s="48"/>
      <c r="VH33" s="48"/>
      <c r="VI33" s="48"/>
      <c r="VJ33" s="48"/>
      <c r="VK33" s="48"/>
      <c r="VL33" s="48"/>
      <c r="VM33" s="48"/>
      <c r="VN33" s="48"/>
      <c r="VO33" s="48"/>
      <c r="VP33" s="48"/>
      <c r="VQ33" s="48"/>
      <c r="VR33" s="48"/>
      <c r="VS33" s="48"/>
      <c r="VT33" s="48"/>
      <c r="VU33" s="48"/>
      <c r="VV33" s="48"/>
      <c r="VW33" s="48"/>
      <c r="VX33" s="48"/>
      <c r="VY33" s="48"/>
      <c r="VZ33" s="48"/>
      <c r="WA33" s="48"/>
      <c r="WB33" s="48"/>
      <c r="WC33" s="48"/>
      <c r="WD33" s="48"/>
      <c r="WE33" s="48"/>
      <c r="WF33" s="48"/>
      <c r="WG33" s="48"/>
      <c r="WH33" s="48"/>
      <c r="WI33" s="48"/>
      <c r="WJ33" s="48"/>
      <c r="WK33" s="48"/>
      <c r="WL33" s="48"/>
      <c r="WM33" s="48"/>
      <c r="WN33" s="48"/>
      <c r="WO33" s="48"/>
      <c r="WP33" s="48"/>
      <c r="WQ33" s="48"/>
      <c r="WR33" s="48"/>
      <c r="WS33" s="48"/>
      <c r="WT33" s="48"/>
      <c r="WU33" s="48"/>
      <c r="WV33" s="48"/>
      <c r="WW33" s="48"/>
      <c r="WX33" s="48"/>
      <c r="WY33" s="48"/>
      <c r="WZ33" s="48"/>
      <c r="XA33" s="48"/>
      <c r="XB33" s="48"/>
      <c r="XC33" s="48"/>
      <c r="XD33" s="48"/>
      <c r="XE33" s="48"/>
      <c r="XF33" s="48"/>
      <c r="XG33" s="48"/>
      <c r="XH33" s="48"/>
      <c r="XI33" s="48"/>
      <c r="XJ33" s="48"/>
      <c r="XK33" s="48"/>
      <c r="XL33" s="48"/>
      <c r="XM33" s="48"/>
      <c r="XN33" s="48"/>
      <c r="XO33" s="48"/>
      <c r="XP33" s="48"/>
      <c r="XQ33" s="48"/>
      <c r="XR33" s="48"/>
      <c r="XS33" s="48"/>
      <c r="XT33" s="48"/>
      <c r="XU33" s="48"/>
      <c r="XV33" s="48"/>
      <c r="XW33" s="48"/>
      <c r="XX33" s="48"/>
      <c r="XY33" s="48"/>
      <c r="XZ33" s="48"/>
      <c r="YA33" s="48"/>
      <c r="YB33" s="48"/>
      <c r="YC33" s="48"/>
      <c r="YD33" s="48"/>
      <c r="YE33" s="48"/>
      <c r="YF33" s="48"/>
      <c r="YG33" s="48"/>
      <c r="YH33" s="48"/>
      <c r="YI33" s="48"/>
      <c r="YJ33" s="48"/>
      <c r="YK33" s="48"/>
      <c r="YL33" s="48"/>
      <c r="YM33" s="48"/>
      <c r="YN33" s="48"/>
      <c r="YO33" s="48"/>
      <c r="YP33" s="48"/>
      <c r="YQ33" s="48"/>
      <c r="YR33" s="48"/>
      <c r="YS33" s="48"/>
      <c r="YT33" s="48"/>
      <c r="YU33" s="48"/>
      <c r="YV33" s="48"/>
      <c r="YW33" s="48"/>
      <c r="YX33" s="48"/>
      <c r="YY33" s="48"/>
      <c r="YZ33" s="48"/>
      <c r="ZA33" s="48"/>
      <c r="ZB33" s="48"/>
      <c r="ZC33" s="48"/>
      <c r="ZD33" s="48"/>
      <c r="ZE33" s="48"/>
      <c r="ZF33" s="48"/>
      <c r="ZG33" s="48"/>
      <c r="ZH33" s="48"/>
      <c r="ZI33" s="48"/>
      <c r="ZJ33" s="48"/>
      <c r="ZK33" s="48"/>
      <c r="ZL33" s="48"/>
      <c r="ZM33" s="48"/>
      <c r="ZN33" s="48"/>
      <c r="ZO33" s="48"/>
      <c r="ZP33" s="48"/>
      <c r="ZQ33" s="48"/>
      <c r="ZR33" s="48"/>
      <c r="ZS33" s="48"/>
      <c r="ZT33" s="48"/>
      <c r="ZU33" s="48"/>
      <c r="ZV33" s="48"/>
      <c r="ZW33" s="48"/>
      <c r="ZX33" s="48"/>
      <c r="ZY33" s="48"/>
      <c r="ZZ33" s="48"/>
      <c r="AAA33" s="48"/>
      <c r="AAB33" s="48"/>
      <c r="AAC33" s="48"/>
      <c r="AAD33" s="48"/>
      <c r="AAE33" s="48"/>
      <c r="AAF33" s="48"/>
      <c r="AAG33" s="48"/>
      <c r="AAH33" s="48"/>
      <c r="AAI33" s="48"/>
      <c r="AAJ33" s="48"/>
      <c r="AAK33" s="48"/>
      <c r="AAL33" s="48"/>
      <c r="AAM33" s="48"/>
      <c r="AAN33" s="48"/>
      <c r="AAO33" s="48"/>
      <c r="AAP33" s="48"/>
      <c r="AAQ33" s="48"/>
      <c r="AAR33" s="48"/>
      <c r="AAS33" s="48"/>
      <c r="AAT33" s="48"/>
      <c r="AAU33" s="48"/>
      <c r="AAV33" s="48"/>
      <c r="AAW33" s="48"/>
      <c r="AAX33" s="48"/>
      <c r="AAY33" s="48"/>
      <c r="AAZ33" s="48"/>
      <c r="ABA33" s="48"/>
      <c r="ABB33" s="48"/>
      <c r="ABC33" s="48"/>
      <c r="ABD33" s="48"/>
      <c r="ABE33" s="48"/>
      <c r="ABF33" s="48"/>
      <c r="ABG33" s="48"/>
      <c r="ABH33" s="48"/>
      <c r="ABI33" s="48"/>
      <c r="ABJ33" s="48"/>
      <c r="ABK33" s="48"/>
      <c r="ABL33" s="48"/>
      <c r="ABM33" s="48"/>
      <c r="ABN33" s="48"/>
      <c r="ABO33" s="48"/>
      <c r="ABP33" s="48"/>
      <c r="ABQ33" s="48"/>
      <c r="ABR33" s="48"/>
      <c r="ABS33" s="48"/>
      <c r="ABT33" s="48"/>
      <c r="ABU33" s="48"/>
      <c r="ABV33" s="48"/>
      <c r="ABW33" s="48"/>
      <c r="ABX33" s="48"/>
      <c r="ABY33" s="48"/>
      <c r="ABZ33" s="48"/>
      <c r="ACA33" s="48"/>
      <c r="ACB33" s="48"/>
      <c r="ACC33" s="48"/>
      <c r="ACD33" s="48"/>
      <c r="ACE33" s="48"/>
      <c r="ACF33" s="48"/>
      <c r="ACG33" s="48"/>
      <c r="ACH33" s="48"/>
      <c r="ACI33" s="48"/>
      <c r="ACJ33" s="48"/>
      <c r="ACK33" s="48"/>
      <c r="ACL33" s="48"/>
      <c r="ACM33" s="48"/>
      <c r="ACN33" s="48"/>
      <c r="ACO33" s="48"/>
      <c r="ACP33" s="48"/>
      <c r="ACQ33" s="48"/>
      <c r="ACR33" s="48"/>
      <c r="ACS33" s="48"/>
      <c r="ACT33" s="48"/>
      <c r="ACU33" s="48"/>
      <c r="ACV33" s="48"/>
      <c r="ACW33" s="48"/>
      <c r="ACX33" s="48"/>
      <c r="ACY33" s="48"/>
      <c r="ACZ33" s="48"/>
      <c r="ADA33" s="48"/>
      <c r="ADB33" s="48"/>
      <c r="ADC33" s="48"/>
      <c r="ADD33" s="48"/>
      <c r="ADE33" s="48"/>
      <c r="ADF33" s="48"/>
      <c r="ADG33" s="48"/>
      <c r="ADH33" s="48"/>
      <c r="ADI33" s="48"/>
      <c r="ADJ33" s="48"/>
      <c r="ADK33" s="48"/>
      <c r="ADL33" s="48"/>
      <c r="ADM33" s="48"/>
      <c r="ADN33" s="48"/>
      <c r="ADO33" s="48"/>
      <c r="ADP33" s="48"/>
      <c r="ADQ33" s="48"/>
      <c r="ADR33" s="48"/>
      <c r="ADS33" s="48"/>
      <c r="ADT33" s="48"/>
      <c r="ADU33" s="48"/>
      <c r="ADV33" s="48"/>
      <c r="ADW33" s="48"/>
      <c r="ADX33" s="48"/>
      <c r="ADY33" s="48"/>
      <c r="ADZ33" s="48"/>
      <c r="AEA33" s="48"/>
      <c r="AEB33" s="48"/>
      <c r="AEC33" s="48"/>
      <c r="AED33" s="48"/>
      <c r="AEE33" s="48"/>
      <c r="AEF33" s="48"/>
      <c r="AEG33" s="48"/>
      <c r="AEH33" s="48"/>
      <c r="AEI33" s="48"/>
      <c r="AEJ33" s="48"/>
      <c r="AEK33" s="48"/>
      <c r="AEL33" s="48"/>
      <c r="AEM33" s="48"/>
      <c r="AEN33" s="48"/>
      <c r="AEO33" s="48"/>
      <c r="AEP33" s="48"/>
      <c r="AEQ33" s="48"/>
      <c r="AER33" s="48"/>
      <c r="AES33" s="48"/>
      <c r="AET33" s="48"/>
      <c r="AEU33" s="48"/>
      <c r="AEV33" s="48"/>
      <c r="AEW33" s="48"/>
      <c r="AEX33" s="48"/>
      <c r="AEY33" s="48"/>
      <c r="AEZ33" s="48"/>
      <c r="AFA33" s="48"/>
      <c r="AFB33" s="48"/>
      <c r="AFC33" s="48"/>
      <c r="AFD33" s="48"/>
      <c r="AFE33" s="48"/>
      <c r="AFF33" s="48"/>
      <c r="AFG33" s="48"/>
      <c r="AFH33" s="48"/>
      <c r="AFI33" s="48"/>
      <c r="AFJ33" s="48"/>
      <c r="AFK33" s="48"/>
      <c r="AFL33" s="48"/>
      <c r="AFM33" s="48"/>
      <c r="AFN33" s="48"/>
      <c r="AFO33" s="48"/>
      <c r="AFP33" s="48"/>
      <c r="AFQ33" s="48"/>
      <c r="AFR33" s="48"/>
      <c r="AFS33" s="48"/>
      <c r="AFT33" s="48"/>
      <c r="AFU33" s="48"/>
      <c r="AFV33" s="48"/>
      <c r="AFW33" s="48"/>
      <c r="AFX33" s="48"/>
      <c r="AFY33" s="48"/>
      <c r="AFZ33" s="48"/>
      <c r="AGA33" s="48"/>
      <c r="AGB33" s="48"/>
      <c r="AGC33" s="48"/>
      <c r="AGD33" s="48"/>
      <c r="AGE33" s="48"/>
      <c r="AGF33" s="48"/>
      <c r="AGG33" s="48"/>
      <c r="AGH33" s="48"/>
      <c r="AGI33" s="48"/>
      <c r="AGJ33" s="48"/>
      <c r="AGK33" s="48"/>
      <c r="AGL33" s="48"/>
      <c r="AGM33" s="48"/>
      <c r="AGN33" s="48"/>
      <c r="AGO33" s="48"/>
      <c r="AGP33" s="48"/>
      <c r="AGQ33" s="48"/>
      <c r="AGR33" s="48"/>
      <c r="AGS33" s="48"/>
      <c r="AGT33" s="48"/>
      <c r="AGU33" s="48"/>
      <c r="AGV33" s="48"/>
      <c r="AGW33" s="48"/>
      <c r="AGX33" s="48"/>
      <c r="AGY33" s="48"/>
      <c r="AGZ33" s="48"/>
      <c r="AHA33" s="48"/>
      <c r="AHB33" s="48"/>
      <c r="AHC33" s="48"/>
      <c r="AHD33" s="48"/>
      <c r="AHE33" s="48"/>
      <c r="AHF33" s="48"/>
      <c r="AHG33" s="48"/>
      <c r="AHH33" s="48"/>
      <c r="AHI33" s="48"/>
      <c r="AHJ33" s="48"/>
      <c r="AHK33" s="48"/>
      <c r="AHL33" s="48"/>
      <c r="AHM33" s="48"/>
      <c r="AHN33" s="48"/>
      <c r="AHO33" s="48"/>
      <c r="AHP33" s="48"/>
      <c r="AHQ33" s="48"/>
      <c r="AHR33" s="48"/>
      <c r="AHS33" s="48"/>
      <c r="AHT33" s="48"/>
      <c r="AHU33" s="48"/>
      <c r="AHV33" s="48"/>
      <c r="AHW33" s="48"/>
      <c r="AHX33" s="48"/>
      <c r="AHY33" s="48"/>
      <c r="AHZ33" s="48"/>
      <c r="AIA33" s="48"/>
      <c r="AIB33" s="48"/>
      <c r="AIC33" s="48"/>
      <c r="AID33" s="48"/>
      <c r="AIE33" s="48"/>
      <c r="AIF33" s="48"/>
      <c r="AIG33" s="48"/>
      <c r="AIH33" s="48"/>
      <c r="AII33" s="48"/>
      <c r="AIJ33" s="48"/>
      <c r="AIK33" s="48"/>
      <c r="AIL33" s="48"/>
      <c r="AIM33" s="48"/>
      <c r="AIN33" s="48"/>
      <c r="AIO33" s="48"/>
    </row>
    <row r="34" spans="1:925" s="111" customFormat="1" ht="12" customHeight="1" x14ac:dyDescent="0.25">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71"/>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48"/>
      <c r="HI34" s="48"/>
      <c r="HJ34" s="48"/>
      <c r="HK34" s="48"/>
      <c r="HL34" s="48"/>
      <c r="HM34" s="48"/>
      <c r="HN34" s="48"/>
      <c r="HO34" s="48"/>
      <c r="HP34" s="48"/>
      <c r="HQ34" s="48"/>
      <c r="HR34" s="48"/>
      <c r="HS34" s="48"/>
      <c r="HT34" s="48"/>
      <c r="HU34" s="48"/>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c r="KN34" s="48"/>
      <c r="KO34" s="48"/>
      <c r="KP34" s="48"/>
      <c r="KQ34" s="48"/>
      <c r="KR34" s="48"/>
      <c r="KS34" s="48"/>
      <c r="KT34" s="48"/>
      <c r="KU34" s="48"/>
      <c r="KV34" s="48"/>
      <c r="KW34" s="48"/>
      <c r="KX34" s="48"/>
      <c r="KY34" s="48"/>
      <c r="KZ34" s="48"/>
      <c r="LA34" s="48"/>
      <c r="LB34" s="48"/>
      <c r="LC34" s="48"/>
      <c r="LD34" s="48"/>
      <c r="LE34" s="48"/>
      <c r="LF34" s="48"/>
      <c r="LG34" s="48"/>
      <c r="LH34" s="48"/>
      <c r="LI34" s="48"/>
      <c r="LJ34" s="48"/>
      <c r="LK34" s="48"/>
      <c r="LL34" s="48"/>
      <c r="LM34" s="48"/>
      <c r="LN34" s="48"/>
      <c r="LO34" s="48"/>
      <c r="LP34" s="48"/>
      <c r="LQ34" s="48"/>
      <c r="LR34" s="48"/>
      <c r="LS34" s="48"/>
      <c r="LT34" s="48"/>
      <c r="LU34" s="48"/>
      <c r="LV34" s="48"/>
      <c r="LW34" s="48"/>
      <c r="LX34" s="48"/>
      <c r="LY34" s="48"/>
      <c r="LZ34" s="48"/>
      <c r="MA34" s="48"/>
      <c r="MB34" s="48"/>
      <c r="MC34" s="48"/>
      <c r="MD34" s="48"/>
      <c r="ME34" s="48"/>
      <c r="MF34" s="48"/>
      <c r="MG34" s="48"/>
      <c r="MH34" s="48"/>
      <c r="MI34" s="48"/>
      <c r="MJ34" s="48"/>
      <c r="MK34" s="48"/>
      <c r="ML34" s="48"/>
      <c r="MM34" s="48"/>
      <c r="MN34" s="48"/>
      <c r="MO34" s="48"/>
      <c r="MP34" s="48"/>
      <c r="MQ34" s="48"/>
      <c r="MR34" s="48"/>
      <c r="MS34" s="48"/>
      <c r="MT34" s="48"/>
      <c r="MU34" s="48"/>
      <c r="MV34" s="48"/>
      <c r="MW34" s="48"/>
      <c r="MX34" s="48"/>
      <c r="MY34" s="48"/>
      <c r="MZ34" s="48"/>
      <c r="NA34" s="48"/>
      <c r="NB34" s="48"/>
      <c r="NC34" s="48"/>
      <c r="ND34" s="48"/>
      <c r="NE34" s="48"/>
      <c r="NF34" s="48"/>
      <c r="NG34" s="48"/>
      <c r="NH34" s="48"/>
      <c r="NI34" s="48"/>
      <c r="NJ34" s="48"/>
      <c r="NK34" s="48"/>
      <c r="NL34" s="48"/>
      <c r="NM34" s="48"/>
      <c r="NN34" s="48"/>
      <c r="NO34" s="48"/>
      <c r="NP34" s="48"/>
      <c r="NQ34" s="48"/>
      <c r="NR34" s="48"/>
      <c r="NS34" s="48"/>
      <c r="NT34" s="48"/>
      <c r="NU34" s="48"/>
      <c r="NV34" s="48"/>
      <c r="NW34" s="48"/>
      <c r="NX34" s="48"/>
      <c r="NY34" s="48"/>
      <c r="NZ34" s="48"/>
      <c r="OA34" s="48"/>
      <c r="OB34" s="48"/>
      <c r="OC34" s="48"/>
      <c r="OD34" s="48"/>
      <c r="OE34" s="48"/>
      <c r="OF34" s="48"/>
      <c r="OG34" s="48"/>
      <c r="OH34" s="48"/>
      <c r="OI34" s="48"/>
      <c r="OJ34" s="48"/>
      <c r="OK34" s="48"/>
      <c r="OL34" s="48"/>
      <c r="OM34" s="48"/>
      <c r="ON34" s="48"/>
      <c r="OO34" s="48"/>
      <c r="OP34" s="48"/>
      <c r="OQ34" s="48"/>
      <c r="OR34" s="48"/>
      <c r="OS34" s="48"/>
      <c r="OT34" s="48"/>
      <c r="OU34" s="48"/>
      <c r="OV34" s="48"/>
      <c r="OW34" s="48"/>
      <c r="OX34" s="48"/>
      <c r="OY34" s="48"/>
      <c r="OZ34" s="48"/>
      <c r="PA34" s="48"/>
      <c r="PB34" s="48"/>
      <c r="PC34" s="48"/>
      <c r="PD34" s="48"/>
      <c r="PE34" s="48"/>
      <c r="PF34" s="48"/>
      <c r="PG34" s="48"/>
      <c r="PH34" s="48"/>
      <c r="PI34" s="48"/>
      <c r="PJ34" s="48"/>
      <c r="PK34" s="48"/>
      <c r="PL34" s="48"/>
      <c r="PM34" s="48"/>
      <c r="PN34" s="48"/>
      <c r="PO34" s="48"/>
      <c r="PP34" s="48"/>
      <c r="PQ34" s="48"/>
      <c r="PR34" s="48"/>
      <c r="PS34" s="48"/>
      <c r="PT34" s="48"/>
      <c r="PU34" s="48"/>
      <c r="PV34" s="48"/>
      <c r="PW34" s="48"/>
      <c r="PX34" s="48"/>
      <c r="PY34" s="48"/>
      <c r="PZ34" s="48"/>
      <c r="QA34" s="48"/>
      <c r="QB34" s="48"/>
      <c r="QC34" s="48"/>
      <c r="QD34" s="48"/>
      <c r="QE34" s="48"/>
      <c r="QF34" s="48"/>
      <c r="QG34" s="48"/>
      <c r="QH34" s="48"/>
      <c r="QI34" s="48"/>
      <c r="QJ34" s="48"/>
      <c r="QK34" s="48"/>
      <c r="QL34" s="48"/>
      <c r="QM34" s="48"/>
      <c r="QN34" s="48"/>
      <c r="QO34" s="48"/>
      <c r="QP34" s="48"/>
      <c r="QQ34" s="48"/>
      <c r="QR34" s="48"/>
      <c r="QS34" s="48"/>
      <c r="QT34" s="48"/>
      <c r="QU34" s="48"/>
      <c r="QV34" s="48"/>
      <c r="QW34" s="48"/>
      <c r="QX34" s="48"/>
      <c r="QY34" s="48"/>
      <c r="QZ34" s="48"/>
      <c r="RA34" s="48"/>
      <c r="RB34" s="48"/>
      <c r="RC34" s="48"/>
      <c r="RD34" s="48"/>
      <c r="RE34" s="48"/>
      <c r="RF34" s="48"/>
      <c r="RG34" s="48"/>
      <c r="RH34" s="48"/>
      <c r="RI34" s="48"/>
      <c r="RJ34" s="48"/>
      <c r="RK34" s="48"/>
      <c r="RL34" s="48"/>
      <c r="RM34" s="48"/>
      <c r="RN34" s="48"/>
      <c r="RO34" s="48"/>
      <c r="RP34" s="48"/>
      <c r="RQ34" s="48"/>
      <c r="RR34" s="48"/>
      <c r="RS34" s="48"/>
      <c r="RT34" s="48"/>
      <c r="RU34" s="48"/>
      <c r="RV34" s="48"/>
      <c r="RW34" s="48"/>
      <c r="RX34" s="48"/>
      <c r="RY34" s="48"/>
      <c r="RZ34" s="48"/>
      <c r="SA34" s="48"/>
      <c r="SB34" s="48"/>
      <c r="SC34" s="48"/>
      <c r="SD34" s="48"/>
      <c r="SE34" s="48"/>
      <c r="SF34" s="48"/>
      <c r="SG34" s="48"/>
      <c r="SH34" s="48"/>
      <c r="SI34" s="48"/>
      <c r="SJ34" s="48"/>
      <c r="SK34" s="48"/>
      <c r="SL34" s="48"/>
      <c r="SM34" s="48"/>
      <c r="SN34" s="48"/>
      <c r="SO34" s="48"/>
      <c r="SP34" s="48"/>
      <c r="SQ34" s="48"/>
      <c r="SR34" s="48"/>
      <c r="SS34" s="48"/>
      <c r="ST34" s="48"/>
      <c r="SU34" s="48"/>
      <c r="SV34" s="48"/>
      <c r="SW34" s="48"/>
      <c r="SX34" s="48"/>
      <c r="SY34" s="48"/>
      <c r="SZ34" s="48"/>
      <c r="TA34" s="48"/>
      <c r="TB34" s="48"/>
      <c r="TC34" s="48"/>
      <c r="TD34" s="48"/>
      <c r="TE34" s="48"/>
      <c r="TF34" s="48"/>
      <c r="TG34" s="48"/>
      <c r="TH34" s="48"/>
      <c r="TI34" s="48"/>
      <c r="TJ34" s="48"/>
      <c r="TK34" s="48"/>
      <c r="TL34" s="48"/>
      <c r="TM34" s="48"/>
      <c r="TN34" s="48"/>
      <c r="TO34" s="48"/>
      <c r="TP34" s="48"/>
      <c r="TQ34" s="48"/>
      <c r="TR34" s="48"/>
      <c r="TS34" s="48"/>
      <c r="TT34" s="48"/>
      <c r="TU34" s="48"/>
      <c r="TV34" s="48"/>
      <c r="TW34" s="48"/>
      <c r="TX34" s="48"/>
      <c r="TY34" s="48"/>
      <c r="TZ34" s="48"/>
      <c r="UA34" s="48"/>
      <c r="UB34" s="48"/>
      <c r="UC34" s="48"/>
      <c r="UD34" s="48"/>
      <c r="UE34" s="48"/>
      <c r="UF34" s="48"/>
      <c r="UG34" s="48"/>
      <c r="UH34" s="48"/>
      <c r="UI34" s="48"/>
      <c r="UJ34" s="48"/>
      <c r="UK34" s="48"/>
      <c r="UL34" s="48"/>
      <c r="UM34" s="48"/>
      <c r="UN34" s="48"/>
      <c r="UO34" s="48"/>
      <c r="UP34" s="48"/>
      <c r="UQ34" s="48"/>
      <c r="UR34" s="48"/>
      <c r="US34" s="48"/>
      <c r="UT34" s="48"/>
      <c r="UU34" s="48"/>
      <c r="UV34" s="48"/>
      <c r="UW34" s="48"/>
      <c r="UX34" s="48"/>
      <c r="UY34" s="48"/>
      <c r="UZ34" s="48"/>
      <c r="VA34" s="48"/>
      <c r="VB34" s="48"/>
      <c r="VC34" s="48"/>
      <c r="VD34" s="48"/>
      <c r="VE34" s="48"/>
      <c r="VF34" s="48"/>
      <c r="VG34" s="48"/>
      <c r="VH34" s="48"/>
      <c r="VI34" s="48"/>
      <c r="VJ34" s="48"/>
      <c r="VK34" s="48"/>
      <c r="VL34" s="48"/>
      <c r="VM34" s="48"/>
      <c r="VN34" s="48"/>
      <c r="VO34" s="48"/>
      <c r="VP34" s="48"/>
      <c r="VQ34" s="48"/>
      <c r="VR34" s="48"/>
      <c r="VS34" s="48"/>
      <c r="VT34" s="48"/>
      <c r="VU34" s="48"/>
      <c r="VV34" s="48"/>
      <c r="VW34" s="48"/>
      <c r="VX34" s="48"/>
      <c r="VY34" s="48"/>
      <c r="VZ34" s="48"/>
      <c r="WA34" s="48"/>
      <c r="WB34" s="48"/>
      <c r="WC34" s="48"/>
      <c r="WD34" s="48"/>
      <c r="WE34" s="48"/>
      <c r="WF34" s="48"/>
      <c r="WG34" s="48"/>
      <c r="WH34" s="48"/>
      <c r="WI34" s="48"/>
      <c r="WJ34" s="48"/>
      <c r="WK34" s="48"/>
      <c r="WL34" s="48"/>
      <c r="WM34" s="48"/>
      <c r="WN34" s="48"/>
      <c r="WO34" s="48"/>
      <c r="WP34" s="48"/>
      <c r="WQ34" s="48"/>
      <c r="WR34" s="48"/>
      <c r="WS34" s="48"/>
      <c r="WT34" s="48"/>
      <c r="WU34" s="48"/>
      <c r="WV34" s="48"/>
      <c r="WW34" s="48"/>
      <c r="WX34" s="48"/>
      <c r="WY34" s="48"/>
      <c r="WZ34" s="48"/>
      <c r="XA34" s="48"/>
      <c r="XB34" s="48"/>
      <c r="XC34" s="48"/>
      <c r="XD34" s="48"/>
      <c r="XE34" s="48"/>
      <c r="XF34" s="48"/>
      <c r="XG34" s="48"/>
      <c r="XH34" s="48"/>
      <c r="XI34" s="48"/>
      <c r="XJ34" s="48"/>
      <c r="XK34" s="48"/>
      <c r="XL34" s="48"/>
      <c r="XM34" s="48"/>
      <c r="XN34" s="48"/>
      <c r="XO34" s="48"/>
      <c r="XP34" s="48"/>
      <c r="XQ34" s="48"/>
      <c r="XR34" s="48"/>
      <c r="XS34" s="48"/>
      <c r="XT34" s="48"/>
      <c r="XU34" s="48"/>
      <c r="XV34" s="48"/>
      <c r="XW34" s="48"/>
      <c r="XX34" s="48"/>
      <c r="XY34" s="48"/>
      <c r="XZ34" s="48"/>
      <c r="YA34" s="48"/>
      <c r="YB34" s="48"/>
      <c r="YC34" s="48"/>
      <c r="YD34" s="48"/>
      <c r="YE34" s="48"/>
      <c r="YF34" s="48"/>
      <c r="YG34" s="48"/>
      <c r="YH34" s="48"/>
      <c r="YI34" s="48"/>
      <c r="YJ34" s="48"/>
      <c r="YK34" s="48"/>
      <c r="YL34" s="48"/>
      <c r="YM34" s="48"/>
      <c r="YN34" s="48"/>
      <c r="YO34" s="48"/>
      <c r="YP34" s="48"/>
      <c r="YQ34" s="48"/>
      <c r="YR34" s="48"/>
      <c r="YS34" s="48"/>
      <c r="YT34" s="48"/>
      <c r="YU34" s="48"/>
      <c r="YV34" s="48"/>
      <c r="YW34" s="48"/>
      <c r="YX34" s="48"/>
      <c r="YY34" s="48"/>
      <c r="YZ34" s="48"/>
      <c r="ZA34" s="48"/>
      <c r="ZB34" s="48"/>
      <c r="ZC34" s="48"/>
      <c r="ZD34" s="48"/>
      <c r="ZE34" s="48"/>
      <c r="ZF34" s="48"/>
      <c r="ZG34" s="48"/>
      <c r="ZH34" s="48"/>
      <c r="ZI34" s="48"/>
      <c r="ZJ34" s="48"/>
      <c r="ZK34" s="48"/>
      <c r="ZL34" s="48"/>
      <c r="ZM34" s="48"/>
      <c r="ZN34" s="48"/>
      <c r="ZO34" s="48"/>
      <c r="ZP34" s="48"/>
      <c r="ZQ34" s="48"/>
      <c r="ZR34" s="48"/>
      <c r="ZS34" s="48"/>
      <c r="ZT34" s="48"/>
      <c r="ZU34" s="48"/>
      <c r="ZV34" s="48"/>
      <c r="ZW34" s="48"/>
      <c r="ZX34" s="48"/>
      <c r="ZY34" s="48"/>
      <c r="ZZ34" s="48"/>
      <c r="AAA34" s="48"/>
      <c r="AAB34" s="48"/>
      <c r="AAC34" s="48"/>
      <c r="AAD34" s="48"/>
      <c r="AAE34" s="48"/>
      <c r="AAF34" s="48"/>
      <c r="AAG34" s="48"/>
      <c r="AAH34" s="48"/>
      <c r="AAI34" s="48"/>
      <c r="AAJ34" s="48"/>
      <c r="AAK34" s="48"/>
      <c r="AAL34" s="48"/>
      <c r="AAM34" s="48"/>
      <c r="AAN34" s="48"/>
      <c r="AAO34" s="48"/>
      <c r="AAP34" s="48"/>
      <c r="AAQ34" s="48"/>
      <c r="AAR34" s="48"/>
      <c r="AAS34" s="48"/>
      <c r="AAT34" s="48"/>
      <c r="AAU34" s="48"/>
      <c r="AAV34" s="48"/>
      <c r="AAW34" s="48"/>
      <c r="AAX34" s="48"/>
      <c r="AAY34" s="48"/>
      <c r="AAZ34" s="48"/>
      <c r="ABA34" s="48"/>
      <c r="ABB34" s="48"/>
      <c r="ABC34" s="48"/>
      <c r="ABD34" s="48"/>
      <c r="ABE34" s="48"/>
      <c r="ABF34" s="48"/>
      <c r="ABG34" s="48"/>
      <c r="ABH34" s="48"/>
      <c r="ABI34" s="48"/>
      <c r="ABJ34" s="48"/>
      <c r="ABK34" s="48"/>
      <c r="ABL34" s="48"/>
      <c r="ABM34" s="48"/>
      <c r="ABN34" s="48"/>
      <c r="ABO34" s="48"/>
      <c r="ABP34" s="48"/>
      <c r="ABQ34" s="48"/>
      <c r="ABR34" s="48"/>
      <c r="ABS34" s="48"/>
      <c r="ABT34" s="48"/>
      <c r="ABU34" s="48"/>
      <c r="ABV34" s="48"/>
      <c r="ABW34" s="48"/>
      <c r="ABX34" s="48"/>
      <c r="ABY34" s="48"/>
      <c r="ABZ34" s="48"/>
      <c r="ACA34" s="48"/>
      <c r="ACB34" s="48"/>
      <c r="ACC34" s="48"/>
      <c r="ACD34" s="48"/>
      <c r="ACE34" s="48"/>
      <c r="ACF34" s="48"/>
      <c r="ACG34" s="48"/>
      <c r="ACH34" s="48"/>
      <c r="ACI34" s="48"/>
      <c r="ACJ34" s="48"/>
      <c r="ACK34" s="48"/>
      <c r="ACL34" s="48"/>
      <c r="ACM34" s="48"/>
      <c r="ACN34" s="48"/>
      <c r="ACO34" s="48"/>
      <c r="ACP34" s="48"/>
      <c r="ACQ34" s="48"/>
      <c r="ACR34" s="48"/>
      <c r="ACS34" s="48"/>
      <c r="ACT34" s="48"/>
      <c r="ACU34" s="48"/>
      <c r="ACV34" s="48"/>
      <c r="ACW34" s="48"/>
      <c r="ACX34" s="48"/>
      <c r="ACY34" s="48"/>
      <c r="ACZ34" s="48"/>
      <c r="ADA34" s="48"/>
      <c r="ADB34" s="48"/>
      <c r="ADC34" s="48"/>
      <c r="ADD34" s="48"/>
      <c r="ADE34" s="48"/>
      <c r="ADF34" s="48"/>
      <c r="ADG34" s="48"/>
      <c r="ADH34" s="48"/>
      <c r="ADI34" s="48"/>
      <c r="ADJ34" s="48"/>
      <c r="ADK34" s="48"/>
      <c r="ADL34" s="48"/>
      <c r="ADM34" s="48"/>
      <c r="ADN34" s="48"/>
      <c r="ADO34" s="48"/>
      <c r="ADP34" s="48"/>
      <c r="ADQ34" s="48"/>
      <c r="ADR34" s="48"/>
      <c r="ADS34" s="48"/>
      <c r="ADT34" s="48"/>
      <c r="ADU34" s="48"/>
      <c r="ADV34" s="48"/>
      <c r="ADW34" s="48"/>
      <c r="ADX34" s="48"/>
      <c r="ADY34" s="48"/>
      <c r="ADZ34" s="48"/>
      <c r="AEA34" s="48"/>
      <c r="AEB34" s="48"/>
      <c r="AEC34" s="48"/>
      <c r="AED34" s="48"/>
      <c r="AEE34" s="48"/>
      <c r="AEF34" s="48"/>
      <c r="AEG34" s="48"/>
      <c r="AEH34" s="48"/>
      <c r="AEI34" s="48"/>
      <c r="AEJ34" s="48"/>
      <c r="AEK34" s="48"/>
      <c r="AEL34" s="48"/>
      <c r="AEM34" s="48"/>
      <c r="AEN34" s="48"/>
      <c r="AEO34" s="48"/>
      <c r="AEP34" s="48"/>
      <c r="AEQ34" s="48"/>
      <c r="AER34" s="48"/>
      <c r="AES34" s="48"/>
      <c r="AET34" s="48"/>
      <c r="AEU34" s="48"/>
      <c r="AEV34" s="48"/>
      <c r="AEW34" s="48"/>
      <c r="AEX34" s="48"/>
      <c r="AEY34" s="48"/>
      <c r="AEZ34" s="48"/>
      <c r="AFA34" s="48"/>
      <c r="AFB34" s="48"/>
      <c r="AFC34" s="48"/>
      <c r="AFD34" s="48"/>
      <c r="AFE34" s="48"/>
      <c r="AFF34" s="48"/>
      <c r="AFG34" s="48"/>
      <c r="AFH34" s="48"/>
      <c r="AFI34" s="48"/>
      <c r="AFJ34" s="48"/>
      <c r="AFK34" s="48"/>
      <c r="AFL34" s="48"/>
      <c r="AFM34" s="48"/>
      <c r="AFN34" s="48"/>
      <c r="AFO34" s="48"/>
      <c r="AFP34" s="48"/>
      <c r="AFQ34" s="48"/>
      <c r="AFR34" s="48"/>
      <c r="AFS34" s="48"/>
      <c r="AFT34" s="48"/>
      <c r="AFU34" s="48"/>
      <c r="AFV34" s="48"/>
      <c r="AFW34" s="48"/>
      <c r="AFX34" s="48"/>
      <c r="AFY34" s="48"/>
      <c r="AFZ34" s="48"/>
      <c r="AGA34" s="48"/>
      <c r="AGB34" s="48"/>
      <c r="AGC34" s="48"/>
      <c r="AGD34" s="48"/>
      <c r="AGE34" s="48"/>
      <c r="AGF34" s="48"/>
      <c r="AGG34" s="48"/>
      <c r="AGH34" s="48"/>
      <c r="AGI34" s="48"/>
      <c r="AGJ34" s="48"/>
      <c r="AGK34" s="48"/>
      <c r="AGL34" s="48"/>
      <c r="AGM34" s="48"/>
      <c r="AGN34" s="48"/>
      <c r="AGO34" s="48"/>
      <c r="AGP34" s="48"/>
      <c r="AGQ34" s="48"/>
      <c r="AGR34" s="48"/>
      <c r="AGS34" s="48"/>
      <c r="AGT34" s="48"/>
      <c r="AGU34" s="48"/>
      <c r="AGV34" s="48"/>
      <c r="AGW34" s="48"/>
      <c r="AGX34" s="48"/>
      <c r="AGY34" s="48"/>
      <c r="AGZ34" s="48"/>
      <c r="AHA34" s="48"/>
      <c r="AHB34" s="48"/>
      <c r="AHC34" s="48"/>
      <c r="AHD34" s="48"/>
      <c r="AHE34" s="48"/>
      <c r="AHF34" s="48"/>
      <c r="AHG34" s="48"/>
      <c r="AHH34" s="48"/>
      <c r="AHI34" s="48"/>
      <c r="AHJ34" s="48"/>
      <c r="AHK34" s="48"/>
      <c r="AHL34" s="48"/>
      <c r="AHM34" s="48"/>
      <c r="AHN34" s="48"/>
      <c r="AHO34" s="48"/>
      <c r="AHP34" s="48"/>
      <c r="AHQ34" s="48"/>
      <c r="AHR34" s="48"/>
      <c r="AHS34" s="48"/>
      <c r="AHT34" s="48"/>
      <c r="AHU34" s="48"/>
      <c r="AHV34" s="48"/>
      <c r="AHW34" s="48"/>
      <c r="AHX34" s="48"/>
      <c r="AHY34" s="48"/>
      <c r="AHZ34" s="48"/>
      <c r="AIA34" s="48"/>
      <c r="AIB34" s="48"/>
      <c r="AIC34" s="48"/>
      <c r="AID34" s="48"/>
      <c r="AIE34" s="48"/>
      <c r="AIF34" s="48"/>
      <c r="AIG34" s="48"/>
      <c r="AIH34" s="48"/>
      <c r="AII34" s="48"/>
      <c r="AIJ34" s="48"/>
      <c r="AIK34" s="48"/>
      <c r="AIL34" s="48"/>
      <c r="AIM34" s="48"/>
      <c r="AIN34" s="48"/>
      <c r="AIO34" s="48"/>
    </row>
    <row r="35" spans="1:925" ht="14.25" customHeight="1" x14ac:dyDescent="0.25">
      <c r="A35" s="48"/>
      <c r="B35" s="48"/>
      <c r="C35" s="48"/>
      <c r="D35" s="48"/>
      <c r="E35" s="48"/>
      <c r="F35" s="48"/>
      <c r="G35" s="48"/>
      <c r="H35" s="48"/>
      <c r="I35" s="48"/>
      <c r="J35" s="48"/>
      <c r="K35" s="48"/>
      <c r="L35" s="48"/>
      <c r="M35" s="48"/>
      <c r="AN35" s="71"/>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48"/>
      <c r="HI35" s="48"/>
      <c r="HJ35" s="48"/>
      <c r="HK35" s="48"/>
      <c r="HL35" s="48"/>
      <c r="HM35" s="48"/>
      <c r="HN35" s="48"/>
      <c r="HO35" s="48"/>
      <c r="HP35" s="48"/>
      <c r="HQ35" s="48"/>
      <c r="HR35" s="48"/>
      <c r="HS35" s="48"/>
      <c r="HT35" s="48"/>
      <c r="HU35" s="48"/>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c r="KN35" s="48"/>
      <c r="KO35" s="48"/>
      <c r="KP35" s="48"/>
      <c r="KQ35" s="48"/>
      <c r="KR35" s="48"/>
      <c r="KS35" s="48"/>
      <c r="KT35" s="48"/>
      <c r="KU35" s="48"/>
      <c r="KV35" s="48"/>
      <c r="KW35" s="48"/>
      <c r="KX35" s="48"/>
      <c r="KY35" s="48"/>
      <c r="KZ35" s="48"/>
      <c r="LA35" s="48"/>
      <c r="LB35" s="48"/>
      <c r="LC35" s="48"/>
      <c r="LD35" s="48"/>
      <c r="LE35" s="48"/>
      <c r="LF35" s="48"/>
      <c r="LG35" s="48"/>
      <c r="LH35" s="48"/>
      <c r="LI35" s="48"/>
      <c r="LJ35" s="48"/>
      <c r="LK35" s="48"/>
      <c r="LL35" s="48"/>
      <c r="LM35" s="48"/>
      <c r="LN35" s="48"/>
      <c r="LO35" s="48"/>
      <c r="LP35" s="48"/>
      <c r="LQ35" s="48"/>
      <c r="LR35" s="48"/>
      <c r="LS35" s="48"/>
      <c r="LT35" s="48"/>
      <c r="LU35" s="48"/>
      <c r="LV35" s="48"/>
      <c r="LW35" s="48"/>
      <c r="LX35" s="48"/>
      <c r="LY35" s="48"/>
      <c r="LZ35" s="48"/>
      <c r="MA35" s="48"/>
      <c r="MB35" s="48"/>
      <c r="MC35" s="48"/>
      <c r="MD35" s="48"/>
      <c r="ME35" s="48"/>
      <c r="MF35" s="48"/>
      <c r="MG35" s="48"/>
      <c r="MH35" s="48"/>
      <c r="MI35" s="48"/>
      <c r="MJ35" s="48"/>
      <c r="MK35" s="48"/>
      <c r="ML35" s="48"/>
      <c r="MM35" s="48"/>
      <c r="MN35" s="48"/>
      <c r="MO35" s="48"/>
      <c r="MP35" s="48"/>
      <c r="MQ35" s="48"/>
      <c r="MR35" s="48"/>
      <c r="MS35" s="48"/>
      <c r="MT35" s="48"/>
      <c r="MU35" s="48"/>
      <c r="MV35" s="48"/>
      <c r="MW35" s="48"/>
      <c r="MX35" s="48"/>
      <c r="MY35" s="48"/>
      <c r="MZ35" s="48"/>
      <c r="NA35" s="48"/>
      <c r="NB35" s="48"/>
      <c r="NC35" s="48"/>
      <c r="ND35" s="48"/>
      <c r="NE35" s="48"/>
      <c r="NF35" s="48"/>
      <c r="NG35" s="48"/>
      <c r="NH35" s="48"/>
      <c r="NI35" s="48"/>
      <c r="NJ35" s="48"/>
      <c r="NK35" s="48"/>
      <c r="NL35" s="48"/>
      <c r="NM35" s="48"/>
      <c r="NN35" s="48"/>
      <c r="NO35" s="48"/>
      <c r="NP35" s="48"/>
      <c r="NQ35" s="48"/>
      <c r="NR35" s="48"/>
      <c r="NS35" s="48"/>
      <c r="NT35" s="48"/>
      <c r="NU35" s="48"/>
      <c r="NV35" s="48"/>
      <c r="NW35" s="48"/>
      <c r="NX35" s="48"/>
      <c r="NY35" s="48"/>
      <c r="NZ35" s="48"/>
      <c r="OA35" s="48"/>
      <c r="OB35" s="48"/>
      <c r="OC35" s="48"/>
      <c r="OD35" s="48"/>
      <c r="OE35" s="48"/>
      <c r="OF35" s="48"/>
      <c r="OG35" s="48"/>
      <c r="OH35" s="48"/>
      <c r="OI35" s="48"/>
      <c r="OJ35" s="48"/>
      <c r="OK35" s="48"/>
      <c r="OL35" s="48"/>
      <c r="OM35" s="48"/>
      <c r="ON35" s="48"/>
      <c r="OO35" s="48"/>
      <c r="OP35" s="48"/>
      <c r="OQ35" s="48"/>
      <c r="OR35" s="48"/>
      <c r="OS35" s="48"/>
      <c r="OT35" s="48"/>
      <c r="OU35" s="48"/>
      <c r="OV35" s="48"/>
      <c r="OW35" s="48"/>
      <c r="OX35" s="48"/>
      <c r="OY35" s="48"/>
      <c r="OZ35" s="48"/>
      <c r="PA35" s="48"/>
      <c r="PB35" s="48"/>
      <c r="PC35" s="48"/>
      <c r="PD35" s="48"/>
      <c r="PE35" s="48"/>
      <c r="PF35" s="48"/>
      <c r="PG35" s="48"/>
      <c r="PH35" s="48"/>
      <c r="PI35" s="48"/>
      <c r="PJ35" s="48"/>
      <c r="PK35" s="48"/>
      <c r="PL35" s="48"/>
      <c r="PM35" s="48"/>
      <c r="PN35" s="48"/>
      <c r="PO35" s="48"/>
      <c r="PP35" s="48"/>
      <c r="PQ35" s="48"/>
      <c r="PR35" s="48"/>
      <c r="PS35" s="48"/>
      <c r="PT35" s="48"/>
      <c r="PU35" s="48"/>
      <c r="PV35" s="48"/>
      <c r="PW35" s="48"/>
      <c r="PX35" s="48"/>
      <c r="PY35" s="48"/>
      <c r="PZ35" s="48"/>
      <c r="QA35" s="48"/>
      <c r="QB35" s="48"/>
      <c r="QC35" s="48"/>
      <c r="QD35" s="48"/>
      <c r="QE35" s="48"/>
      <c r="QF35" s="48"/>
      <c r="QG35" s="48"/>
      <c r="QH35" s="48"/>
      <c r="QI35" s="48"/>
      <c r="QJ35" s="48"/>
      <c r="QK35" s="48"/>
      <c r="QL35" s="48"/>
      <c r="QM35" s="48"/>
      <c r="QN35" s="48"/>
      <c r="QO35" s="48"/>
      <c r="QP35" s="48"/>
      <c r="QQ35" s="48"/>
      <c r="QR35" s="48"/>
      <c r="QS35" s="48"/>
      <c r="QT35" s="48"/>
      <c r="QU35" s="48"/>
      <c r="QV35" s="48"/>
      <c r="QW35" s="48"/>
      <c r="QX35" s="48"/>
      <c r="QY35" s="48"/>
      <c r="QZ35" s="48"/>
      <c r="RA35" s="48"/>
      <c r="RB35" s="48"/>
      <c r="RC35" s="48"/>
      <c r="RD35" s="48"/>
      <c r="RE35" s="48"/>
      <c r="RF35" s="48"/>
      <c r="RG35" s="48"/>
      <c r="RH35" s="48"/>
      <c r="RI35" s="48"/>
      <c r="RJ35" s="48"/>
      <c r="RK35" s="48"/>
      <c r="RL35" s="48"/>
      <c r="RM35" s="48"/>
      <c r="RN35" s="48"/>
      <c r="RO35" s="48"/>
      <c r="RP35" s="48"/>
      <c r="RQ35" s="48"/>
      <c r="RR35" s="48"/>
      <c r="RS35" s="48"/>
      <c r="RT35" s="48"/>
      <c r="RU35" s="48"/>
      <c r="RV35" s="48"/>
      <c r="RW35" s="48"/>
      <c r="RX35" s="48"/>
      <c r="RY35" s="48"/>
      <c r="RZ35" s="48"/>
      <c r="SA35" s="48"/>
      <c r="SB35" s="48"/>
      <c r="SC35" s="48"/>
      <c r="SD35" s="48"/>
      <c r="SE35" s="48"/>
      <c r="SF35" s="48"/>
      <c r="SG35" s="48"/>
      <c r="SH35" s="48"/>
      <c r="SI35" s="48"/>
      <c r="SJ35" s="48"/>
      <c r="SK35" s="48"/>
      <c r="SL35" s="48"/>
      <c r="SM35" s="48"/>
      <c r="SN35" s="48"/>
      <c r="SO35" s="48"/>
      <c r="SP35" s="48"/>
      <c r="SQ35" s="48"/>
      <c r="SR35" s="48"/>
      <c r="SS35" s="48"/>
      <c r="ST35" s="48"/>
      <c r="SU35" s="48"/>
      <c r="SV35" s="48"/>
      <c r="SW35" s="48"/>
      <c r="SX35" s="48"/>
      <c r="SY35" s="48"/>
      <c r="SZ35" s="48"/>
      <c r="TA35" s="48"/>
      <c r="TB35" s="48"/>
      <c r="TC35" s="48"/>
      <c r="TD35" s="48"/>
      <c r="TE35" s="48"/>
      <c r="TF35" s="48"/>
      <c r="TG35" s="48"/>
      <c r="TH35" s="48"/>
      <c r="TI35" s="48"/>
      <c r="TJ35" s="48"/>
      <c r="TK35" s="48"/>
      <c r="TL35" s="48"/>
      <c r="TM35" s="48"/>
      <c r="TN35" s="48"/>
      <c r="TO35" s="48"/>
      <c r="TP35" s="48"/>
      <c r="TQ35" s="48"/>
      <c r="TR35" s="48"/>
      <c r="TS35" s="48"/>
      <c r="TT35" s="48"/>
      <c r="TU35" s="48"/>
      <c r="TV35" s="48"/>
      <c r="TW35" s="48"/>
      <c r="TX35" s="48"/>
      <c r="TY35" s="48"/>
      <c r="TZ35" s="48"/>
      <c r="UA35" s="48"/>
      <c r="UB35" s="48"/>
      <c r="UC35" s="48"/>
      <c r="UD35" s="48"/>
      <c r="UE35" s="48"/>
      <c r="UF35" s="48"/>
      <c r="UG35" s="48"/>
      <c r="UH35" s="48"/>
      <c r="UI35" s="48"/>
      <c r="UJ35" s="48"/>
      <c r="UK35" s="48"/>
      <c r="UL35" s="48"/>
      <c r="UM35" s="48"/>
      <c r="UN35" s="48"/>
      <c r="UO35" s="48"/>
      <c r="UP35" s="48"/>
      <c r="UQ35" s="48"/>
      <c r="UR35" s="48"/>
      <c r="US35" s="48"/>
      <c r="UT35" s="48"/>
      <c r="UU35" s="48"/>
      <c r="UV35" s="48"/>
      <c r="UW35" s="48"/>
      <c r="UX35" s="48"/>
      <c r="UY35" s="48"/>
      <c r="UZ35" s="48"/>
      <c r="VA35" s="48"/>
      <c r="VB35" s="48"/>
      <c r="VC35" s="48"/>
      <c r="VD35" s="48"/>
      <c r="VE35" s="48"/>
      <c r="VF35" s="48"/>
      <c r="VG35" s="48"/>
      <c r="VH35" s="48"/>
      <c r="VI35" s="48"/>
      <c r="VJ35" s="48"/>
      <c r="VK35" s="48"/>
      <c r="VL35" s="48"/>
      <c r="VM35" s="48"/>
      <c r="VN35" s="48"/>
      <c r="VO35" s="48"/>
      <c r="VP35" s="48"/>
      <c r="VQ35" s="48"/>
      <c r="VR35" s="48"/>
      <c r="VS35" s="48"/>
      <c r="VT35" s="48"/>
      <c r="VU35" s="48"/>
      <c r="VV35" s="48"/>
      <c r="VW35" s="48"/>
      <c r="VX35" s="48"/>
      <c r="VY35" s="48"/>
      <c r="VZ35" s="48"/>
      <c r="WA35" s="48"/>
      <c r="WB35" s="48"/>
      <c r="WC35" s="48"/>
      <c r="WD35" s="48"/>
      <c r="WE35" s="48"/>
      <c r="WF35" s="48"/>
      <c r="WG35" s="48"/>
      <c r="WH35" s="48"/>
      <c r="WI35" s="48"/>
      <c r="WJ35" s="48"/>
      <c r="WK35" s="48"/>
      <c r="WL35" s="48"/>
      <c r="WM35" s="48"/>
      <c r="WN35" s="48"/>
      <c r="WO35" s="48"/>
      <c r="WP35" s="48"/>
      <c r="WQ35" s="48"/>
      <c r="WR35" s="48"/>
      <c r="WS35" s="48"/>
      <c r="WT35" s="48"/>
      <c r="WU35" s="48"/>
      <c r="WV35" s="48"/>
      <c r="WW35" s="48"/>
      <c r="WX35" s="48"/>
      <c r="WY35" s="48"/>
      <c r="WZ35" s="48"/>
      <c r="XA35" s="48"/>
      <c r="XB35" s="48"/>
      <c r="XC35" s="48"/>
      <c r="XD35" s="48"/>
      <c r="XE35" s="48"/>
      <c r="XF35" s="48"/>
      <c r="XG35" s="48"/>
      <c r="XH35" s="48"/>
      <c r="XI35" s="48"/>
      <c r="XJ35" s="48"/>
      <c r="XK35" s="48"/>
      <c r="XL35" s="48"/>
      <c r="XM35" s="48"/>
      <c r="XN35" s="48"/>
      <c r="XO35" s="48"/>
      <c r="XP35" s="48"/>
      <c r="XQ35" s="48"/>
      <c r="XR35" s="48"/>
      <c r="XS35" s="48"/>
      <c r="XT35" s="48"/>
      <c r="XU35" s="48"/>
      <c r="XV35" s="48"/>
      <c r="XW35" s="48"/>
      <c r="XX35" s="48"/>
      <c r="XY35" s="48"/>
      <c r="XZ35" s="48"/>
      <c r="YA35" s="48"/>
      <c r="YB35" s="48"/>
      <c r="YC35" s="48"/>
      <c r="YD35" s="48"/>
      <c r="YE35" s="48"/>
      <c r="YF35" s="48"/>
      <c r="YG35" s="48"/>
      <c r="YH35" s="48"/>
      <c r="YI35" s="48"/>
      <c r="YJ35" s="48"/>
      <c r="YK35" s="48"/>
      <c r="YL35" s="48"/>
      <c r="YM35" s="48"/>
      <c r="YN35" s="48"/>
      <c r="YO35" s="48"/>
      <c r="YP35" s="48"/>
      <c r="YQ35" s="48"/>
      <c r="YR35" s="48"/>
      <c r="YS35" s="48"/>
      <c r="YT35" s="48"/>
      <c r="YU35" s="48"/>
      <c r="YV35" s="48"/>
      <c r="YW35" s="48"/>
      <c r="YX35" s="48"/>
      <c r="YY35" s="48"/>
      <c r="YZ35" s="48"/>
      <c r="ZA35" s="48"/>
      <c r="ZB35" s="48"/>
      <c r="ZC35" s="48"/>
      <c r="ZD35" s="48"/>
      <c r="ZE35" s="48"/>
      <c r="ZF35" s="48"/>
      <c r="ZG35" s="48"/>
      <c r="ZH35" s="48"/>
      <c r="ZI35" s="48"/>
      <c r="ZJ35" s="48"/>
      <c r="ZK35" s="48"/>
      <c r="ZL35" s="48"/>
      <c r="ZM35" s="48"/>
      <c r="ZN35" s="48"/>
      <c r="ZO35" s="48"/>
      <c r="ZP35" s="48"/>
      <c r="ZQ35" s="48"/>
      <c r="ZR35" s="48"/>
      <c r="ZS35" s="48"/>
      <c r="ZT35" s="48"/>
      <c r="ZU35" s="48"/>
      <c r="ZV35" s="48"/>
      <c r="ZW35" s="48"/>
      <c r="ZX35" s="48"/>
      <c r="ZY35" s="48"/>
      <c r="ZZ35" s="48"/>
      <c r="AAA35" s="48"/>
      <c r="AAB35" s="48"/>
      <c r="AAC35" s="48"/>
      <c r="AAD35" s="48"/>
      <c r="AAE35" s="48"/>
      <c r="AAF35" s="48"/>
      <c r="AAG35" s="48"/>
      <c r="AAH35" s="48"/>
      <c r="AAI35" s="48"/>
      <c r="AAJ35" s="48"/>
      <c r="AAK35" s="48"/>
      <c r="AAL35" s="48"/>
      <c r="AAM35" s="48"/>
      <c r="AAN35" s="48"/>
      <c r="AAO35" s="48"/>
      <c r="AAP35" s="48"/>
      <c r="AAQ35" s="48"/>
      <c r="AAR35" s="48"/>
      <c r="AAS35" s="48"/>
      <c r="AAT35" s="48"/>
      <c r="AAU35" s="48"/>
      <c r="AAV35" s="48"/>
      <c r="AAW35" s="48"/>
      <c r="AAX35" s="48"/>
      <c r="AAY35" s="48"/>
      <c r="AAZ35" s="48"/>
      <c r="ABA35" s="48"/>
      <c r="ABB35" s="48"/>
      <c r="ABC35" s="48"/>
      <c r="ABD35" s="48"/>
      <c r="ABE35" s="48"/>
      <c r="ABF35" s="48"/>
      <c r="ABG35" s="48"/>
      <c r="ABH35" s="48"/>
      <c r="ABI35" s="48"/>
      <c r="ABJ35" s="48"/>
      <c r="ABK35" s="48"/>
      <c r="ABL35" s="48"/>
      <c r="ABM35" s="48"/>
      <c r="ABN35" s="48"/>
      <c r="ABO35" s="48"/>
      <c r="ABP35" s="48"/>
      <c r="ABQ35" s="48"/>
      <c r="ABR35" s="48"/>
      <c r="ABS35" s="48"/>
      <c r="ABT35" s="48"/>
      <c r="ABU35" s="48"/>
      <c r="ABV35" s="48"/>
      <c r="ABW35" s="48"/>
      <c r="ABX35" s="48"/>
      <c r="ABY35" s="48"/>
      <c r="ABZ35" s="48"/>
      <c r="ACA35" s="48"/>
      <c r="ACB35" s="48"/>
      <c r="ACC35" s="48"/>
      <c r="ACD35" s="48"/>
      <c r="ACE35" s="48"/>
      <c r="ACF35" s="48"/>
      <c r="ACG35" s="48"/>
      <c r="ACH35" s="48"/>
      <c r="ACI35" s="48"/>
      <c r="ACJ35" s="48"/>
      <c r="ACK35" s="48"/>
      <c r="ACL35" s="48"/>
      <c r="ACM35" s="48"/>
      <c r="ACN35" s="48"/>
      <c r="ACO35" s="48"/>
      <c r="ACP35" s="48"/>
      <c r="ACQ35" s="48"/>
      <c r="ACR35" s="48"/>
      <c r="ACS35" s="48"/>
      <c r="ACT35" s="48"/>
      <c r="ACU35" s="48"/>
      <c r="ACV35" s="48"/>
      <c r="ACW35" s="48"/>
      <c r="ACX35" s="48"/>
      <c r="ACY35" s="48"/>
      <c r="ACZ35" s="48"/>
      <c r="ADA35" s="48"/>
      <c r="ADB35" s="48"/>
      <c r="ADC35" s="48"/>
      <c r="ADD35" s="48"/>
      <c r="ADE35" s="48"/>
      <c r="ADF35" s="48"/>
      <c r="ADG35" s="48"/>
      <c r="ADH35" s="48"/>
      <c r="ADI35" s="48"/>
      <c r="ADJ35" s="48"/>
      <c r="ADK35" s="48"/>
      <c r="ADL35" s="48"/>
      <c r="ADM35" s="48"/>
      <c r="ADN35" s="48"/>
      <c r="ADO35" s="48"/>
      <c r="ADP35" s="48"/>
      <c r="ADQ35" s="48"/>
      <c r="ADR35" s="48"/>
      <c r="ADS35" s="48"/>
      <c r="ADT35" s="48"/>
      <c r="ADU35" s="48"/>
      <c r="ADV35" s="48"/>
      <c r="ADW35" s="48"/>
      <c r="ADX35" s="48"/>
      <c r="ADY35" s="48"/>
      <c r="ADZ35" s="48"/>
      <c r="AEA35" s="48"/>
      <c r="AEB35" s="48"/>
      <c r="AEC35" s="48"/>
      <c r="AED35" s="48"/>
      <c r="AEE35" s="48"/>
      <c r="AEF35" s="48"/>
      <c r="AEG35" s="48"/>
      <c r="AEH35" s="48"/>
      <c r="AEI35" s="48"/>
      <c r="AEJ35" s="48"/>
      <c r="AEK35" s="48"/>
      <c r="AEL35" s="48"/>
      <c r="AEM35" s="48"/>
      <c r="AEN35" s="48"/>
      <c r="AEO35" s="48"/>
      <c r="AEP35" s="48"/>
      <c r="AEQ35" s="48"/>
      <c r="AER35" s="48"/>
      <c r="AES35" s="48"/>
      <c r="AET35" s="48"/>
      <c r="AEU35" s="48"/>
      <c r="AEV35" s="48"/>
      <c r="AEW35" s="48"/>
      <c r="AEX35" s="48"/>
      <c r="AEY35" s="48"/>
      <c r="AEZ35" s="48"/>
      <c r="AFA35" s="48"/>
      <c r="AFB35" s="48"/>
      <c r="AFC35" s="48"/>
      <c r="AFD35" s="48"/>
      <c r="AFE35" s="48"/>
      <c r="AFF35" s="48"/>
      <c r="AFG35" s="48"/>
      <c r="AFH35" s="48"/>
      <c r="AFI35" s="48"/>
      <c r="AFJ35" s="48"/>
      <c r="AFK35" s="48"/>
      <c r="AFL35" s="48"/>
      <c r="AFM35" s="48"/>
      <c r="AFN35" s="48"/>
      <c r="AFO35" s="48"/>
      <c r="AFP35" s="48"/>
      <c r="AFQ35" s="48"/>
      <c r="AFR35" s="48"/>
      <c r="AFS35" s="48"/>
      <c r="AFT35" s="48"/>
      <c r="AFU35" s="48"/>
      <c r="AFV35" s="48"/>
      <c r="AFW35" s="48"/>
      <c r="AFX35" s="48"/>
      <c r="AFY35" s="48"/>
      <c r="AFZ35" s="48"/>
      <c r="AGA35" s="48"/>
      <c r="AGB35" s="48"/>
      <c r="AGC35" s="48"/>
      <c r="AGD35" s="48"/>
      <c r="AGE35" s="48"/>
      <c r="AGF35" s="48"/>
      <c r="AGG35" s="48"/>
      <c r="AGH35" s="48"/>
      <c r="AGI35" s="48"/>
      <c r="AGJ35" s="48"/>
      <c r="AGK35" s="48"/>
      <c r="AGL35" s="48"/>
      <c r="AGM35" s="48"/>
      <c r="AGN35" s="48"/>
      <c r="AGO35" s="48"/>
      <c r="AGP35" s="48"/>
      <c r="AGQ35" s="48"/>
      <c r="AGR35" s="48"/>
      <c r="AGS35" s="48"/>
      <c r="AGT35" s="48"/>
      <c r="AGU35" s="48"/>
      <c r="AGV35" s="48"/>
      <c r="AGW35" s="48"/>
      <c r="AGX35" s="48"/>
      <c r="AGY35" s="48"/>
      <c r="AGZ35" s="48"/>
      <c r="AHA35" s="48"/>
      <c r="AHB35" s="48"/>
      <c r="AHC35" s="48"/>
      <c r="AHD35" s="48"/>
      <c r="AHE35" s="48"/>
      <c r="AHF35" s="48"/>
      <c r="AHG35" s="48"/>
      <c r="AHH35" s="48"/>
      <c r="AHI35" s="48"/>
      <c r="AHJ35" s="48"/>
      <c r="AHK35" s="48"/>
      <c r="AHL35" s="48"/>
      <c r="AHM35" s="48"/>
      <c r="AHN35" s="48"/>
      <c r="AHO35" s="48"/>
      <c r="AHP35" s="48"/>
      <c r="AHQ35" s="48"/>
      <c r="AHR35" s="48"/>
      <c r="AHS35" s="48"/>
      <c r="AHT35" s="48"/>
      <c r="AHU35" s="48"/>
      <c r="AHV35" s="48"/>
      <c r="AHW35" s="48"/>
      <c r="AHX35" s="48"/>
      <c r="AHY35" s="48"/>
      <c r="AHZ35" s="48"/>
      <c r="AIA35" s="48"/>
      <c r="AIB35" s="48"/>
      <c r="AIC35" s="48"/>
      <c r="AID35" s="48"/>
      <c r="AIE35" s="48"/>
      <c r="AIF35" s="48"/>
      <c r="AIG35" s="48"/>
      <c r="AIH35" s="48"/>
      <c r="AII35" s="48"/>
      <c r="AIJ35" s="48"/>
      <c r="AIK35" s="48"/>
      <c r="AIL35" s="48"/>
      <c r="AIM35" s="48"/>
      <c r="AIN35" s="48"/>
      <c r="AIO35" s="48"/>
    </row>
    <row r="36" spans="1:925" ht="12" customHeight="1" x14ac:dyDescent="0.25">
      <c r="A36" s="48"/>
      <c r="B36" s="48"/>
      <c r="C36" s="48"/>
      <c r="D36" s="48"/>
      <c r="E36" s="48"/>
      <c r="F36" s="48"/>
      <c r="G36" s="48"/>
      <c r="H36" s="48"/>
      <c r="I36" s="48"/>
      <c r="J36" s="48"/>
      <c r="K36" s="48"/>
      <c r="L36" s="48"/>
      <c r="M36" s="48"/>
      <c r="AN36" s="71"/>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48"/>
      <c r="HI36" s="48"/>
      <c r="HJ36" s="48"/>
      <c r="HK36" s="48"/>
      <c r="HL36" s="48"/>
      <c r="HM36" s="48"/>
      <c r="HN36" s="48"/>
      <c r="HO36" s="48"/>
      <c r="HP36" s="48"/>
      <c r="HQ36" s="48"/>
      <c r="HR36" s="48"/>
      <c r="HS36" s="48"/>
      <c r="HT36" s="48"/>
      <c r="HU36" s="48"/>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c r="KN36" s="48"/>
      <c r="KO36" s="48"/>
      <c r="KP36" s="48"/>
      <c r="KQ36" s="48"/>
      <c r="KR36" s="48"/>
      <c r="KS36" s="48"/>
      <c r="KT36" s="48"/>
      <c r="KU36" s="48"/>
      <c r="KV36" s="48"/>
      <c r="KW36" s="48"/>
      <c r="KX36" s="48"/>
      <c r="KY36" s="48"/>
      <c r="KZ36" s="48"/>
      <c r="LA36" s="48"/>
      <c r="LB36" s="48"/>
      <c r="LC36" s="48"/>
      <c r="LD36" s="48"/>
      <c r="LE36" s="48"/>
      <c r="LF36" s="48"/>
      <c r="LG36" s="48"/>
      <c r="LH36" s="48"/>
      <c r="LI36" s="48"/>
      <c r="LJ36" s="48"/>
      <c r="LK36" s="48"/>
      <c r="LL36" s="48"/>
      <c r="LM36" s="48"/>
      <c r="LN36" s="48"/>
      <c r="LO36" s="48"/>
      <c r="LP36" s="48"/>
      <c r="LQ36" s="48"/>
      <c r="LR36" s="48"/>
      <c r="LS36" s="48"/>
      <c r="LT36" s="48"/>
      <c r="LU36" s="48"/>
      <c r="LV36" s="48"/>
      <c r="LW36" s="48"/>
      <c r="LX36" s="48"/>
      <c r="LY36" s="48"/>
      <c r="LZ36" s="48"/>
      <c r="MA36" s="48"/>
      <c r="MB36" s="48"/>
      <c r="MC36" s="48"/>
      <c r="MD36" s="48"/>
      <c r="ME36" s="48"/>
      <c r="MF36" s="48"/>
      <c r="MG36" s="48"/>
      <c r="MH36" s="48"/>
      <c r="MI36" s="48"/>
      <c r="MJ36" s="48"/>
      <c r="MK36" s="48"/>
      <c r="ML36" s="48"/>
      <c r="MM36" s="48"/>
      <c r="MN36" s="48"/>
      <c r="MO36" s="48"/>
      <c r="MP36" s="48"/>
      <c r="MQ36" s="48"/>
      <c r="MR36" s="48"/>
      <c r="MS36" s="48"/>
      <c r="MT36" s="48"/>
      <c r="MU36" s="48"/>
      <c r="MV36" s="48"/>
      <c r="MW36" s="48"/>
      <c r="MX36" s="48"/>
      <c r="MY36" s="48"/>
      <c r="MZ36" s="48"/>
      <c r="NA36" s="48"/>
      <c r="NB36" s="48"/>
      <c r="NC36" s="48"/>
      <c r="ND36" s="48"/>
      <c r="NE36" s="48"/>
      <c r="NF36" s="48"/>
      <c r="NG36" s="48"/>
      <c r="NH36" s="48"/>
      <c r="NI36" s="48"/>
      <c r="NJ36" s="48"/>
      <c r="NK36" s="48"/>
      <c r="NL36" s="48"/>
      <c r="NM36" s="48"/>
      <c r="NN36" s="48"/>
      <c r="NO36" s="48"/>
      <c r="NP36" s="48"/>
      <c r="NQ36" s="48"/>
      <c r="NR36" s="48"/>
      <c r="NS36" s="48"/>
      <c r="NT36" s="48"/>
      <c r="NU36" s="48"/>
      <c r="NV36" s="48"/>
      <c r="NW36" s="48"/>
      <c r="NX36" s="48"/>
      <c r="NY36" s="48"/>
      <c r="NZ36" s="48"/>
      <c r="OA36" s="48"/>
      <c r="OB36" s="48"/>
      <c r="OC36" s="48"/>
      <c r="OD36" s="48"/>
      <c r="OE36" s="48"/>
      <c r="OF36" s="48"/>
      <c r="OG36" s="48"/>
      <c r="OH36" s="48"/>
      <c r="OI36" s="48"/>
      <c r="OJ36" s="48"/>
      <c r="OK36" s="48"/>
      <c r="OL36" s="48"/>
      <c r="OM36" s="48"/>
      <c r="ON36" s="48"/>
      <c r="OO36" s="48"/>
      <c r="OP36" s="48"/>
      <c r="OQ36" s="48"/>
      <c r="OR36" s="48"/>
      <c r="OS36" s="48"/>
      <c r="OT36" s="48"/>
      <c r="OU36" s="48"/>
      <c r="OV36" s="48"/>
      <c r="OW36" s="48"/>
      <c r="OX36" s="48"/>
      <c r="OY36" s="48"/>
      <c r="OZ36" s="48"/>
      <c r="PA36" s="48"/>
      <c r="PB36" s="48"/>
      <c r="PC36" s="48"/>
      <c r="PD36" s="48"/>
      <c r="PE36" s="48"/>
      <c r="PF36" s="48"/>
      <c r="PG36" s="48"/>
      <c r="PH36" s="48"/>
      <c r="PI36" s="48"/>
      <c r="PJ36" s="48"/>
      <c r="PK36" s="48"/>
      <c r="PL36" s="48"/>
      <c r="PM36" s="48"/>
      <c r="PN36" s="48"/>
      <c r="PO36" s="48"/>
      <c r="PP36" s="48"/>
      <c r="PQ36" s="48"/>
      <c r="PR36" s="48"/>
      <c r="PS36" s="48"/>
      <c r="PT36" s="48"/>
      <c r="PU36" s="48"/>
      <c r="PV36" s="48"/>
      <c r="PW36" s="48"/>
      <c r="PX36" s="48"/>
      <c r="PY36" s="48"/>
      <c r="PZ36" s="48"/>
      <c r="QA36" s="48"/>
      <c r="QB36" s="48"/>
      <c r="QC36" s="48"/>
      <c r="QD36" s="48"/>
      <c r="QE36" s="48"/>
      <c r="QF36" s="48"/>
      <c r="QG36" s="48"/>
      <c r="QH36" s="48"/>
      <c r="QI36" s="48"/>
      <c r="QJ36" s="48"/>
      <c r="QK36" s="48"/>
      <c r="QL36" s="48"/>
      <c r="QM36" s="48"/>
      <c r="QN36" s="48"/>
      <c r="QO36" s="48"/>
      <c r="QP36" s="48"/>
      <c r="QQ36" s="48"/>
      <c r="QR36" s="48"/>
      <c r="QS36" s="48"/>
      <c r="QT36" s="48"/>
      <c r="QU36" s="48"/>
      <c r="QV36" s="48"/>
      <c r="QW36" s="48"/>
      <c r="QX36" s="48"/>
      <c r="QY36" s="48"/>
      <c r="QZ36" s="48"/>
      <c r="RA36" s="48"/>
      <c r="RB36" s="48"/>
      <c r="RC36" s="48"/>
      <c r="RD36" s="48"/>
      <c r="RE36" s="48"/>
      <c r="RF36" s="48"/>
      <c r="RG36" s="48"/>
      <c r="RH36" s="48"/>
      <c r="RI36" s="48"/>
      <c r="RJ36" s="48"/>
      <c r="RK36" s="48"/>
      <c r="RL36" s="48"/>
      <c r="RM36" s="48"/>
      <c r="RN36" s="48"/>
      <c r="RO36" s="48"/>
      <c r="RP36" s="48"/>
      <c r="RQ36" s="48"/>
      <c r="RR36" s="48"/>
      <c r="RS36" s="48"/>
      <c r="RT36" s="48"/>
      <c r="RU36" s="48"/>
      <c r="RV36" s="48"/>
      <c r="RW36" s="48"/>
      <c r="RX36" s="48"/>
      <c r="RY36" s="48"/>
      <c r="RZ36" s="48"/>
      <c r="SA36" s="48"/>
      <c r="SB36" s="48"/>
      <c r="SC36" s="48"/>
      <c r="SD36" s="48"/>
      <c r="SE36" s="48"/>
      <c r="SF36" s="48"/>
      <c r="SG36" s="48"/>
      <c r="SH36" s="48"/>
      <c r="SI36" s="48"/>
      <c r="SJ36" s="48"/>
      <c r="SK36" s="48"/>
      <c r="SL36" s="48"/>
      <c r="SM36" s="48"/>
      <c r="SN36" s="48"/>
      <c r="SO36" s="48"/>
      <c r="SP36" s="48"/>
      <c r="SQ36" s="48"/>
      <c r="SR36" s="48"/>
      <c r="SS36" s="48"/>
      <c r="ST36" s="48"/>
      <c r="SU36" s="48"/>
      <c r="SV36" s="48"/>
      <c r="SW36" s="48"/>
      <c r="SX36" s="48"/>
      <c r="SY36" s="48"/>
      <c r="SZ36" s="48"/>
      <c r="TA36" s="48"/>
      <c r="TB36" s="48"/>
      <c r="TC36" s="48"/>
      <c r="TD36" s="48"/>
      <c r="TE36" s="48"/>
      <c r="TF36" s="48"/>
      <c r="TG36" s="48"/>
      <c r="TH36" s="48"/>
      <c r="TI36" s="48"/>
      <c r="TJ36" s="48"/>
      <c r="TK36" s="48"/>
      <c r="TL36" s="48"/>
      <c r="TM36" s="48"/>
      <c r="TN36" s="48"/>
      <c r="TO36" s="48"/>
      <c r="TP36" s="48"/>
      <c r="TQ36" s="48"/>
      <c r="TR36" s="48"/>
      <c r="TS36" s="48"/>
      <c r="TT36" s="48"/>
      <c r="TU36" s="48"/>
      <c r="TV36" s="48"/>
      <c r="TW36" s="48"/>
      <c r="TX36" s="48"/>
      <c r="TY36" s="48"/>
      <c r="TZ36" s="48"/>
      <c r="UA36" s="48"/>
      <c r="UB36" s="48"/>
      <c r="UC36" s="48"/>
      <c r="UD36" s="48"/>
      <c r="UE36" s="48"/>
      <c r="UF36" s="48"/>
      <c r="UG36" s="48"/>
      <c r="UH36" s="48"/>
      <c r="UI36" s="48"/>
      <c r="UJ36" s="48"/>
      <c r="UK36" s="48"/>
      <c r="UL36" s="48"/>
      <c r="UM36" s="48"/>
      <c r="UN36" s="48"/>
      <c r="UO36" s="48"/>
      <c r="UP36" s="48"/>
      <c r="UQ36" s="48"/>
      <c r="UR36" s="48"/>
      <c r="US36" s="48"/>
      <c r="UT36" s="48"/>
      <c r="UU36" s="48"/>
      <c r="UV36" s="48"/>
      <c r="UW36" s="48"/>
      <c r="UX36" s="48"/>
      <c r="UY36" s="48"/>
      <c r="UZ36" s="48"/>
      <c r="VA36" s="48"/>
      <c r="VB36" s="48"/>
      <c r="VC36" s="48"/>
      <c r="VD36" s="48"/>
      <c r="VE36" s="48"/>
      <c r="VF36" s="48"/>
      <c r="VG36" s="48"/>
      <c r="VH36" s="48"/>
      <c r="VI36" s="48"/>
      <c r="VJ36" s="48"/>
      <c r="VK36" s="48"/>
      <c r="VL36" s="48"/>
      <c r="VM36" s="48"/>
      <c r="VN36" s="48"/>
      <c r="VO36" s="48"/>
      <c r="VP36" s="48"/>
      <c r="VQ36" s="48"/>
      <c r="VR36" s="48"/>
      <c r="VS36" s="48"/>
      <c r="VT36" s="48"/>
      <c r="VU36" s="48"/>
      <c r="VV36" s="48"/>
      <c r="VW36" s="48"/>
      <c r="VX36" s="48"/>
      <c r="VY36" s="48"/>
      <c r="VZ36" s="48"/>
      <c r="WA36" s="48"/>
      <c r="WB36" s="48"/>
      <c r="WC36" s="48"/>
      <c r="WD36" s="48"/>
      <c r="WE36" s="48"/>
      <c r="WF36" s="48"/>
      <c r="WG36" s="48"/>
      <c r="WH36" s="48"/>
      <c r="WI36" s="48"/>
      <c r="WJ36" s="48"/>
      <c r="WK36" s="48"/>
      <c r="WL36" s="48"/>
      <c r="WM36" s="48"/>
      <c r="WN36" s="48"/>
      <c r="WO36" s="48"/>
      <c r="WP36" s="48"/>
      <c r="WQ36" s="48"/>
      <c r="WR36" s="48"/>
      <c r="WS36" s="48"/>
      <c r="WT36" s="48"/>
      <c r="WU36" s="48"/>
      <c r="WV36" s="48"/>
      <c r="WW36" s="48"/>
      <c r="WX36" s="48"/>
      <c r="WY36" s="48"/>
      <c r="WZ36" s="48"/>
      <c r="XA36" s="48"/>
      <c r="XB36" s="48"/>
      <c r="XC36" s="48"/>
      <c r="XD36" s="48"/>
      <c r="XE36" s="48"/>
      <c r="XF36" s="48"/>
      <c r="XG36" s="48"/>
      <c r="XH36" s="48"/>
      <c r="XI36" s="48"/>
      <c r="XJ36" s="48"/>
      <c r="XK36" s="48"/>
      <c r="XL36" s="48"/>
      <c r="XM36" s="48"/>
      <c r="XN36" s="48"/>
      <c r="XO36" s="48"/>
      <c r="XP36" s="48"/>
      <c r="XQ36" s="48"/>
      <c r="XR36" s="48"/>
      <c r="XS36" s="48"/>
      <c r="XT36" s="48"/>
      <c r="XU36" s="48"/>
      <c r="XV36" s="48"/>
      <c r="XW36" s="48"/>
      <c r="XX36" s="48"/>
      <c r="XY36" s="48"/>
      <c r="XZ36" s="48"/>
      <c r="YA36" s="48"/>
      <c r="YB36" s="48"/>
      <c r="YC36" s="48"/>
      <c r="YD36" s="48"/>
      <c r="YE36" s="48"/>
      <c r="YF36" s="48"/>
      <c r="YG36" s="48"/>
      <c r="YH36" s="48"/>
      <c r="YI36" s="48"/>
      <c r="YJ36" s="48"/>
      <c r="YK36" s="48"/>
      <c r="YL36" s="48"/>
      <c r="YM36" s="48"/>
      <c r="YN36" s="48"/>
      <c r="YO36" s="48"/>
      <c r="YP36" s="48"/>
      <c r="YQ36" s="48"/>
      <c r="YR36" s="48"/>
      <c r="YS36" s="48"/>
      <c r="YT36" s="48"/>
      <c r="YU36" s="48"/>
      <c r="YV36" s="48"/>
      <c r="YW36" s="48"/>
      <c r="YX36" s="48"/>
      <c r="YY36" s="48"/>
      <c r="YZ36" s="48"/>
      <c r="ZA36" s="48"/>
      <c r="ZB36" s="48"/>
      <c r="ZC36" s="48"/>
      <c r="ZD36" s="48"/>
      <c r="ZE36" s="48"/>
      <c r="ZF36" s="48"/>
      <c r="ZG36" s="48"/>
      <c r="ZH36" s="48"/>
      <c r="ZI36" s="48"/>
      <c r="ZJ36" s="48"/>
      <c r="ZK36" s="48"/>
      <c r="ZL36" s="48"/>
      <c r="ZM36" s="48"/>
      <c r="ZN36" s="48"/>
      <c r="ZO36" s="48"/>
      <c r="ZP36" s="48"/>
      <c r="ZQ36" s="48"/>
      <c r="ZR36" s="48"/>
      <c r="ZS36" s="48"/>
      <c r="ZT36" s="48"/>
      <c r="ZU36" s="48"/>
      <c r="ZV36" s="48"/>
      <c r="ZW36" s="48"/>
      <c r="ZX36" s="48"/>
      <c r="ZY36" s="48"/>
      <c r="ZZ36" s="48"/>
      <c r="AAA36" s="48"/>
      <c r="AAB36" s="48"/>
      <c r="AAC36" s="48"/>
      <c r="AAD36" s="48"/>
      <c r="AAE36" s="48"/>
      <c r="AAF36" s="48"/>
      <c r="AAG36" s="48"/>
      <c r="AAH36" s="48"/>
      <c r="AAI36" s="48"/>
      <c r="AAJ36" s="48"/>
      <c r="AAK36" s="48"/>
      <c r="AAL36" s="48"/>
      <c r="AAM36" s="48"/>
      <c r="AAN36" s="48"/>
      <c r="AAO36" s="48"/>
      <c r="AAP36" s="48"/>
      <c r="AAQ36" s="48"/>
      <c r="AAR36" s="48"/>
      <c r="AAS36" s="48"/>
      <c r="AAT36" s="48"/>
      <c r="AAU36" s="48"/>
      <c r="AAV36" s="48"/>
      <c r="AAW36" s="48"/>
      <c r="AAX36" s="48"/>
      <c r="AAY36" s="48"/>
      <c r="AAZ36" s="48"/>
      <c r="ABA36" s="48"/>
      <c r="ABB36" s="48"/>
      <c r="ABC36" s="48"/>
      <c r="ABD36" s="48"/>
      <c r="ABE36" s="48"/>
      <c r="ABF36" s="48"/>
      <c r="ABG36" s="48"/>
      <c r="ABH36" s="48"/>
      <c r="ABI36" s="48"/>
      <c r="ABJ36" s="48"/>
      <c r="ABK36" s="48"/>
      <c r="ABL36" s="48"/>
      <c r="ABM36" s="48"/>
      <c r="ABN36" s="48"/>
      <c r="ABO36" s="48"/>
      <c r="ABP36" s="48"/>
      <c r="ABQ36" s="48"/>
      <c r="ABR36" s="48"/>
      <c r="ABS36" s="48"/>
      <c r="ABT36" s="48"/>
      <c r="ABU36" s="48"/>
      <c r="ABV36" s="48"/>
      <c r="ABW36" s="48"/>
      <c r="ABX36" s="48"/>
      <c r="ABY36" s="48"/>
      <c r="ABZ36" s="48"/>
      <c r="ACA36" s="48"/>
      <c r="ACB36" s="48"/>
      <c r="ACC36" s="48"/>
      <c r="ACD36" s="48"/>
      <c r="ACE36" s="48"/>
      <c r="ACF36" s="48"/>
      <c r="ACG36" s="48"/>
      <c r="ACH36" s="48"/>
      <c r="ACI36" s="48"/>
      <c r="ACJ36" s="48"/>
      <c r="ACK36" s="48"/>
      <c r="ACL36" s="48"/>
      <c r="ACM36" s="48"/>
      <c r="ACN36" s="48"/>
      <c r="ACO36" s="48"/>
      <c r="ACP36" s="48"/>
      <c r="ACQ36" s="48"/>
      <c r="ACR36" s="48"/>
      <c r="ACS36" s="48"/>
      <c r="ACT36" s="48"/>
      <c r="ACU36" s="48"/>
      <c r="ACV36" s="48"/>
      <c r="ACW36" s="48"/>
      <c r="ACX36" s="48"/>
      <c r="ACY36" s="48"/>
      <c r="ACZ36" s="48"/>
      <c r="ADA36" s="48"/>
      <c r="ADB36" s="48"/>
      <c r="ADC36" s="48"/>
      <c r="ADD36" s="48"/>
      <c r="ADE36" s="48"/>
      <c r="ADF36" s="48"/>
      <c r="ADG36" s="48"/>
      <c r="ADH36" s="48"/>
      <c r="ADI36" s="48"/>
      <c r="ADJ36" s="48"/>
      <c r="ADK36" s="48"/>
      <c r="ADL36" s="48"/>
      <c r="ADM36" s="48"/>
      <c r="ADN36" s="48"/>
      <c r="ADO36" s="48"/>
      <c r="ADP36" s="48"/>
      <c r="ADQ36" s="48"/>
      <c r="ADR36" s="48"/>
      <c r="ADS36" s="48"/>
      <c r="ADT36" s="48"/>
      <c r="ADU36" s="48"/>
      <c r="ADV36" s="48"/>
      <c r="ADW36" s="48"/>
      <c r="ADX36" s="48"/>
      <c r="ADY36" s="48"/>
      <c r="ADZ36" s="48"/>
      <c r="AEA36" s="48"/>
      <c r="AEB36" s="48"/>
      <c r="AEC36" s="48"/>
      <c r="AED36" s="48"/>
      <c r="AEE36" s="48"/>
      <c r="AEF36" s="48"/>
      <c r="AEG36" s="48"/>
      <c r="AEH36" s="48"/>
      <c r="AEI36" s="48"/>
      <c r="AEJ36" s="48"/>
      <c r="AEK36" s="48"/>
      <c r="AEL36" s="48"/>
      <c r="AEM36" s="48"/>
      <c r="AEN36" s="48"/>
      <c r="AEO36" s="48"/>
      <c r="AEP36" s="48"/>
      <c r="AEQ36" s="48"/>
      <c r="AER36" s="48"/>
      <c r="AES36" s="48"/>
      <c r="AET36" s="48"/>
      <c r="AEU36" s="48"/>
      <c r="AEV36" s="48"/>
      <c r="AEW36" s="48"/>
      <c r="AEX36" s="48"/>
      <c r="AEY36" s="48"/>
      <c r="AEZ36" s="48"/>
      <c r="AFA36" s="48"/>
      <c r="AFB36" s="48"/>
      <c r="AFC36" s="48"/>
      <c r="AFD36" s="48"/>
      <c r="AFE36" s="48"/>
      <c r="AFF36" s="48"/>
      <c r="AFG36" s="48"/>
      <c r="AFH36" s="48"/>
      <c r="AFI36" s="48"/>
      <c r="AFJ36" s="48"/>
      <c r="AFK36" s="48"/>
      <c r="AFL36" s="48"/>
      <c r="AFM36" s="48"/>
      <c r="AFN36" s="48"/>
      <c r="AFO36" s="48"/>
      <c r="AFP36" s="48"/>
      <c r="AFQ36" s="48"/>
      <c r="AFR36" s="48"/>
      <c r="AFS36" s="48"/>
      <c r="AFT36" s="48"/>
      <c r="AFU36" s="48"/>
      <c r="AFV36" s="48"/>
      <c r="AFW36" s="48"/>
      <c r="AFX36" s="48"/>
      <c r="AFY36" s="48"/>
      <c r="AFZ36" s="48"/>
      <c r="AGA36" s="48"/>
      <c r="AGB36" s="48"/>
      <c r="AGC36" s="48"/>
      <c r="AGD36" s="48"/>
      <c r="AGE36" s="48"/>
      <c r="AGF36" s="48"/>
      <c r="AGG36" s="48"/>
      <c r="AGH36" s="48"/>
      <c r="AGI36" s="48"/>
      <c r="AGJ36" s="48"/>
      <c r="AGK36" s="48"/>
      <c r="AGL36" s="48"/>
      <c r="AGM36" s="48"/>
      <c r="AGN36" s="48"/>
      <c r="AGO36" s="48"/>
      <c r="AGP36" s="48"/>
      <c r="AGQ36" s="48"/>
      <c r="AGR36" s="48"/>
      <c r="AGS36" s="48"/>
      <c r="AGT36" s="48"/>
      <c r="AGU36" s="48"/>
      <c r="AGV36" s="48"/>
      <c r="AGW36" s="48"/>
      <c r="AGX36" s="48"/>
      <c r="AGY36" s="48"/>
      <c r="AGZ36" s="48"/>
      <c r="AHA36" s="48"/>
      <c r="AHB36" s="48"/>
      <c r="AHC36" s="48"/>
      <c r="AHD36" s="48"/>
      <c r="AHE36" s="48"/>
      <c r="AHF36" s="48"/>
      <c r="AHG36" s="48"/>
      <c r="AHH36" s="48"/>
      <c r="AHI36" s="48"/>
      <c r="AHJ36" s="48"/>
      <c r="AHK36" s="48"/>
      <c r="AHL36" s="48"/>
      <c r="AHM36" s="48"/>
      <c r="AHN36" s="48"/>
      <c r="AHO36" s="48"/>
      <c r="AHP36" s="48"/>
      <c r="AHQ36" s="48"/>
      <c r="AHR36" s="48"/>
      <c r="AHS36" s="48"/>
      <c r="AHT36" s="48"/>
      <c r="AHU36" s="48"/>
      <c r="AHV36" s="48"/>
      <c r="AHW36" s="48"/>
      <c r="AHX36" s="48"/>
      <c r="AHY36" s="48"/>
      <c r="AHZ36" s="48"/>
      <c r="AIA36" s="48"/>
      <c r="AIB36" s="48"/>
      <c r="AIC36" s="48"/>
      <c r="AID36" s="48"/>
      <c r="AIE36" s="48"/>
      <c r="AIF36" s="48"/>
      <c r="AIG36" s="48"/>
      <c r="AIH36" s="48"/>
      <c r="AII36" s="48"/>
      <c r="AIJ36" s="48"/>
      <c r="AIK36" s="48"/>
      <c r="AIL36" s="48"/>
      <c r="AIM36" s="48"/>
      <c r="AIN36" s="48"/>
      <c r="AIO36" s="48"/>
    </row>
    <row r="37" spans="1:925" ht="18" customHeight="1" x14ac:dyDescent="0.25">
      <c r="A37" s="48"/>
      <c r="B37" s="48"/>
      <c r="C37" s="48"/>
      <c r="D37" s="48"/>
      <c r="E37" s="48"/>
      <c r="F37" s="48"/>
      <c r="G37" s="48"/>
      <c r="H37" s="48"/>
      <c r="I37" s="48"/>
      <c r="J37" s="48"/>
      <c r="K37" s="48"/>
      <c r="L37" s="48"/>
      <c r="M37" s="48"/>
      <c r="AN37" s="71">
        <v>2020</v>
      </c>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48"/>
      <c r="HI37" s="48"/>
      <c r="HJ37" s="48"/>
      <c r="HK37" s="48"/>
      <c r="HL37" s="48"/>
      <c r="HM37" s="48"/>
      <c r="HN37" s="48"/>
      <c r="HO37" s="48"/>
      <c r="HP37" s="48"/>
      <c r="HQ37" s="48"/>
      <c r="HR37" s="48"/>
      <c r="HS37" s="48"/>
      <c r="HT37" s="48"/>
      <c r="HU37" s="48"/>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c r="KN37" s="48"/>
      <c r="KO37" s="48"/>
      <c r="KP37" s="48"/>
      <c r="KQ37" s="48"/>
      <c r="KR37" s="48"/>
      <c r="KS37" s="48"/>
      <c r="KT37" s="48"/>
      <c r="KU37" s="48"/>
      <c r="KV37" s="48"/>
      <c r="KW37" s="48"/>
      <c r="KX37" s="48"/>
      <c r="KY37" s="48"/>
      <c r="KZ37" s="48"/>
      <c r="LA37" s="48"/>
      <c r="LB37" s="48"/>
      <c r="LC37" s="48"/>
      <c r="LD37" s="48"/>
      <c r="LE37" s="48"/>
      <c r="LF37" s="48"/>
      <c r="LG37" s="48"/>
      <c r="LH37" s="48"/>
      <c r="LI37" s="48"/>
      <c r="LJ37" s="48"/>
      <c r="LK37" s="48"/>
      <c r="LL37" s="48"/>
      <c r="LM37" s="48"/>
      <c r="LN37" s="48"/>
      <c r="LO37" s="48"/>
      <c r="LP37" s="48"/>
      <c r="LQ37" s="48"/>
      <c r="LR37" s="48"/>
      <c r="LS37" s="48"/>
      <c r="LT37" s="48"/>
      <c r="LU37" s="48"/>
      <c r="LV37" s="48"/>
      <c r="LW37" s="48"/>
      <c r="LX37" s="48"/>
      <c r="LY37" s="48"/>
      <c r="LZ37" s="48"/>
      <c r="MA37" s="48"/>
      <c r="MB37" s="48"/>
      <c r="MC37" s="48"/>
      <c r="MD37" s="48"/>
      <c r="ME37" s="48"/>
      <c r="MF37" s="48"/>
      <c r="MG37" s="48"/>
      <c r="MH37" s="48"/>
      <c r="MI37" s="48"/>
      <c r="MJ37" s="48"/>
      <c r="MK37" s="48"/>
      <c r="ML37" s="48"/>
      <c r="MM37" s="48"/>
      <c r="MN37" s="48"/>
      <c r="MO37" s="48"/>
      <c r="MP37" s="48"/>
      <c r="MQ37" s="48"/>
      <c r="MR37" s="48"/>
      <c r="MS37" s="48"/>
      <c r="MT37" s="48"/>
      <c r="MU37" s="48"/>
      <c r="MV37" s="48"/>
      <c r="MW37" s="48"/>
      <c r="MX37" s="48"/>
      <c r="MY37" s="48"/>
      <c r="MZ37" s="48"/>
      <c r="NA37" s="48"/>
      <c r="NB37" s="48"/>
      <c r="NC37" s="48"/>
      <c r="ND37" s="48"/>
      <c r="NE37" s="48"/>
      <c r="NF37" s="48"/>
      <c r="NG37" s="48"/>
      <c r="NH37" s="48"/>
      <c r="NI37" s="48"/>
      <c r="NJ37" s="48"/>
      <c r="NK37" s="48"/>
      <c r="NL37" s="48"/>
      <c r="NM37" s="48"/>
      <c r="NN37" s="48"/>
      <c r="NO37" s="48"/>
      <c r="NP37" s="48"/>
      <c r="NQ37" s="48"/>
      <c r="NR37" s="48"/>
      <c r="NS37" s="48"/>
      <c r="NT37" s="48"/>
      <c r="NU37" s="48"/>
      <c r="NV37" s="48"/>
      <c r="NW37" s="48"/>
      <c r="NX37" s="48"/>
      <c r="NY37" s="48"/>
      <c r="NZ37" s="48"/>
      <c r="OA37" s="48"/>
      <c r="OB37" s="48"/>
      <c r="OC37" s="48"/>
      <c r="OD37" s="48"/>
      <c r="OE37" s="48"/>
      <c r="OF37" s="48"/>
      <c r="OG37" s="48"/>
      <c r="OH37" s="48"/>
      <c r="OI37" s="48"/>
      <c r="OJ37" s="48"/>
      <c r="OK37" s="48"/>
      <c r="OL37" s="48"/>
      <c r="OM37" s="48"/>
      <c r="ON37" s="48"/>
      <c r="OO37" s="48"/>
      <c r="OP37" s="48"/>
      <c r="OQ37" s="48"/>
      <c r="OR37" s="48"/>
      <c r="OS37" s="48"/>
      <c r="OT37" s="48"/>
      <c r="OU37" s="48"/>
      <c r="OV37" s="48"/>
      <c r="OW37" s="48"/>
      <c r="OX37" s="48"/>
      <c r="OY37" s="48"/>
      <c r="OZ37" s="48"/>
      <c r="PA37" s="48"/>
      <c r="PB37" s="48"/>
      <c r="PC37" s="48"/>
      <c r="PD37" s="48"/>
      <c r="PE37" s="48"/>
      <c r="PF37" s="48"/>
      <c r="PG37" s="48"/>
      <c r="PH37" s="48"/>
      <c r="PI37" s="48"/>
      <c r="PJ37" s="48"/>
      <c r="PK37" s="48"/>
      <c r="PL37" s="48"/>
      <c r="PM37" s="48"/>
      <c r="PN37" s="48"/>
      <c r="PO37" s="48"/>
      <c r="PP37" s="48"/>
      <c r="PQ37" s="48"/>
      <c r="PR37" s="48"/>
      <c r="PS37" s="48"/>
      <c r="PT37" s="48"/>
      <c r="PU37" s="48"/>
      <c r="PV37" s="48"/>
      <c r="PW37" s="48"/>
      <c r="PX37" s="48"/>
      <c r="PY37" s="48"/>
      <c r="PZ37" s="48"/>
      <c r="QA37" s="48"/>
      <c r="QB37" s="48"/>
      <c r="QC37" s="48"/>
      <c r="QD37" s="48"/>
      <c r="QE37" s="48"/>
      <c r="QF37" s="48"/>
      <c r="QG37" s="48"/>
      <c r="QH37" s="48"/>
      <c r="QI37" s="48"/>
      <c r="QJ37" s="48"/>
      <c r="QK37" s="48"/>
      <c r="QL37" s="48"/>
      <c r="QM37" s="48"/>
      <c r="QN37" s="48"/>
      <c r="QO37" s="48"/>
      <c r="QP37" s="48"/>
      <c r="QQ37" s="48"/>
      <c r="QR37" s="48"/>
      <c r="QS37" s="48"/>
      <c r="QT37" s="48"/>
      <c r="QU37" s="48"/>
      <c r="QV37" s="48"/>
      <c r="QW37" s="48"/>
      <c r="QX37" s="48"/>
      <c r="QY37" s="48"/>
      <c r="QZ37" s="48"/>
      <c r="RA37" s="48"/>
      <c r="RB37" s="48"/>
      <c r="RC37" s="48"/>
      <c r="RD37" s="48"/>
      <c r="RE37" s="48"/>
      <c r="RF37" s="48"/>
      <c r="RG37" s="48"/>
      <c r="RH37" s="48"/>
      <c r="RI37" s="48"/>
      <c r="RJ37" s="48"/>
      <c r="RK37" s="48"/>
      <c r="RL37" s="48"/>
      <c r="RM37" s="48"/>
      <c r="RN37" s="48"/>
      <c r="RO37" s="48"/>
      <c r="RP37" s="48"/>
      <c r="RQ37" s="48"/>
      <c r="RR37" s="48"/>
      <c r="RS37" s="48"/>
      <c r="RT37" s="48"/>
      <c r="RU37" s="48"/>
      <c r="RV37" s="48"/>
      <c r="RW37" s="48"/>
      <c r="RX37" s="48"/>
      <c r="RY37" s="48"/>
      <c r="RZ37" s="48"/>
      <c r="SA37" s="48"/>
      <c r="SB37" s="48"/>
      <c r="SC37" s="48"/>
      <c r="SD37" s="48"/>
      <c r="SE37" s="48"/>
      <c r="SF37" s="48"/>
      <c r="SG37" s="48"/>
      <c r="SH37" s="48"/>
      <c r="SI37" s="48"/>
      <c r="SJ37" s="48"/>
      <c r="SK37" s="48"/>
      <c r="SL37" s="48"/>
      <c r="SM37" s="48"/>
      <c r="SN37" s="48"/>
      <c r="SO37" s="48"/>
      <c r="SP37" s="48"/>
      <c r="SQ37" s="48"/>
      <c r="SR37" s="48"/>
      <c r="SS37" s="48"/>
      <c r="ST37" s="48"/>
      <c r="SU37" s="48"/>
      <c r="SV37" s="48"/>
      <c r="SW37" s="48"/>
      <c r="SX37" s="48"/>
      <c r="SY37" s="48"/>
      <c r="SZ37" s="48"/>
      <c r="TA37" s="48"/>
      <c r="TB37" s="48"/>
      <c r="TC37" s="48"/>
      <c r="TD37" s="48"/>
      <c r="TE37" s="48"/>
      <c r="TF37" s="48"/>
      <c r="TG37" s="48"/>
      <c r="TH37" s="48"/>
      <c r="TI37" s="48"/>
      <c r="TJ37" s="48"/>
      <c r="TK37" s="48"/>
      <c r="TL37" s="48"/>
      <c r="TM37" s="48"/>
      <c r="TN37" s="48"/>
      <c r="TO37" s="48"/>
      <c r="TP37" s="48"/>
      <c r="TQ37" s="48"/>
      <c r="TR37" s="48"/>
      <c r="TS37" s="48"/>
      <c r="TT37" s="48"/>
      <c r="TU37" s="48"/>
      <c r="TV37" s="48"/>
      <c r="TW37" s="48"/>
      <c r="TX37" s="48"/>
      <c r="TY37" s="48"/>
      <c r="TZ37" s="48"/>
      <c r="UA37" s="48"/>
      <c r="UB37" s="48"/>
      <c r="UC37" s="48"/>
      <c r="UD37" s="48"/>
      <c r="UE37" s="48"/>
      <c r="UF37" s="48"/>
      <c r="UG37" s="48"/>
      <c r="UH37" s="48"/>
      <c r="UI37" s="48"/>
      <c r="UJ37" s="48"/>
      <c r="UK37" s="48"/>
      <c r="UL37" s="48"/>
      <c r="UM37" s="48"/>
      <c r="UN37" s="48"/>
      <c r="UO37" s="48"/>
      <c r="UP37" s="48"/>
      <c r="UQ37" s="48"/>
      <c r="UR37" s="48"/>
      <c r="US37" s="48"/>
      <c r="UT37" s="48"/>
      <c r="UU37" s="48"/>
      <c r="UV37" s="48"/>
      <c r="UW37" s="48"/>
      <c r="UX37" s="48"/>
      <c r="UY37" s="48"/>
      <c r="UZ37" s="48"/>
      <c r="VA37" s="48"/>
      <c r="VB37" s="48"/>
      <c r="VC37" s="48"/>
      <c r="VD37" s="48"/>
      <c r="VE37" s="48"/>
      <c r="VF37" s="48"/>
      <c r="VG37" s="48"/>
      <c r="VH37" s="48"/>
      <c r="VI37" s="48"/>
      <c r="VJ37" s="48"/>
      <c r="VK37" s="48"/>
      <c r="VL37" s="48"/>
      <c r="VM37" s="48"/>
      <c r="VN37" s="48"/>
      <c r="VO37" s="48"/>
      <c r="VP37" s="48"/>
      <c r="VQ37" s="48"/>
      <c r="VR37" s="48"/>
      <c r="VS37" s="48"/>
      <c r="VT37" s="48"/>
      <c r="VU37" s="48"/>
      <c r="VV37" s="48"/>
      <c r="VW37" s="48"/>
      <c r="VX37" s="48"/>
      <c r="VY37" s="48"/>
      <c r="VZ37" s="48"/>
      <c r="WA37" s="48"/>
      <c r="WB37" s="48"/>
      <c r="WC37" s="48"/>
      <c r="WD37" s="48"/>
      <c r="WE37" s="48"/>
      <c r="WF37" s="48"/>
      <c r="WG37" s="48"/>
      <c r="WH37" s="48"/>
      <c r="WI37" s="48"/>
      <c r="WJ37" s="48"/>
      <c r="WK37" s="48"/>
      <c r="WL37" s="48"/>
      <c r="WM37" s="48"/>
      <c r="WN37" s="48"/>
      <c r="WO37" s="48"/>
      <c r="WP37" s="48"/>
      <c r="WQ37" s="48"/>
      <c r="WR37" s="48"/>
      <c r="WS37" s="48"/>
      <c r="WT37" s="48"/>
      <c r="WU37" s="48"/>
      <c r="WV37" s="48"/>
      <c r="WW37" s="48"/>
      <c r="WX37" s="48"/>
      <c r="WY37" s="48"/>
      <c r="WZ37" s="48"/>
      <c r="XA37" s="48"/>
      <c r="XB37" s="48"/>
      <c r="XC37" s="48"/>
      <c r="XD37" s="48"/>
      <c r="XE37" s="48"/>
      <c r="XF37" s="48"/>
      <c r="XG37" s="48"/>
      <c r="XH37" s="48"/>
      <c r="XI37" s="48"/>
      <c r="XJ37" s="48"/>
      <c r="XK37" s="48"/>
      <c r="XL37" s="48"/>
      <c r="XM37" s="48"/>
      <c r="XN37" s="48"/>
      <c r="XO37" s="48"/>
      <c r="XP37" s="48"/>
      <c r="XQ37" s="48"/>
      <c r="XR37" s="48"/>
      <c r="XS37" s="48"/>
      <c r="XT37" s="48"/>
      <c r="XU37" s="48"/>
      <c r="XV37" s="48"/>
      <c r="XW37" s="48"/>
      <c r="XX37" s="48"/>
      <c r="XY37" s="48"/>
      <c r="XZ37" s="48"/>
      <c r="YA37" s="48"/>
      <c r="YB37" s="48"/>
      <c r="YC37" s="48"/>
      <c r="YD37" s="48"/>
      <c r="YE37" s="48"/>
      <c r="YF37" s="48"/>
      <c r="YG37" s="48"/>
      <c r="YH37" s="48"/>
      <c r="YI37" s="48"/>
      <c r="YJ37" s="48"/>
      <c r="YK37" s="48"/>
      <c r="YL37" s="48"/>
      <c r="YM37" s="48"/>
      <c r="YN37" s="48"/>
      <c r="YO37" s="48"/>
      <c r="YP37" s="48"/>
      <c r="YQ37" s="48"/>
      <c r="YR37" s="48"/>
      <c r="YS37" s="48"/>
      <c r="YT37" s="48"/>
      <c r="YU37" s="48"/>
      <c r="YV37" s="48"/>
      <c r="YW37" s="48"/>
      <c r="YX37" s="48"/>
      <c r="YY37" s="48"/>
      <c r="YZ37" s="48"/>
      <c r="ZA37" s="48"/>
      <c r="ZB37" s="48"/>
      <c r="ZC37" s="48"/>
      <c r="ZD37" s="48"/>
      <c r="ZE37" s="48"/>
      <c r="ZF37" s="48"/>
      <c r="ZG37" s="48"/>
      <c r="ZH37" s="48"/>
      <c r="ZI37" s="48"/>
      <c r="ZJ37" s="48"/>
      <c r="ZK37" s="48"/>
      <c r="ZL37" s="48"/>
      <c r="ZM37" s="48"/>
      <c r="ZN37" s="48"/>
      <c r="ZO37" s="48"/>
      <c r="ZP37" s="48"/>
      <c r="ZQ37" s="48"/>
      <c r="ZR37" s="48"/>
      <c r="ZS37" s="48"/>
      <c r="ZT37" s="48"/>
      <c r="ZU37" s="48"/>
      <c r="ZV37" s="48"/>
      <c r="ZW37" s="48"/>
      <c r="ZX37" s="48"/>
      <c r="ZY37" s="48"/>
      <c r="ZZ37" s="48"/>
      <c r="AAA37" s="48"/>
      <c r="AAB37" s="48"/>
      <c r="AAC37" s="48"/>
      <c r="AAD37" s="48"/>
      <c r="AAE37" s="48"/>
      <c r="AAF37" s="48"/>
      <c r="AAG37" s="48"/>
      <c r="AAH37" s="48"/>
      <c r="AAI37" s="48"/>
      <c r="AAJ37" s="48"/>
      <c r="AAK37" s="48"/>
      <c r="AAL37" s="48"/>
      <c r="AAM37" s="48"/>
      <c r="AAN37" s="48"/>
      <c r="AAO37" s="48"/>
      <c r="AAP37" s="48"/>
      <c r="AAQ37" s="48"/>
      <c r="AAR37" s="48"/>
      <c r="AAS37" s="48"/>
      <c r="AAT37" s="48"/>
      <c r="AAU37" s="48"/>
      <c r="AAV37" s="48"/>
      <c r="AAW37" s="48"/>
      <c r="AAX37" s="48"/>
      <c r="AAY37" s="48"/>
      <c r="AAZ37" s="48"/>
      <c r="ABA37" s="48"/>
      <c r="ABB37" s="48"/>
      <c r="ABC37" s="48"/>
      <c r="ABD37" s="48"/>
      <c r="ABE37" s="48"/>
      <c r="ABF37" s="48"/>
      <c r="ABG37" s="48"/>
      <c r="ABH37" s="48"/>
      <c r="ABI37" s="48"/>
      <c r="ABJ37" s="48"/>
      <c r="ABK37" s="48"/>
      <c r="ABL37" s="48"/>
      <c r="ABM37" s="48"/>
      <c r="ABN37" s="48"/>
      <c r="ABO37" s="48"/>
      <c r="ABP37" s="48"/>
      <c r="ABQ37" s="48"/>
      <c r="ABR37" s="48"/>
      <c r="ABS37" s="48"/>
      <c r="ABT37" s="48"/>
      <c r="ABU37" s="48"/>
      <c r="ABV37" s="48"/>
      <c r="ABW37" s="48"/>
      <c r="ABX37" s="48"/>
      <c r="ABY37" s="48"/>
      <c r="ABZ37" s="48"/>
      <c r="ACA37" s="48"/>
      <c r="ACB37" s="48"/>
      <c r="ACC37" s="48"/>
      <c r="ACD37" s="48"/>
      <c r="ACE37" s="48"/>
      <c r="ACF37" s="48"/>
      <c r="ACG37" s="48"/>
      <c r="ACH37" s="48"/>
      <c r="ACI37" s="48"/>
      <c r="ACJ37" s="48"/>
      <c r="ACK37" s="48"/>
      <c r="ACL37" s="48"/>
      <c r="ACM37" s="48"/>
      <c r="ACN37" s="48"/>
      <c r="ACO37" s="48"/>
      <c r="ACP37" s="48"/>
      <c r="ACQ37" s="48"/>
      <c r="ACR37" s="48"/>
      <c r="ACS37" s="48"/>
      <c r="ACT37" s="48"/>
      <c r="ACU37" s="48"/>
      <c r="ACV37" s="48"/>
      <c r="ACW37" s="48"/>
      <c r="ACX37" s="48"/>
      <c r="ACY37" s="48"/>
      <c r="ACZ37" s="48"/>
      <c r="ADA37" s="48"/>
      <c r="ADB37" s="48"/>
      <c r="ADC37" s="48"/>
      <c r="ADD37" s="48"/>
      <c r="ADE37" s="48"/>
      <c r="ADF37" s="48"/>
      <c r="ADG37" s="48"/>
      <c r="ADH37" s="48"/>
      <c r="ADI37" s="48"/>
      <c r="ADJ37" s="48"/>
      <c r="ADK37" s="48"/>
      <c r="ADL37" s="48"/>
      <c r="ADM37" s="48"/>
      <c r="ADN37" s="48"/>
      <c r="ADO37" s="48"/>
      <c r="ADP37" s="48"/>
      <c r="ADQ37" s="48"/>
      <c r="ADR37" s="48"/>
      <c r="ADS37" s="48"/>
      <c r="ADT37" s="48"/>
      <c r="ADU37" s="48"/>
      <c r="ADV37" s="48"/>
      <c r="ADW37" s="48"/>
      <c r="ADX37" s="48"/>
      <c r="ADY37" s="48"/>
      <c r="ADZ37" s="48"/>
      <c r="AEA37" s="48"/>
      <c r="AEB37" s="48"/>
      <c r="AEC37" s="48"/>
      <c r="AED37" s="48"/>
      <c r="AEE37" s="48"/>
      <c r="AEF37" s="48"/>
      <c r="AEG37" s="48"/>
      <c r="AEH37" s="48"/>
      <c r="AEI37" s="48"/>
      <c r="AEJ37" s="48"/>
      <c r="AEK37" s="48"/>
      <c r="AEL37" s="48"/>
      <c r="AEM37" s="48"/>
      <c r="AEN37" s="48"/>
      <c r="AEO37" s="48"/>
      <c r="AEP37" s="48"/>
      <c r="AEQ37" s="48"/>
      <c r="AER37" s="48"/>
      <c r="AES37" s="48"/>
      <c r="AET37" s="48"/>
      <c r="AEU37" s="48"/>
      <c r="AEV37" s="48"/>
      <c r="AEW37" s="48"/>
      <c r="AEX37" s="48"/>
      <c r="AEY37" s="48"/>
      <c r="AEZ37" s="48"/>
      <c r="AFA37" s="48"/>
      <c r="AFB37" s="48"/>
      <c r="AFC37" s="48"/>
      <c r="AFD37" s="48"/>
      <c r="AFE37" s="48"/>
      <c r="AFF37" s="48"/>
      <c r="AFG37" s="48"/>
      <c r="AFH37" s="48"/>
      <c r="AFI37" s="48"/>
      <c r="AFJ37" s="48"/>
      <c r="AFK37" s="48"/>
      <c r="AFL37" s="48"/>
      <c r="AFM37" s="48"/>
      <c r="AFN37" s="48"/>
      <c r="AFO37" s="48"/>
      <c r="AFP37" s="48"/>
      <c r="AFQ37" s="48"/>
      <c r="AFR37" s="48"/>
      <c r="AFS37" s="48"/>
      <c r="AFT37" s="48"/>
      <c r="AFU37" s="48"/>
      <c r="AFV37" s="48"/>
      <c r="AFW37" s="48"/>
      <c r="AFX37" s="48"/>
      <c r="AFY37" s="48"/>
      <c r="AFZ37" s="48"/>
      <c r="AGA37" s="48"/>
      <c r="AGB37" s="48"/>
      <c r="AGC37" s="48"/>
      <c r="AGD37" s="48"/>
      <c r="AGE37" s="48"/>
      <c r="AGF37" s="48"/>
      <c r="AGG37" s="48"/>
      <c r="AGH37" s="48"/>
      <c r="AGI37" s="48"/>
      <c r="AGJ37" s="48"/>
      <c r="AGK37" s="48"/>
      <c r="AGL37" s="48"/>
      <c r="AGM37" s="48"/>
      <c r="AGN37" s="48"/>
      <c r="AGO37" s="48"/>
      <c r="AGP37" s="48"/>
      <c r="AGQ37" s="48"/>
      <c r="AGR37" s="48"/>
      <c r="AGS37" s="48"/>
      <c r="AGT37" s="48"/>
      <c r="AGU37" s="48"/>
      <c r="AGV37" s="48"/>
      <c r="AGW37" s="48"/>
      <c r="AGX37" s="48"/>
      <c r="AGY37" s="48"/>
      <c r="AGZ37" s="48"/>
      <c r="AHA37" s="48"/>
      <c r="AHB37" s="48"/>
      <c r="AHC37" s="48"/>
      <c r="AHD37" s="48"/>
      <c r="AHE37" s="48"/>
      <c r="AHF37" s="48"/>
      <c r="AHG37" s="48"/>
      <c r="AHH37" s="48"/>
      <c r="AHI37" s="48"/>
      <c r="AHJ37" s="48"/>
      <c r="AHK37" s="48"/>
      <c r="AHL37" s="48"/>
      <c r="AHM37" s="48"/>
      <c r="AHN37" s="48"/>
      <c r="AHO37" s="48"/>
      <c r="AHP37" s="48"/>
      <c r="AHQ37" s="48"/>
      <c r="AHR37" s="48"/>
      <c r="AHS37" s="48"/>
      <c r="AHT37" s="48"/>
      <c r="AHU37" s="48"/>
      <c r="AHV37" s="48"/>
      <c r="AHW37" s="48"/>
      <c r="AHX37" s="48"/>
      <c r="AHY37" s="48"/>
      <c r="AHZ37" s="48"/>
      <c r="AIA37" s="48"/>
      <c r="AIB37" s="48"/>
      <c r="AIC37" s="48"/>
      <c r="AID37" s="48"/>
      <c r="AIE37" s="48"/>
      <c r="AIF37" s="48"/>
      <c r="AIG37" s="48"/>
      <c r="AIH37" s="48"/>
      <c r="AII37" s="48"/>
      <c r="AIJ37" s="48"/>
      <c r="AIK37" s="48"/>
      <c r="AIL37" s="48"/>
      <c r="AIM37" s="48"/>
      <c r="AIN37" s="48"/>
      <c r="AIO37" s="48"/>
    </row>
    <row r="38" spans="1:925" ht="18" customHeight="1" x14ac:dyDescent="0.25">
      <c r="A38" s="48"/>
      <c r="B38" s="48"/>
      <c r="C38" s="48"/>
      <c r="D38" s="48"/>
      <c r="E38" s="48"/>
      <c r="F38" s="48"/>
      <c r="G38" s="48"/>
      <c r="H38" s="48"/>
      <c r="I38" s="48"/>
      <c r="J38" s="48"/>
      <c r="K38" s="48"/>
      <c r="L38" s="48"/>
      <c r="M38" s="48"/>
      <c r="AN38" s="71"/>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48"/>
      <c r="HI38" s="48"/>
      <c r="HJ38" s="48"/>
      <c r="HK38" s="48"/>
      <c r="HL38" s="48"/>
      <c r="HM38" s="48"/>
      <c r="HN38" s="48"/>
      <c r="HO38" s="48"/>
      <c r="HP38" s="48"/>
      <c r="HQ38" s="48"/>
      <c r="HR38" s="48"/>
      <c r="HS38" s="48"/>
      <c r="HT38" s="48"/>
      <c r="HU38" s="48"/>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c r="KN38" s="48"/>
      <c r="KO38" s="48"/>
      <c r="KP38" s="48"/>
      <c r="KQ38" s="48"/>
      <c r="KR38" s="48"/>
      <c r="KS38" s="48"/>
      <c r="KT38" s="48"/>
      <c r="KU38" s="48"/>
      <c r="KV38" s="48"/>
      <c r="KW38" s="48"/>
      <c r="KX38" s="48"/>
      <c r="KY38" s="48"/>
      <c r="KZ38" s="48"/>
      <c r="LA38" s="48"/>
      <c r="LB38" s="48"/>
      <c r="LC38" s="48"/>
      <c r="LD38" s="48"/>
      <c r="LE38" s="48"/>
      <c r="LF38" s="48"/>
      <c r="LG38" s="48"/>
      <c r="LH38" s="48"/>
      <c r="LI38" s="48"/>
      <c r="LJ38" s="48"/>
      <c r="LK38" s="48"/>
      <c r="LL38" s="48"/>
      <c r="LM38" s="48"/>
      <c r="LN38" s="48"/>
      <c r="LO38" s="48"/>
      <c r="LP38" s="48"/>
      <c r="LQ38" s="48"/>
      <c r="LR38" s="48"/>
      <c r="LS38" s="48"/>
      <c r="LT38" s="48"/>
      <c r="LU38" s="48"/>
      <c r="LV38" s="48"/>
      <c r="LW38" s="48"/>
      <c r="LX38" s="48"/>
      <c r="LY38" s="48"/>
      <c r="LZ38" s="48"/>
      <c r="MA38" s="48"/>
      <c r="MB38" s="48"/>
      <c r="MC38" s="48"/>
      <c r="MD38" s="48"/>
      <c r="ME38" s="48"/>
      <c r="MF38" s="48"/>
      <c r="MG38" s="48"/>
      <c r="MH38" s="48"/>
      <c r="MI38" s="48"/>
      <c r="MJ38" s="48"/>
      <c r="MK38" s="48"/>
      <c r="ML38" s="48"/>
      <c r="MM38" s="48"/>
      <c r="MN38" s="48"/>
      <c r="MO38" s="48"/>
      <c r="MP38" s="48"/>
      <c r="MQ38" s="48"/>
      <c r="MR38" s="48"/>
      <c r="MS38" s="48"/>
      <c r="MT38" s="48"/>
      <c r="MU38" s="48"/>
      <c r="MV38" s="48"/>
      <c r="MW38" s="48"/>
      <c r="MX38" s="48"/>
      <c r="MY38" s="48"/>
      <c r="MZ38" s="48"/>
      <c r="NA38" s="48"/>
      <c r="NB38" s="48"/>
      <c r="NC38" s="48"/>
      <c r="ND38" s="48"/>
      <c r="NE38" s="48"/>
      <c r="NF38" s="48"/>
      <c r="NG38" s="48"/>
      <c r="NH38" s="48"/>
      <c r="NI38" s="48"/>
      <c r="NJ38" s="48"/>
      <c r="NK38" s="48"/>
      <c r="NL38" s="48"/>
      <c r="NM38" s="48"/>
      <c r="NN38" s="48"/>
      <c r="NO38" s="48"/>
      <c r="NP38" s="48"/>
      <c r="NQ38" s="48"/>
      <c r="NR38" s="48"/>
      <c r="NS38" s="48"/>
      <c r="NT38" s="48"/>
      <c r="NU38" s="48"/>
      <c r="NV38" s="48"/>
      <c r="NW38" s="48"/>
      <c r="NX38" s="48"/>
      <c r="NY38" s="48"/>
      <c r="NZ38" s="48"/>
      <c r="OA38" s="48"/>
      <c r="OB38" s="48"/>
      <c r="OC38" s="48"/>
      <c r="OD38" s="48"/>
      <c r="OE38" s="48"/>
      <c r="OF38" s="48"/>
      <c r="OG38" s="48"/>
      <c r="OH38" s="48"/>
      <c r="OI38" s="48"/>
      <c r="OJ38" s="48"/>
      <c r="OK38" s="48"/>
      <c r="OL38" s="48"/>
      <c r="OM38" s="48"/>
      <c r="ON38" s="48"/>
      <c r="OO38" s="48"/>
      <c r="OP38" s="48"/>
      <c r="OQ38" s="48"/>
      <c r="OR38" s="48"/>
      <c r="OS38" s="48"/>
      <c r="OT38" s="48"/>
      <c r="OU38" s="48"/>
      <c r="OV38" s="48"/>
      <c r="OW38" s="48"/>
      <c r="OX38" s="48"/>
      <c r="OY38" s="48"/>
      <c r="OZ38" s="48"/>
      <c r="PA38" s="48"/>
      <c r="PB38" s="48"/>
      <c r="PC38" s="48"/>
      <c r="PD38" s="48"/>
      <c r="PE38" s="48"/>
      <c r="PF38" s="48"/>
      <c r="PG38" s="48"/>
      <c r="PH38" s="48"/>
      <c r="PI38" s="48"/>
      <c r="PJ38" s="48"/>
      <c r="PK38" s="48"/>
      <c r="PL38" s="48"/>
      <c r="PM38" s="48"/>
      <c r="PN38" s="48"/>
      <c r="PO38" s="48"/>
      <c r="PP38" s="48"/>
      <c r="PQ38" s="48"/>
      <c r="PR38" s="48"/>
      <c r="PS38" s="48"/>
      <c r="PT38" s="48"/>
      <c r="PU38" s="48"/>
      <c r="PV38" s="48"/>
      <c r="PW38" s="48"/>
      <c r="PX38" s="48"/>
      <c r="PY38" s="48"/>
      <c r="PZ38" s="48"/>
      <c r="QA38" s="48"/>
      <c r="QB38" s="48"/>
      <c r="QC38" s="48"/>
      <c r="QD38" s="48"/>
      <c r="QE38" s="48"/>
      <c r="QF38" s="48"/>
      <c r="QG38" s="48"/>
      <c r="QH38" s="48"/>
      <c r="QI38" s="48"/>
      <c r="QJ38" s="48"/>
      <c r="QK38" s="48"/>
      <c r="QL38" s="48"/>
      <c r="QM38" s="48"/>
      <c r="QN38" s="48"/>
      <c r="QO38" s="48"/>
      <c r="QP38" s="48"/>
      <c r="QQ38" s="48"/>
      <c r="QR38" s="48"/>
      <c r="QS38" s="48"/>
      <c r="QT38" s="48"/>
      <c r="QU38" s="48"/>
      <c r="QV38" s="48"/>
      <c r="QW38" s="48"/>
      <c r="QX38" s="48"/>
      <c r="QY38" s="48"/>
      <c r="QZ38" s="48"/>
      <c r="RA38" s="48"/>
      <c r="RB38" s="48"/>
      <c r="RC38" s="48"/>
      <c r="RD38" s="48"/>
      <c r="RE38" s="48"/>
      <c r="RF38" s="48"/>
      <c r="RG38" s="48"/>
      <c r="RH38" s="48"/>
      <c r="RI38" s="48"/>
      <c r="RJ38" s="48"/>
      <c r="RK38" s="48"/>
      <c r="RL38" s="48"/>
      <c r="RM38" s="48"/>
      <c r="RN38" s="48"/>
      <c r="RO38" s="48"/>
      <c r="RP38" s="48"/>
      <c r="RQ38" s="48"/>
      <c r="RR38" s="48"/>
      <c r="RS38" s="48"/>
      <c r="RT38" s="48"/>
      <c r="RU38" s="48"/>
      <c r="RV38" s="48"/>
      <c r="RW38" s="48"/>
      <c r="RX38" s="48"/>
      <c r="RY38" s="48"/>
      <c r="RZ38" s="48"/>
      <c r="SA38" s="48"/>
      <c r="SB38" s="48"/>
      <c r="SC38" s="48"/>
      <c r="SD38" s="48"/>
      <c r="SE38" s="48"/>
      <c r="SF38" s="48"/>
      <c r="SG38" s="48"/>
      <c r="SH38" s="48"/>
      <c r="SI38" s="48"/>
      <c r="SJ38" s="48"/>
      <c r="SK38" s="48"/>
      <c r="SL38" s="48"/>
      <c r="SM38" s="48"/>
      <c r="SN38" s="48"/>
      <c r="SO38" s="48"/>
      <c r="SP38" s="48"/>
      <c r="SQ38" s="48"/>
      <c r="SR38" s="48"/>
      <c r="SS38" s="48"/>
      <c r="ST38" s="48"/>
      <c r="SU38" s="48"/>
      <c r="SV38" s="48"/>
      <c r="SW38" s="48"/>
      <c r="SX38" s="48"/>
      <c r="SY38" s="48"/>
      <c r="SZ38" s="48"/>
      <c r="TA38" s="48"/>
      <c r="TB38" s="48"/>
      <c r="TC38" s="48"/>
      <c r="TD38" s="48"/>
      <c r="TE38" s="48"/>
      <c r="TF38" s="48"/>
      <c r="TG38" s="48"/>
      <c r="TH38" s="48"/>
      <c r="TI38" s="48"/>
      <c r="TJ38" s="48"/>
      <c r="TK38" s="48"/>
      <c r="TL38" s="48"/>
      <c r="TM38" s="48"/>
      <c r="TN38" s="48"/>
      <c r="TO38" s="48"/>
      <c r="TP38" s="48"/>
      <c r="TQ38" s="48"/>
      <c r="TR38" s="48"/>
      <c r="TS38" s="48"/>
      <c r="TT38" s="48"/>
      <c r="TU38" s="48"/>
      <c r="TV38" s="48"/>
      <c r="TW38" s="48"/>
      <c r="TX38" s="48"/>
      <c r="TY38" s="48"/>
      <c r="TZ38" s="48"/>
      <c r="UA38" s="48"/>
      <c r="UB38" s="48"/>
      <c r="UC38" s="48"/>
      <c r="UD38" s="48"/>
      <c r="UE38" s="48"/>
      <c r="UF38" s="48"/>
      <c r="UG38" s="48"/>
      <c r="UH38" s="48"/>
      <c r="UI38" s="48"/>
      <c r="UJ38" s="48"/>
      <c r="UK38" s="48"/>
      <c r="UL38" s="48"/>
      <c r="UM38" s="48"/>
      <c r="UN38" s="48"/>
      <c r="UO38" s="48"/>
      <c r="UP38" s="48"/>
      <c r="UQ38" s="48"/>
      <c r="UR38" s="48"/>
      <c r="US38" s="48"/>
      <c r="UT38" s="48"/>
      <c r="UU38" s="48"/>
      <c r="UV38" s="48"/>
      <c r="UW38" s="48"/>
      <c r="UX38" s="48"/>
      <c r="UY38" s="48"/>
      <c r="UZ38" s="48"/>
      <c r="VA38" s="48"/>
      <c r="VB38" s="48"/>
      <c r="VC38" s="48"/>
      <c r="VD38" s="48"/>
      <c r="VE38" s="48"/>
      <c r="VF38" s="48"/>
      <c r="VG38" s="48"/>
      <c r="VH38" s="48"/>
      <c r="VI38" s="48"/>
      <c r="VJ38" s="48"/>
      <c r="VK38" s="48"/>
      <c r="VL38" s="48"/>
      <c r="VM38" s="48"/>
      <c r="VN38" s="48"/>
      <c r="VO38" s="48"/>
      <c r="VP38" s="48"/>
      <c r="VQ38" s="48"/>
      <c r="VR38" s="48"/>
      <c r="VS38" s="48"/>
      <c r="VT38" s="48"/>
      <c r="VU38" s="48"/>
      <c r="VV38" s="48"/>
      <c r="VW38" s="48"/>
      <c r="VX38" s="48"/>
      <c r="VY38" s="48"/>
      <c r="VZ38" s="48"/>
      <c r="WA38" s="48"/>
      <c r="WB38" s="48"/>
      <c r="WC38" s="48"/>
      <c r="WD38" s="48"/>
      <c r="WE38" s="48"/>
      <c r="WF38" s="48"/>
      <c r="WG38" s="48"/>
      <c r="WH38" s="48"/>
      <c r="WI38" s="48"/>
      <c r="WJ38" s="48"/>
      <c r="WK38" s="48"/>
      <c r="WL38" s="48"/>
      <c r="WM38" s="48"/>
      <c r="WN38" s="48"/>
      <c r="WO38" s="48"/>
      <c r="WP38" s="48"/>
      <c r="WQ38" s="48"/>
      <c r="WR38" s="48"/>
      <c r="WS38" s="48"/>
      <c r="WT38" s="48"/>
      <c r="WU38" s="48"/>
      <c r="WV38" s="48"/>
      <c r="WW38" s="48"/>
      <c r="WX38" s="48"/>
      <c r="WY38" s="48"/>
      <c r="WZ38" s="48"/>
      <c r="XA38" s="48"/>
      <c r="XB38" s="48"/>
      <c r="XC38" s="48"/>
      <c r="XD38" s="48"/>
      <c r="XE38" s="48"/>
      <c r="XF38" s="48"/>
      <c r="XG38" s="48"/>
      <c r="XH38" s="48"/>
      <c r="XI38" s="48"/>
      <c r="XJ38" s="48"/>
      <c r="XK38" s="48"/>
      <c r="XL38" s="48"/>
      <c r="XM38" s="48"/>
      <c r="XN38" s="48"/>
      <c r="XO38" s="48"/>
      <c r="XP38" s="48"/>
      <c r="XQ38" s="48"/>
      <c r="XR38" s="48"/>
      <c r="XS38" s="48"/>
      <c r="XT38" s="48"/>
      <c r="XU38" s="48"/>
      <c r="XV38" s="48"/>
      <c r="XW38" s="48"/>
      <c r="XX38" s="48"/>
      <c r="XY38" s="48"/>
      <c r="XZ38" s="48"/>
      <c r="YA38" s="48"/>
      <c r="YB38" s="48"/>
      <c r="YC38" s="48"/>
      <c r="YD38" s="48"/>
      <c r="YE38" s="48"/>
      <c r="YF38" s="48"/>
      <c r="YG38" s="48"/>
      <c r="YH38" s="48"/>
      <c r="YI38" s="48"/>
      <c r="YJ38" s="48"/>
      <c r="YK38" s="48"/>
      <c r="YL38" s="48"/>
      <c r="YM38" s="48"/>
      <c r="YN38" s="48"/>
      <c r="YO38" s="48"/>
      <c r="YP38" s="48"/>
      <c r="YQ38" s="48"/>
      <c r="YR38" s="48"/>
      <c r="YS38" s="48"/>
      <c r="YT38" s="48"/>
      <c r="YU38" s="48"/>
      <c r="YV38" s="48"/>
      <c r="YW38" s="48"/>
      <c r="YX38" s="48"/>
      <c r="YY38" s="48"/>
      <c r="YZ38" s="48"/>
      <c r="ZA38" s="48"/>
      <c r="ZB38" s="48"/>
      <c r="ZC38" s="48"/>
      <c r="ZD38" s="48"/>
      <c r="ZE38" s="48"/>
      <c r="ZF38" s="48"/>
      <c r="ZG38" s="48"/>
      <c r="ZH38" s="48"/>
      <c r="ZI38" s="48"/>
      <c r="ZJ38" s="48"/>
      <c r="ZK38" s="48"/>
      <c r="ZL38" s="48"/>
      <c r="ZM38" s="48"/>
      <c r="ZN38" s="48"/>
      <c r="ZO38" s="48"/>
      <c r="ZP38" s="48"/>
      <c r="ZQ38" s="48"/>
      <c r="ZR38" s="48"/>
      <c r="ZS38" s="48"/>
      <c r="ZT38" s="48"/>
      <c r="ZU38" s="48"/>
      <c r="ZV38" s="48"/>
      <c r="ZW38" s="48"/>
      <c r="ZX38" s="48"/>
      <c r="ZY38" s="48"/>
      <c r="ZZ38" s="48"/>
      <c r="AAA38" s="48"/>
      <c r="AAB38" s="48"/>
      <c r="AAC38" s="48"/>
      <c r="AAD38" s="48"/>
      <c r="AAE38" s="48"/>
      <c r="AAF38" s="48"/>
      <c r="AAG38" s="48"/>
      <c r="AAH38" s="48"/>
      <c r="AAI38" s="48"/>
      <c r="AAJ38" s="48"/>
      <c r="AAK38" s="48"/>
      <c r="AAL38" s="48"/>
      <c r="AAM38" s="48"/>
      <c r="AAN38" s="48"/>
      <c r="AAO38" s="48"/>
      <c r="AAP38" s="48"/>
      <c r="AAQ38" s="48"/>
      <c r="AAR38" s="48"/>
      <c r="AAS38" s="48"/>
      <c r="AAT38" s="48"/>
      <c r="AAU38" s="48"/>
      <c r="AAV38" s="48"/>
      <c r="AAW38" s="48"/>
      <c r="AAX38" s="48"/>
      <c r="AAY38" s="48"/>
      <c r="AAZ38" s="48"/>
      <c r="ABA38" s="48"/>
      <c r="ABB38" s="48"/>
      <c r="ABC38" s="48"/>
      <c r="ABD38" s="48"/>
      <c r="ABE38" s="48"/>
      <c r="ABF38" s="48"/>
      <c r="ABG38" s="48"/>
      <c r="ABH38" s="48"/>
      <c r="ABI38" s="48"/>
      <c r="ABJ38" s="48"/>
      <c r="ABK38" s="48"/>
      <c r="ABL38" s="48"/>
      <c r="ABM38" s="48"/>
      <c r="ABN38" s="48"/>
      <c r="ABO38" s="48"/>
      <c r="ABP38" s="48"/>
      <c r="ABQ38" s="48"/>
      <c r="ABR38" s="48"/>
      <c r="ABS38" s="48"/>
      <c r="ABT38" s="48"/>
      <c r="ABU38" s="48"/>
      <c r="ABV38" s="48"/>
      <c r="ABW38" s="48"/>
      <c r="ABX38" s="48"/>
      <c r="ABY38" s="48"/>
      <c r="ABZ38" s="48"/>
      <c r="ACA38" s="48"/>
      <c r="ACB38" s="48"/>
      <c r="ACC38" s="48"/>
      <c r="ACD38" s="48"/>
      <c r="ACE38" s="48"/>
      <c r="ACF38" s="48"/>
      <c r="ACG38" s="48"/>
      <c r="ACH38" s="48"/>
      <c r="ACI38" s="48"/>
      <c r="ACJ38" s="48"/>
      <c r="ACK38" s="48"/>
      <c r="ACL38" s="48"/>
      <c r="ACM38" s="48"/>
      <c r="ACN38" s="48"/>
      <c r="ACO38" s="48"/>
      <c r="ACP38" s="48"/>
      <c r="ACQ38" s="48"/>
      <c r="ACR38" s="48"/>
      <c r="ACS38" s="48"/>
      <c r="ACT38" s="48"/>
      <c r="ACU38" s="48"/>
      <c r="ACV38" s="48"/>
      <c r="ACW38" s="48"/>
      <c r="ACX38" s="48"/>
      <c r="ACY38" s="48"/>
      <c r="ACZ38" s="48"/>
      <c r="ADA38" s="48"/>
      <c r="ADB38" s="48"/>
      <c r="ADC38" s="48"/>
      <c r="ADD38" s="48"/>
      <c r="ADE38" s="48"/>
      <c r="ADF38" s="48"/>
      <c r="ADG38" s="48"/>
      <c r="ADH38" s="48"/>
      <c r="ADI38" s="48"/>
      <c r="ADJ38" s="48"/>
      <c r="ADK38" s="48"/>
      <c r="ADL38" s="48"/>
      <c r="ADM38" s="48"/>
      <c r="ADN38" s="48"/>
      <c r="ADO38" s="48"/>
      <c r="ADP38" s="48"/>
      <c r="ADQ38" s="48"/>
      <c r="ADR38" s="48"/>
      <c r="ADS38" s="48"/>
      <c r="ADT38" s="48"/>
      <c r="ADU38" s="48"/>
      <c r="ADV38" s="48"/>
      <c r="ADW38" s="48"/>
      <c r="ADX38" s="48"/>
      <c r="ADY38" s="48"/>
      <c r="ADZ38" s="48"/>
      <c r="AEA38" s="48"/>
      <c r="AEB38" s="48"/>
      <c r="AEC38" s="48"/>
      <c r="AED38" s="48"/>
      <c r="AEE38" s="48"/>
      <c r="AEF38" s="48"/>
      <c r="AEG38" s="48"/>
      <c r="AEH38" s="48"/>
      <c r="AEI38" s="48"/>
      <c r="AEJ38" s="48"/>
      <c r="AEK38" s="48"/>
      <c r="AEL38" s="48"/>
      <c r="AEM38" s="48"/>
      <c r="AEN38" s="48"/>
      <c r="AEO38" s="48"/>
      <c r="AEP38" s="48"/>
      <c r="AEQ38" s="48"/>
      <c r="AER38" s="48"/>
      <c r="AES38" s="48"/>
      <c r="AET38" s="48"/>
      <c r="AEU38" s="48"/>
      <c r="AEV38" s="48"/>
      <c r="AEW38" s="48"/>
      <c r="AEX38" s="48"/>
      <c r="AEY38" s="48"/>
      <c r="AEZ38" s="48"/>
      <c r="AFA38" s="48"/>
      <c r="AFB38" s="48"/>
      <c r="AFC38" s="48"/>
      <c r="AFD38" s="48"/>
      <c r="AFE38" s="48"/>
      <c r="AFF38" s="48"/>
      <c r="AFG38" s="48"/>
      <c r="AFH38" s="48"/>
      <c r="AFI38" s="48"/>
      <c r="AFJ38" s="48"/>
      <c r="AFK38" s="48"/>
      <c r="AFL38" s="48"/>
      <c r="AFM38" s="48"/>
      <c r="AFN38" s="48"/>
      <c r="AFO38" s="48"/>
      <c r="AFP38" s="48"/>
      <c r="AFQ38" s="48"/>
      <c r="AFR38" s="48"/>
      <c r="AFS38" s="48"/>
      <c r="AFT38" s="48"/>
      <c r="AFU38" s="48"/>
      <c r="AFV38" s="48"/>
      <c r="AFW38" s="48"/>
      <c r="AFX38" s="48"/>
      <c r="AFY38" s="48"/>
      <c r="AFZ38" s="48"/>
      <c r="AGA38" s="48"/>
      <c r="AGB38" s="48"/>
      <c r="AGC38" s="48"/>
      <c r="AGD38" s="48"/>
      <c r="AGE38" s="48"/>
      <c r="AGF38" s="48"/>
      <c r="AGG38" s="48"/>
      <c r="AGH38" s="48"/>
      <c r="AGI38" s="48"/>
      <c r="AGJ38" s="48"/>
      <c r="AGK38" s="48"/>
      <c r="AGL38" s="48"/>
      <c r="AGM38" s="48"/>
      <c r="AGN38" s="48"/>
      <c r="AGO38" s="48"/>
      <c r="AGP38" s="48"/>
      <c r="AGQ38" s="48"/>
      <c r="AGR38" s="48"/>
      <c r="AGS38" s="48"/>
      <c r="AGT38" s="48"/>
      <c r="AGU38" s="48"/>
      <c r="AGV38" s="48"/>
      <c r="AGW38" s="48"/>
      <c r="AGX38" s="48"/>
      <c r="AGY38" s="48"/>
      <c r="AGZ38" s="48"/>
      <c r="AHA38" s="48"/>
      <c r="AHB38" s="48"/>
      <c r="AHC38" s="48"/>
      <c r="AHD38" s="48"/>
      <c r="AHE38" s="48"/>
      <c r="AHF38" s="48"/>
      <c r="AHG38" s="48"/>
      <c r="AHH38" s="48"/>
      <c r="AHI38" s="48"/>
      <c r="AHJ38" s="48"/>
      <c r="AHK38" s="48"/>
      <c r="AHL38" s="48"/>
      <c r="AHM38" s="48"/>
      <c r="AHN38" s="48"/>
      <c r="AHO38" s="48"/>
      <c r="AHP38" s="48"/>
      <c r="AHQ38" s="48"/>
      <c r="AHR38" s="48"/>
      <c r="AHS38" s="48"/>
      <c r="AHT38" s="48"/>
      <c r="AHU38" s="48"/>
      <c r="AHV38" s="48"/>
      <c r="AHW38" s="48"/>
      <c r="AHX38" s="48"/>
      <c r="AHY38" s="48"/>
      <c r="AHZ38" s="48"/>
      <c r="AIA38" s="48"/>
      <c r="AIB38" s="48"/>
      <c r="AIC38" s="48"/>
      <c r="AID38" s="48"/>
      <c r="AIE38" s="48"/>
      <c r="AIF38" s="48"/>
      <c r="AIG38" s="48"/>
      <c r="AIH38" s="48"/>
      <c r="AII38" s="48"/>
      <c r="AIJ38" s="48"/>
      <c r="AIK38" s="48"/>
      <c r="AIL38" s="48"/>
      <c r="AIM38" s="48"/>
      <c r="AIN38" s="48"/>
      <c r="AIO38" s="48"/>
    </row>
    <row r="39" spans="1:925" ht="12" customHeight="1" x14ac:dyDescent="0.25">
      <c r="A39" s="48"/>
      <c r="B39" s="48"/>
      <c r="C39" s="48"/>
      <c r="D39" s="48"/>
      <c r="E39" s="48"/>
      <c r="F39" s="48"/>
      <c r="G39" s="48"/>
      <c r="H39" s="48"/>
      <c r="I39" s="48"/>
      <c r="J39" s="48"/>
      <c r="K39" s="48"/>
      <c r="L39" s="48"/>
      <c r="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48"/>
      <c r="HI39" s="48"/>
      <c r="HJ39" s="48"/>
      <c r="HK39" s="48"/>
      <c r="HL39" s="48"/>
      <c r="HM39" s="48"/>
      <c r="HN39" s="48"/>
      <c r="HO39" s="48"/>
      <c r="HP39" s="48"/>
      <c r="HQ39" s="48"/>
      <c r="HR39" s="48"/>
      <c r="HS39" s="48"/>
      <c r="HT39" s="48"/>
      <c r="HU39" s="48"/>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c r="KN39" s="48"/>
      <c r="KO39" s="48"/>
      <c r="KP39" s="48"/>
      <c r="KQ39" s="48"/>
      <c r="KR39" s="48"/>
      <c r="KS39" s="48"/>
      <c r="KT39" s="48"/>
      <c r="KU39" s="48"/>
      <c r="KV39" s="48"/>
      <c r="KW39" s="48"/>
      <c r="KX39" s="48"/>
      <c r="KY39" s="48"/>
      <c r="KZ39" s="48"/>
      <c r="LA39" s="48"/>
      <c r="LB39" s="48"/>
      <c r="LC39" s="48"/>
      <c r="LD39" s="48"/>
      <c r="LE39" s="48"/>
      <c r="LF39" s="48"/>
      <c r="LG39" s="48"/>
      <c r="LH39" s="48"/>
      <c r="LI39" s="48"/>
      <c r="LJ39" s="48"/>
      <c r="LK39" s="48"/>
      <c r="LL39" s="48"/>
      <c r="LM39" s="48"/>
      <c r="LN39" s="48"/>
      <c r="LO39" s="48"/>
      <c r="LP39" s="48"/>
      <c r="LQ39" s="48"/>
      <c r="LR39" s="48"/>
      <c r="LS39" s="48"/>
      <c r="LT39" s="48"/>
      <c r="LU39" s="48"/>
      <c r="LV39" s="48"/>
      <c r="LW39" s="48"/>
      <c r="LX39" s="48"/>
      <c r="LY39" s="48"/>
      <c r="LZ39" s="48"/>
      <c r="MA39" s="48"/>
      <c r="MB39" s="48"/>
      <c r="MC39" s="48"/>
      <c r="MD39" s="48"/>
      <c r="ME39" s="48"/>
      <c r="MF39" s="48"/>
      <c r="MG39" s="48"/>
      <c r="MH39" s="48"/>
      <c r="MI39" s="48"/>
      <c r="MJ39" s="48"/>
      <c r="MK39" s="48"/>
      <c r="ML39" s="48"/>
      <c r="MM39" s="48"/>
      <c r="MN39" s="48"/>
      <c r="MO39" s="48"/>
      <c r="MP39" s="48"/>
      <c r="MQ39" s="48"/>
      <c r="MR39" s="48"/>
      <c r="MS39" s="48"/>
      <c r="MT39" s="48"/>
      <c r="MU39" s="48"/>
      <c r="MV39" s="48"/>
      <c r="MW39" s="48"/>
      <c r="MX39" s="48"/>
      <c r="MY39" s="48"/>
      <c r="MZ39" s="48"/>
      <c r="NA39" s="48"/>
      <c r="NB39" s="48"/>
      <c r="NC39" s="48"/>
      <c r="ND39" s="48"/>
      <c r="NE39" s="48"/>
      <c r="NF39" s="48"/>
      <c r="NG39" s="48"/>
      <c r="NH39" s="48"/>
      <c r="NI39" s="48"/>
      <c r="NJ39" s="48"/>
      <c r="NK39" s="48"/>
      <c r="NL39" s="48"/>
      <c r="NM39" s="48"/>
      <c r="NN39" s="48"/>
      <c r="NO39" s="48"/>
      <c r="NP39" s="48"/>
      <c r="NQ39" s="48"/>
      <c r="NR39" s="48"/>
      <c r="NS39" s="48"/>
      <c r="NT39" s="48"/>
      <c r="NU39" s="48"/>
      <c r="NV39" s="48"/>
      <c r="NW39" s="48"/>
      <c r="NX39" s="48"/>
      <c r="NY39" s="48"/>
      <c r="NZ39" s="48"/>
      <c r="OA39" s="48"/>
      <c r="OB39" s="48"/>
      <c r="OC39" s="48"/>
      <c r="OD39" s="48"/>
      <c r="OE39" s="48"/>
      <c r="OF39" s="48"/>
      <c r="OG39" s="48"/>
      <c r="OH39" s="48"/>
      <c r="OI39" s="48"/>
      <c r="OJ39" s="48"/>
      <c r="OK39" s="48"/>
      <c r="OL39" s="48"/>
      <c r="OM39" s="48"/>
      <c r="ON39" s="48"/>
      <c r="OO39" s="48"/>
      <c r="OP39" s="48"/>
      <c r="OQ39" s="48"/>
      <c r="OR39" s="48"/>
      <c r="OS39" s="48"/>
      <c r="OT39" s="48"/>
      <c r="OU39" s="48"/>
      <c r="OV39" s="48"/>
      <c r="OW39" s="48"/>
      <c r="OX39" s="48"/>
      <c r="OY39" s="48"/>
      <c r="OZ39" s="48"/>
      <c r="PA39" s="48"/>
      <c r="PB39" s="48"/>
      <c r="PC39" s="48"/>
      <c r="PD39" s="48"/>
      <c r="PE39" s="48"/>
      <c r="PF39" s="48"/>
      <c r="PG39" s="48"/>
      <c r="PH39" s="48"/>
      <c r="PI39" s="48"/>
      <c r="PJ39" s="48"/>
      <c r="PK39" s="48"/>
      <c r="PL39" s="48"/>
      <c r="PM39" s="48"/>
      <c r="PN39" s="48"/>
      <c r="PO39" s="48"/>
      <c r="PP39" s="48"/>
      <c r="PQ39" s="48"/>
      <c r="PR39" s="48"/>
      <c r="PS39" s="48"/>
      <c r="PT39" s="48"/>
      <c r="PU39" s="48"/>
      <c r="PV39" s="48"/>
      <c r="PW39" s="48"/>
      <c r="PX39" s="48"/>
      <c r="PY39" s="48"/>
      <c r="PZ39" s="48"/>
      <c r="QA39" s="48"/>
      <c r="QB39" s="48"/>
      <c r="QC39" s="48"/>
      <c r="QD39" s="48"/>
      <c r="QE39" s="48"/>
      <c r="QF39" s="48"/>
      <c r="QG39" s="48"/>
      <c r="QH39" s="48"/>
      <c r="QI39" s="48"/>
      <c r="QJ39" s="48"/>
      <c r="QK39" s="48"/>
      <c r="QL39" s="48"/>
      <c r="QM39" s="48"/>
      <c r="QN39" s="48"/>
      <c r="QO39" s="48"/>
      <c r="QP39" s="48"/>
      <c r="QQ39" s="48"/>
      <c r="QR39" s="48"/>
      <c r="QS39" s="48"/>
      <c r="QT39" s="48"/>
      <c r="QU39" s="48"/>
      <c r="QV39" s="48"/>
      <c r="QW39" s="48"/>
      <c r="QX39" s="48"/>
      <c r="QY39" s="48"/>
      <c r="QZ39" s="48"/>
      <c r="RA39" s="48"/>
      <c r="RB39" s="48"/>
      <c r="RC39" s="48"/>
      <c r="RD39" s="48"/>
      <c r="RE39" s="48"/>
      <c r="RF39" s="48"/>
      <c r="RG39" s="48"/>
      <c r="RH39" s="48"/>
      <c r="RI39" s="48"/>
      <c r="RJ39" s="48"/>
      <c r="RK39" s="48"/>
      <c r="RL39" s="48"/>
      <c r="RM39" s="48"/>
      <c r="RN39" s="48"/>
      <c r="RO39" s="48"/>
      <c r="RP39" s="48"/>
      <c r="RQ39" s="48"/>
      <c r="RR39" s="48"/>
      <c r="RS39" s="48"/>
      <c r="RT39" s="48"/>
      <c r="RU39" s="48"/>
      <c r="RV39" s="48"/>
      <c r="RW39" s="48"/>
      <c r="RX39" s="48"/>
      <c r="RY39" s="48"/>
      <c r="RZ39" s="48"/>
      <c r="SA39" s="48"/>
      <c r="SB39" s="48"/>
      <c r="SC39" s="48"/>
      <c r="SD39" s="48"/>
      <c r="SE39" s="48"/>
      <c r="SF39" s="48"/>
      <c r="SG39" s="48"/>
      <c r="SH39" s="48"/>
      <c r="SI39" s="48"/>
      <c r="SJ39" s="48"/>
      <c r="SK39" s="48"/>
      <c r="SL39" s="48"/>
      <c r="SM39" s="48"/>
      <c r="SN39" s="48"/>
      <c r="SO39" s="48"/>
      <c r="SP39" s="48"/>
      <c r="SQ39" s="48"/>
      <c r="SR39" s="48"/>
      <c r="SS39" s="48"/>
      <c r="ST39" s="48"/>
      <c r="SU39" s="48"/>
      <c r="SV39" s="48"/>
      <c r="SW39" s="48"/>
      <c r="SX39" s="48"/>
      <c r="SY39" s="48"/>
      <c r="SZ39" s="48"/>
      <c r="TA39" s="48"/>
      <c r="TB39" s="48"/>
      <c r="TC39" s="48"/>
      <c r="TD39" s="48"/>
      <c r="TE39" s="48"/>
      <c r="TF39" s="48"/>
      <c r="TG39" s="48"/>
      <c r="TH39" s="48"/>
      <c r="TI39" s="48"/>
      <c r="TJ39" s="48"/>
      <c r="TK39" s="48"/>
      <c r="TL39" s="48"/>
      <c r="TM39" s="48"/>
      <c r="TN39" s="48"/>
      <c r="TO39" s="48"/>
      <c r="TP39" s="48"/>
      <c r="TQ39" s="48"/>
      <c r="TR39" s="48"/>
      <c r="TS39" s="48"/>
      <c r="TT39" s="48"/>
      <c r="TU39" s="48"/>
      <c r="TV39" s="48"/>
      <c r="TW39" s="48"/>
      <c r="TX39" s="48"/>
      <c r="TY39" s="48"/>
      <c r="TZ39" s="48"/>
      <c r="UA39" s="48"/>
      <c r="UB39" s="48"/>
      <c r="UC39" s="48"/>
      <c r="UD39" s="48"/>
      <c r="UE39" s="48"/>
      <c r="UF39" s="48"/>
      <c r="UG39" s="48"/>
      <c r="UH39" s="48"/>
      <c r="UI39" s="48"/>
      <c r="UJ39" s="48"/>
      <c r="UK39" s="48"/>
      <c r="UL39" s="48"/>
      <c r="UM39" s="48"/>
      <c r="UN39" s="48"/>
      <c r="UO39" s="48"/>
      <c r="UP39" s="48"/>
      <c r="UQ39" s="48"/>
      <c r="UR39" s="48"/>
      <c r="US39" s="48"/>
      <c r="UT39" s="48"/>
      <c r="UU39" s="48"/>
      <c r="UV39" s="48"/>
      <c r="UW39" s="48"/>
      <c r="UX39" s="48"/>
      <c r="UY39" s="48"/>
      <c r="UZ39" s="48"/>
      <c r="VA39" s="48"/>
      <c r="VB39" s="48"/>
      <c r="VC39" s="48"/>
      <c r="VD39" s="48"/>
      <c r="VE39" s="48"/>
      <c r="VF39" s="48"/>
      <c r="VG39" s="48"/>
      <c r="VH39" s="48"/>
      <c r="VI39" s="48"/>
      <c r="VJ39" s="48"/>
      <c r="VK39" s="48"/>
      <c r="VL39" s="48"/>
      <c r="VM39" s="48"/>
      <c r="VN39" s="48"/>
      <c r="VO39" s="48"/>
      <c r="VP39" s="48"/>
      <c r="VQ39" s="48"/>
      <c r="VR39" s="48"/>
      <c r="VS39" s="48"/>
      <c r="VT39" s="48"/>
      <c r="VU39" s="48"/>
      <c r="VV39" s="48"/>
      <c r="VW39" s="48"/>
      <c r="VX39" s="48"/>
      <c r="VY39" s="48"/>
      <c r="VZ39" s="48"/>
      <c r="WA39" s="48"/>
      <c r="WB39" s="48"/>
      <c r="WC39" s="48"/>
      <c r="WD39" s="48"/>
      <c r="WE39" s="48"/>
      <c r="WF39" s="48"/>
      <c r="WG39" s="48"/>
      <c r="WH39" s="48"/>
      <c r="WI39" s="48"/>
      <c r="WJ39" s="48"/>
      <c r="WK39" s="48"/>
      <c r="WL39" s="48"/>
      <c r="WM39" s="48"/>
      <c r="WN39" s="48"/>
      <c r="WO39" s="48"/>
      <c r="WP39" s="48"/>
      <c r="WQ39" s="48"/>
      <c r="WR39" s="48"/>
      <c r="WS39" s="48"/>
      <c r="WT39" s="48"/>
      <c r="WU39" s="48"/>
      <c r="WV39" s="48"/>
      <c r="WW39" s="48"/>
      <c r="WX39" s="48"/>
      <c r="WY39" s="48"/>
      <c r="WZ39" s="48"/>
      <c r="XA39" s="48"/>
      <c r="XB39" s="48"/>
      <c r="XC39" s="48"/>
      <c r="XD39" s="48"/>
      <c r="XE39" s="48"/>
      <c r="XF39" s="48"/>
      <c r="XG39" s="48"/>
      <c r="XH39" s="48"/>
      <c r="XI39" s="48"/>
      <c r="XJ39" s="48"/>
      <c r="XK39" s="48"/>
      <c r="XL39" s="48"/>
      <c r="XM39" s="48"/>
      <c r="XN39" s="48"/>
      <c r="XO39" s="48"/>
      <c r="XP39" s="48"/>
      <c r="XQ39" s="48"/>
      <c r="XR39" s="48"/>
      <c r="XS39" s="48"/>
      <c r="XT39" s="48"/>
      <c r="XU39" s="48"/>
      <c r="XV39" s="48"/>
      <c r="XW39" s="48"/>
      <c r="XX39" s="48"/>
      <c r="XY39" s="48"/>
      <c r="XZ39" s="48"/>
      <c r="YA39" s="48"/>
      <c r="YB39" s="48"/>
      <c r="YC39" s="48"/>
      <c r="YD39" s="48"/>
      <c r="YE39" s="48"/>
      <c r="YF39" s="48"/>
      <c r="YG39" s="48"/>
      <c r="YH39" s="48"/>
      <c r="YI39" s="48"/>
      <c r="YJ39" s="48"/>
      <c r="YK39" s="48"/>
      <c r="YL39" s="48"/>
      <c r="YM39" s="48"/>
      <c r="YN39" s="48"/>
      <c r="YO39" s="48"/>
      <c r="YP39" s="48"/>
      <c r="YQ39" s="48"/>
      <c r="YR39" s="48"/>
      <c r="YS39" s="48"/>
      <c r="YT39" s="48"/>
      <c r="YU39" s="48"/>
      <c r="YV39" s="48"/>
      <c r="YW39" s="48"/>
      <c r="YX39" s="48"/>
      <c r="YY39" s="48"/>
      <c r="YZ39" s="48"/>
      <c r="ZA39" s="48"/>
      <c r="ZB39" s="48"/>
      <c r="ZC39" s="48"/>
      <c r="ZD39" s="48"/>
      <c r="ZE39" s="48"/>
      <c r="ZF39" s="48"/>
      <c r="ZG39" s="48"/>
      <c r="ZH39" s="48"/>
      <c r="ZI39" s="48"/>
      <c r="ZJ39" s="48"/>
      <c r="ZK39" s="48"/>
      <c r="ZL39" s="48"/>
      <c r="ZM39" s="48"/>
      <c r="ZN39" s="48"/>
      <c r="ZO39" s="48"/>
      <c r="ZP39" s="48"/>
      <c r="ZQ39" s="48"/>
      <c r="ZR39" s="48"/>
      <c r="ZS39" s="48"/>
      <c r="ZT39" s="48"/>
      <c r="ZU39" s="48"/>
      <c r="ZV39" s="48"/>
      <c r="ZW39" s="48"/>
      <c r="ZX39" s="48"/>
      <c r="ZY39" s="48"/>
      <c r="ZZ39" s="48"/>
      <c r="AAA39" s="48"/>
      <c r="AAB39" s="48"/>
      <c r="AAC39" s="48"/>
      <c r="AAD39" s="48"/>
      <c r="AAE39" s="48"/>
      <c r="AAF39" s="48"/>
      <c r="AAG39" s="48"/>
      <c r="AAH39" s="48"/>
      <c r="AAI39" s="48"/>
      <c r="AAJ39" s="48"/>
      <c r="AAK39" s="48"/>
      <c r="AAL39" s="48"/>
      <c r="AAM39" s="48"/>
      <c r="AAN39" s="48"/>
      <c r="AAO39" s="48"/>
      <c r="AAP39" s="48"/>
      <c r="AAQ39" s="48"/>
      <c r="AAR39" s="48"/>
      <c r="AAS39" s="48"/>
      <c r="AAT39" s="48"/>
      <c r="AAU39" s="48"/>
      <c r="AAV39" s="48"/>
      <c r="AAW39" s="48"/>
      <c r="AAX39" s="48"/>
      <c r="AAY39" s="48"/>
      <c r="AAZ39" s="48"/>
      <c r="ABA39" s="48"/>
      <c r="ABB39" s="48"/>
      <c r="ABC39" s="48"/>
      <c r="ABD39" s="48"/>
      <c r="ABE39" s="48"/>
      <c r="ABF39" s="48"/>
      <c r="ABG39" s="48"/>
      <c r="ABH39" s="48"/>
      <c r="ABI39" s="48"/>
      <c r="ABJ39" s="48"/>
      <c r="ABK39" s="48"/>
      <c r="ABL39" s="48"/>
      <c r="ABM39" s="48"/>
      <c r="ABN39" s="48"/>
      <c r="ABO39" s="48"/>
      <c r="ABP39" s="48"/>
      <c r="ABQ39" s="48"/>
      <c r="ABR39" s="48"/>
      <c r="ABS39" s="48"/>
      <c r="ABT39" s="48"/>
      <c r="ABU39" s="48"/>
      <c r="ABV39" s="48"/>
      <c r="ABW39" s="48"/>
      <c r="ABX39" s="48"/>
      <c r="ABY39" s="48"/>
      <c r="ABZ39" s="48"/>
      <c r="ACA39" s="48"/>
      <c r="ACB39" s="48"/>
      <c r="ACC39" s="48"/>
      <c r="ACD39" s="48"/>
      <c r="ACE39" s="48"/>
      <c r="ACF39" s="48"/>
      <c r="ACG39" s="48"/>
      <c r="ACH39" s="48"/>
      <c r="ACI39" s="48"/>
      <c r="ACJ39" s="48"/>
      <c r="ACK39" s="48"/>
      <c r="ACL39" s="48"/>
      <c r="ACM39" s="48"/>
      <c r="ACN39" s="48"/>
      <c r="ACO39" s="48"/>
      <c r="ACP39" s="48"/>
      <c r="ACQ39" s="48"/>
      <c r="ACR39" s="48"/>
      <c r="ACS39" s="48"/>
      <c r="ACT39" s="48"/>
      <c r="ACU39" s="48"/>
      <c r="ACV39" s="48"/>
      <c r="ACW39" s="48"/>
      <c r="ACX39" s="48"/>
      <c r="ACY39" s="48"/>
      <c r="ACZ39" s="48"/>
      <c r="ADA39" s="48"/>
      <c r="ADB39" s="48"/>
      <c r="ADC39" s="48"/>
      <c r="ADD39" s="48"/>
      <c r="ADE39" s="48"/>
      <c r="ADF39" s="48"/>
      <c r="ADG39" s="48"/>
      <c r="ADH39" s="48"/>
      <c r="ADI39" s="48"/>
      <c r="ADJ39" s="48"/>
      <c r="ADK39" s="48"/>
      <c r="ADL39" s="48"/>
      <c r="ADM39" s="48"/>
      <c r="ADN39" s="48"/>
      <c r="ADO39" s="48"/>
      <c r="ADP39" s="48"/>
      <c r="ADQ39" s="48"/>
      <c r="ADR39" s="48"/>
      <c r="ADS39" s="48"/>
      <c r="ADT39" s="48"/>
      <c r="ADU39" s="48"/>
      <c r="ADV39" s="48"/>
      <c r="ADW39" s="48"/>
      <c r="ADX39" s="48"/>
      <c r="ADY39" s="48"/>
      <c r="ADZ39" s="48"/>
      <c r="AEA39" s="48"/>
      <c r="AEB39" s="48"/>
      <c r="AEC39" s="48"/>
      <c r="AED39" s="48"/>
      <c r="AEE39" s="48"/>
      <c r="AEF39" s="48"/>
      <c r="AEG39" s="48"/>
      <c r="AEH39" s="48"/>
      <c r="AEI39" s="48"/>
      <c r="AEJ39" s="48"/>
      <c r="AEK39" s="48"/>
      <c r="AEL39" s="48"/>
      <c r="AEM39" s="48"/>
      <c r="AEN39" s="48"/>
      <c r="AEO39" s="48"/>
      <c r="AEP39" s="48"/>
      <c r="AEQ39" s="48"/>
      <c r="AER39" s="48"/>
      <c r="AES39" s="48"/>
      <c r="AET39" s="48"/>
      <c r="AEU39" s="48"/>
      <c r="AEV39" s="48"/>
      <c r="AEW39" s="48"/>
      <c r="AEX39" s="48"/>
      <c r="AEY39" s="48"/>
      <c r="AEZ39" s="48"/>
      <c r="AFA39" s="48"/>
      <c r="AFB39" s="48"/>
      <c r="AFC39" s="48"/>
      <c r="AFD39" s="48"/>
      <c r="AFE39" s="48"/>
      <c r="AFF39" s="48"/>
      <c r="AFG39" s="48"/>
      <c r="AFH39" s="48"/>
      <c r="AFI39" s="48"/>
      <c r="AFJ39" s="48"/>
      <c r="AFK39" s="48"/>
      <c r="AFL39" s="48"/>
      <c r="AFM39" s="48"/>
      <c r="AFN39" s="48"/>
      <c r="AFO39" s="48"/>
      <c r="AFP39" s="48"/>
      <c r="AFQ39" s="48"/>
      <c r="AFR39" s="48"/>
      <c r="AFS39" s="48"/>
      <c r="AFT39" s="48"/>
      <c r="AFU39" s="48"/>
      <c r="AFV39" s="48"/>
      <c r="AFW39" s="48"/>
      <c r="AFX39" s="48"/>
      <c r="AFY39" s="48"/>
      <c r="AFZ39" s="48"/>
      <c r="AGA39" s="48"/>
      <c r="AGB39" s="48"/>
      <c r="AGC39" s="48"/>
      <c r="AGD39" s="48"/>
      <c r="AGE39" s="48"/>
      <c r="AGF39" s="48"/>
      <c r="AGG39" s="48"/>
      <c r="AGH39" s="48"/>
      <c r="AGI39" s="48"/>
      <c r="AGJ39" s="48"/>
      <c r="AGK39" s="48"/>
      <c r="AGL39" s="48"/>
      <c r="AGM39" s="48"/>
      <c r="AGN39" s="48"/>
      <c r="AGO39" s="48"/>
      <c r="AGP39" s="48"/>
      <c r="AGQ39" s="48"/>
      <c r="AGR39" s="48"/>
      <c r="AGS39" s="48"/>
      <c r="AGT39" s="48"/>
      <c r="AGU39" s="48"/>
      <c r="AGV39" s="48"/>
      <c r="AGW39" s="48"/>
      <c r="AGX39" s="48"/>
      <c r="AGY39" s="48"/>
      <c r="AGZ39" s="48"/>
      <c r="AHA39" s="48"/>
      <c r="AHB39" s="48"/>
      <c r="AHC39" s="48"/>
      <c r="AHD39" s="48"/>
      <c r="AHE39" s="48"/>
      <c r="AHF39" s="48"/>
      <c r="AHG39" s="48"/>
      <c r="AHH39" s="48"/>
      <c r="AHI39" s="48"/>
      <c r="AHJ39" s="48"/>
      <c r="AHK39" s="48"/>
      <c r="AHL39" s="48"/>
      <c r="AHM39" s="48"/>
      <c r="AHN39" s="48"/>
      <c r="AHO39" s="48"/>
      <c r="AHP39" s="48"/>
      <c r="AHQ39" s="48"/>
      <c r="AHR39" s="48"/>
      <c r="AHS39" s="48"/>
      <c r="AHT39" s="48"/>
      <c r="AHU39" s="48"/>
      <c r="AHV39" s="48"/>
      <c r="AHW39" s="48"/>
      <c r="AHX39" s="48"/>
      <c r="AHY39" s="48"/>
      <c r="AHZ39" s="48"/>
      <c r="AIA39" s="48"/>
      <c r="AIB39" s="48"/>
      <c r="AIC39" s="48"/>
      <c r="AID39" s="48"/>
      <c r="AIE39" s="48"/>
      <c r="AIF39" s="48"/>
      <c r="AIG39" s="48"/>
      <c r="AIH39" s="48"/>
      <c r="AII39" s="48"/>
      <c r="AIJ39" s="48"/>
      <c r="AIK39" s="48"/>
      <c r="AIL39" s="48"/>
      <c r="AIM39" s="48"/>
      <c r="AIN39" s="48"/>
      <c r="AIO39" s="48"/>
    </row>
    <row r="40" spans="1:925" ht="18" customHeight="1" x14ac:dyDescent="0.25">
      <c r="A40" s="48"/>
      <c r="B40" s="48"/>
      <c r="C40" s="48"/>
      <c r="D40" s="48"/>
      <c r="E40" s="48"/>
      <c r="F40" s="48"/>
      <c r="G40" s="48"/>
      <c r="H40" s="48"/>
      <c r="I40" s="48"/>
      <c r="J40" s="48"/>
      <c r="K40" s="48"/>
      <c r="L40" s="48"/>
      <c r="M40" s="48"/>
      <c r="AN40" s="71"/>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48"/>
      <c r="HI40" s="48"/>
      <c r="HJ40" s="48"/>
      <c r="HK40" s="48"/>
      <c r="HL40" s="48"/>
      <c r="HM40" s="48"/>
      <c r="HN40" s="48"/>
      <c r="HO40" s="48"/>
      <c r="HP40" s="48"/>
      <c r="HQ40" s="48"/>
      <c r="HR40" s="48"/>
      <c r="HS40" s="48"/>
      <c r="HT40" s="48"/>
      <c r="HU40" s="48"/>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c r="KN40" s="48"/>
      <c r="KO40" s="48"/>
      <c r="KP40" s="48"/>
      <c r="KQ40" s="48"/>
      <c r="KR40" s="48"/>
      <c r="KS40" s="48"/>
      <c r="KT40" s="48"/>
      <c r="KU40" s="48"/>
      <c r="KV40" s="48"/>
      <c r="KW40" s="48"/>
      <c r="KX40" s="48"/>
      <c r="KY40" s="48"/>
      <c r="KZ40" s="48"/>
      <c r="LA40" s="48"/>
      <c r="LB40" s="48"/>
      <c r="LC40" s="48"/>
      <c r="LD40" s="48"/>
      <c r="LE40" s="48"/>
      <c r="LF40" s="48"/>
      <c r="LG40" s="48"/>
      <c r="LH40" s="48"/>
      <c r="LI40" s="48"/>
      <c r="LJ40" s="48"/>
      <c r="LK40" s="48"/>
      <c r="LL40" s="48"/>
      <c r="LM40" s="48"/>
      <c r="LN40" s="48"/>
      <c r="LO40" s="48"/>
      <c r="LP40" s="48"/>
      <c r="LQ40" s="48"/>
      <c r="LR40" s="48"/>
      <c r="LS40" s="48"/>
      <c r="LT40" s="48"/>
      <c r="LU40" s="48"/>
      <c r="LV40" s="48"/>
      <c r="LW40" s="48"/>
      <c r="LX40" s="48"/>
      <c r="LY40" s="48"/>
      <c r="LZ40" s="48"/>
      <c r="MA40" s="48"/>
      <c r="MB40" s="48"/>
      <c r="MC40" s="48"/>
      <c r="MD40" s="48"/>
      <c r="ME40" s="48"/>
      <c r="MF40" s="48"/>
      <c r="MG40" s="48"/>
      <c r="MH40" s="48"/>
      <c r="MI40" s="48"/>
      <c r="MJ40" s="48"/>
      <c r="MK40" s="48"/>
      <c r="ML40" s="48"/>
      <c r="MM40" s="48"/>
      <c r="MN40" s="48"/>
      <c r="MO40" s="48"/>
      <c r="MP40" s="48"/>
      <c r="MQ40" s="48"/>
      <c r="MR40" s="48"/>
      <c r="MS40" s="48"/>
      <c r="MT40" s="48"/>
      <c r="MU40" s="48"/>
      <c r="MV40" s="48"/>
      <c r="MW40" s="48"/>
      <c r="MX40" s="48"/>
      <c r="MY40" s="48"/>
      <c r="MZ40" s="48"/>
      <c r="NA40" s="48"/>
      <c r="NB40" s="48"/>
      <c r="NC40" s="48"/>
      <c r="ND40" s="48"/>
      <c r="NE40" s="48"/>
      <c r="NF40" s="48"/>
      <c r="NG40" s="48"/>
      <c r="NH40" s="48"/>
      <c r="NI40" s="48"/>
      <c r="NJ40" s="48"/>
      <c r="NK40" s="48"/>
      <c r="NL40" s="48"/>
      <c r="NM40" s="48"/>
      <c r="NN40" s="48"/>
      <c r="NO40" s="48"/>
      <c r="NP40" s="48"/>
      <c r="NQ40" s="48"/>
      <c r="NR40" s="48"/>
      <c r="NS40" s="48"/>
      <c r="NT40" s="48"/>
      <c r="NU40" s="48"/>
      <c r="NV40" s="48"/>
      <c r="NW40" s="48"/>
      <c r="NX40" s="48"/>
      <c r="NY40" s="48"/>
      <c r="NZ40" s="48"/>
      <c r="OA40" s="48"/>
      <c r="OB40" s="48"/>
      <c r="OC40" s="48"/>
      <c r="OD40" s="48"/>
      <c r="OE40" s="48"/>
      <c r="OF40" s="48"/>
      <c r="OG40" s="48"/>
      <c r="OH40" s="48"/>
      <c r="OI40" s="48"/>
      <c r="OJ40" s="48"/>
      <c r="OK40" s="48"/>
      <c r="OL40" s="48"/>
      <c r="OM40" s="48"/>
      <c r="ON40" s="48"/>
      <c r="OO40" s="48"/>
      <c r="OP40" s="48"/>
      <c r="OQ40" s="48"/>
      <c r="OR40" s="48"/>
      <c r="OS40" s="48"/>
      <c r="OT40" s="48"/>
      <c r="OU40" s="48"/>
      <c r="OV40" s="48"/>
      <c r="OW40" s="48"/>
      <c r="OX40" s="48"/>
      <c r="OY40" s="48"/>
      <c r="OZ40" s="48"/>
      <c r="PA40" s="48"/>
      <c r="PB40" s="48"/>
      <c r="PC40" s="48"/>
      <c r="PD40" s="48"/>
      <c r="PE40" s="48"/>
      <c r="PF40" s="48"/>
      <c r="PG40" s="48"/>
      <c r="PH40" s="48"/>
      <c r="PI40" s="48"/>
      <c r="PJ40" s="48"/>
      <c r="PK40" s="48"/>
      <c r="PL40" s="48"/>
      <c r="PM40" s="48"/>
      <c r="PN40" s="48"/>
      <c r="PO40" s="48"/>
      <c r="PP40" s="48"/>
      <c r="PQ40" s="48"/>
      <c r="PR40" s="48"/>
      <c r="PS40" s="48"/>
      <c r="PT40" s="48"/>
      <c r="PU40" s="48"/>
      <c r="PV40" s="48"/>
      <c r="PW40" s="48"/>
      <c r="PX40" s="48"/>
      <c r="PY40" s="48"/>
      <c r="PZ40" s="48"/>
      <c r="QA40" s="48"/>
      <c r="QB40" s="48"/>
      <c r="QC40" s="48"/>
      <c r="QD40" s="48"/>
      <c r="QE40" s="48"/>
      <c r="QF40" s="48"/>
      <c r="QG40" s="48"/>
      <c r="QH40" s="48"/>
      <c r="QI40" s="48"/>
      <c r="QJ40" s="48"/>
      <c r="QK40" s="48"/>
      <c r="QL40" s="48"/>
      <c r="QM40" s="48"/>
      <c r="QN40" s="48"/>
      <c r="QO40" s="48"/>
      <c r="QP40" s="48"/>
      <c r="QQ40" s="48"/>
      <c r="QR40" s="48"/>
      <c r="QS40" s="48"/>
      <c r="QT40" s="48"/>
      <c r="QU40" s="48"/>
      <c r="QV40" s="48"/>
      <c r="QW40" s="48"/>
      <c r="QX40" s="48"/>
      <c r="QY40" s="48"/>
      <c r="QZ40" s="48"/>
      <c r="RA40" s="48"/>
      <c r="RB40" s="48"/>
      <c r="RC40" s="48"/>
      <c r="RD40" s="48"/>
      <c r="RE40" s="48"/>
      <c r="RF40" s="48"/>
      <c r="RG40" s="48"/>
      <c r="RH40" s="48"/>
      <c r="RI40" s="48"/>
      <c r="RJ40" s="48"/>
      <c r="RK40" s="48"/>
      <c r="RL40" s="48"/>
      <c r="RM40" s="48"/>
      <c r="RN40" s="48"/>
      <c r="RO40" s="48"/>
      <c r="RP40" s="48"/>
      <c r="RQ40" s="48"/>
      <c r="RR40" s="48"/>
      <c r="RS40" s="48"/>
      <c r="RT40" s="48"/>
      <c r="RU40" s="48"/>
      <c r="RV40" s="48"/>
      <c r="RW40" s="48"/>
      <c r="RX40" s="48"/>
      <c r="RY40" s="48"/>
      <c r="RZ40" s="48"/>
      <c r="SA40" s="48"/>
      <c r="SB40" s="48"/>
      <c r="SC40" s="48"/>
      <c r="SD40" s="48"/>
      <c r="SE40" s="48"/>
      <c r="SF40" s="48"/>
      <c r="SG40" s="48"/>
      <c r="SH40" s="48"/>
      <c r="SI40" s="48"/>
      <c r="SJ40" s="48"/>
      <c r="SK40" s="48"/>
      <c r="SL40" s="48"/>
      <c r="SM40" s="48"/>
      <c r="SN40" s="48"/>
      <c r="SO40" s="48"/>
      <c r="SP40" s="48"/>
      <c r="SQ40" s="48"/>
      <c r="SR40" s="48"/>
      <c r="SS40" s="48"/>
      <c r="ST40" s="48"/>
      <c r="SU40" s="48"/>
      <c r="SV40" s="48"/>
      <c r="SW40" s="48"/>
      <c r="SX40" s="48"/>
      <c r="SY40" s="48"/>
      <c r="SZ40" s="48"/>
      <c r="TA40" s="48"/>
      <c r="TB40" s="48"/>
      <c r="TC40" s="48"/>
      <c r="TD40" s="48"/>
      <c r="TE40" s="48"/>
      <c r="TF40" s="48"/>
      <c r="TG40" s="48"/>
      <c r="TH40" s="48"/>
      <c r="TI40" s="48"/>
      <c r="TJ40" s="48"/>
      <c r="TK40" s="48"/>
      <c r="TL40" s="48"/>
      <c r="TM40" s="48"/>
      <c r="TN40" s="48"/>
      <c r="TO40" s="48"/>
      <c r="TP40" s="48"/>
      <c r="TQ40" s="48"/>
      <c r="TR40" s="48"/>
      <c r="TS40" s="48"/>
      <c r="TT40" s="48"/>
      <c r="TU40" s="48"/>
      <c r="TV40" s="48"/>
      <c r="TW40" s="48"/>
      <c r="TX40" s="48"/>
      <c r="TY40" s="48"/>
      <c r="TZ40" s="48"/>
      <c r="UA40" s="48"/>
      <c r="UB40" s="48"/>
      <c r="UC40" s="48"/>
      <c r="UD40" s="48"/>
      <c r="UE40" s="48"/>
      <c r="UF40" s="48"/>
      <c r="UG40" s="48"/>
      <c r="UH40" s="48"/>
      <c r="UI40" s="48"/>
      <c r="UJ40" s="48"/>
      <c r="UK40" s="48"/>
      <c r="UL40" s="48"/>
      <c r="UM40" s="48"/>
      <c r="UN40" s="48"/>
      <c r="UO40" s="48"/>
      <c r="UP40" s="48"/>
      <c r="UQ40" s="48"/>
      <c r="UR40" s="48"/>
      <c r="US40" s="48"/>
      <c r="UT40" s="48"/>
      <c r="UU40" s="48"/>
      <c r="UV40" s="48"/>
      <c r="UW40" s="48"/>
      <c r="UX40" s="48"/>
      <c r="UY40" s="48"/>
      <c r="UZ40" s="48"/>
      <c r="VA40" s="48"/>
      <c r="VB40" s="48"/>
      <c r="VC40" s="48"/>
      <c r="VD40" s="48"/>
      <c r="VE40" s="48"/>
      <c r="VF40" s="48"/>
      <c r="VG40" s="48"/>
      <c r="VH40" s="48"/>
      <c r="VI40" s="48"/>
      <c r="VJ40" s="48"/>
      <c r="VK40" s="48"/>
      <c r="VL40" s="48"/>
      <c r="VM40" s="48"/>
      <c r="VN40" s="48"/>
      <c r="VO40" s="48"/>
      <c r="VP40" s="48"/>
      <c r="VQ40" s="48"/>
      <c r="VR40" s="48"/>
      <c r="VS40" s="48"/>
      <c r="VT40" s="48"/>
      <c r="VU40" s="48"/>
      <c r="VV40" s="48"/>
      <c r="VW40" s="48"/>
      <c r="VX40" s="48"/>
      <c r="VY40" s="48"/>
      <c r="VZ40" s="48"/>
      <c r="WA40" s="48"/>
      <c r="WB40" s="48"/>
      <c r="WC40" s="48"/>
      <c r="WD40" s="48"/>
      <c r="WE40" s="48"/>
      <c r="WF40" s="48"/>
      <c r="WG40" s="48"/>
      <c r="WH40" s="48"/>
      <c r="WI40" s="48"/>
      <c r="WJ40" s="48"/>
      <c r="WK40" s="48"/>
      <c r="WL40" s="48"/>
      <c r="WM40" s="48"/>
      <c r="WN40" s="48"/>
      <c r="WO40" s="48"/>
      <c r="WP40" s="48"/>
      <c r="WQ40" s="48"/>
      <c r="WR40" s="48"/>
      <c r="WS40" s="48"/>
      <c r="WT40" s="48"/>
      <c r="WU40" s="48"/>
      <c r="WV40" s="48"/>
      <c r="WW40" s="48"/>
      <c r="WX40" s="48"/>
      <c r="WY40" s="48"/>
      <c r="WZ40" s="48"/>
      <c r="XA40" s="48"/>
      <c r="XB40" s="48"/>
      <c r="XC40" s="48"/>
      <c r="XD40" s="48"/>
      <c r="XE40" s="48"/>
      <c r="XF40" s="48"/>
      <c r="XG40" s="48"/>
      <c r="XH40" s="48"/>
      <c r="XI40" s="48"/>
      <c r="XJ40" s="48"/>
      <c r="XK40" s="48"/>
      <c r="XL40" s="48"/>
      <c r="XM40" s="48"/>
      <c r="XN40" s="48"/>
      <c r="XO40" s="48"/>
      <c r="XP40" s="48"/>
      <c r="XQ40" s="48"/>
      <c r="XR40" s="48"/>
      <c r="XS40" s="48"/>
      <c r="XT40" s="48"/>
      <c r="XU40" s="48"/>
      <c r="XV40" s="48"/>
      <c r="XW40" s="48"/>
      <c r="XX40" s="48"/>
      <c r="XY40" s="48"/>
      <c r="XZ40" s="48"/>
      <c r="YA40" s="48"/>
      <c r="YB40" s="48"/>
      <c r="YC40" s="48"/>
      <c r="YD40" s="48"/>
      <c r="YE40" s="48"/>
      <c r="YF40" s="48"/>
      <c r="YG40" s="48"/>
      <c r="YH40" s="48"/>
      <c r="YI40" s="48"/>
      <c r="YJ40" s="48"/>
      <c r="YK40" s="48"/>
      <c r="YL40" s="48"/>
      <c r="YM40" s="48"/>
      <c r="YN40" s="48"/>
      <c r="YO40" s="48"/>
      <c r="YP40" s="48"/>
      <c r="YQ40" s="48"/>
      <c r="YR40" s="48"/>
      <c r="YS40" s="48"/>
      <c r="YT40" s="48"/>
      <c r="YU40" s="48"/>
      <c r="YV40" s="48"/>
      <c r="YW40" s="48"/>
      <c r="YX40" s="48"/>
      <c r="YY40" s="48"/>
      <c r="YZ40" s="48"/>
      <c r="ZA40" s="48"/>
      <c r="ZB40" s="48"/>
      <c r="ZC40" s="48"/>
      <c r="ZD40" s="48"/>
      <c r="ZE40" s="48"/>
      <c r="ZF40" s="48"/>
      <c r="ZG40" s="48"/>
      <c r="ZH40" s="48"/>
      <c r="ZI40" s="48"/>
      <c r="ZJ40" s="48"/>
      <c r="ZK40" s="48"/>
      <c r="ZL40" s="48"/>
      <c r="ZM40" s="48"/>
      <c r="ZN40" s="48"/>
      <c r="ZO40" s="48"/>
      <c r="ZP40" s="48"/>
      <c r="ZQ40" s="48"/>
      <c r="ZR40" s="48"/>
      <c r="ZS40" s="48"/>
      <c r="ZT40" s="48"/>
      <c r="ZU40" s="48"/>
      <c r="ZV40" s="48"/>
      <c r="ZW40" s="48"/>
      <c r="ZX40" s="48"/>
      <c r="ZY40" s="48"/>
      <c r="ZZ40" s="48"/>
      <c r="AAA40" s="48"/>
      <c r="AAB40" s="48"/>
      <c r="AAC40" s="48"/>
      <c r="AAD40" s="48"/>
      <c r="AAE40" s="48"/>
      <c r="AAF40" s="48"/>
      <c r="AAG40" s="48"/>
      <c r="AAH40" s="48"/>
      <c r="AAI40" s="48"/>
      <c r="AAJ40" s="48"/>
      <c r="AAK40" s="48"/>
      <c r="AAL40" s="48"/>
      <c r="AAM40" s="48"/>
      <c r="AAN40" s="48"/>
      <c r="AAO40" s="48"/>
      <c r="AAP40" s="48"/>
      <c r="AAQ40" s="48"/>
      <c r="AAR40" s="48"/>
      <c r="AAS40" s="48"/>
      <c r="AAT40" s="48"/>
      <c r="AAU40" s="48"/>
      <c r="AAV40" s="48"/>
      <c r="AAW40" s="48"/>
      <c r="AAX40" s="48"/>
      <c r="AAY40" s="48"/>
      <c r="AAZ40" s="48"/>
      <c r="ABA40" s="48"/>
      <c r="ABB40" s="48"/>
      <c r="ABC40" s="48"/>
      <c r="ABD40" s="48"/>
      <c r="ABE40" s="48"/>
      <c r="ABF40" s="48"/>
      <c r="ABG40" s="48"/>
      <c r="ABH40" s="48"/>
      <c r="ABI40" s="48"/>
      <c r="ABJ40" s="48"/>
      <c r="ABK40" s="48"/>
      <c r="ABL40" s="48"/>
      <c r="ABM40" s="48"/>
      <c r="ABN40" s="48"/>
      <c r="ABO40" s="48"/>
      <c r="ABP40" s="48"/>
      <c r="ABQ40" s="48"/>
      <c r="ABR40" s="48"/>
      <c r="ABS40" s="48"/>
      <c r="ABT40" s="48"/>
      <c r="ABU40" s="48"/>
      <c r="ABV40" s="48"/>
      <c r="ABW40" s="48"/>
      <c r="ABX40" s="48"/>
      <c r="ABY40" s="48"/>
      <c r="ABZ40" s="48"/>
      <c r="ACA40" s="48"/>
      <c r="ACB40" s="48"/>
      <c r="ACC40" s="48"/>
      <c r="ACD40" s="48"/>
      <c r="ACE40" s="48"/>
      <c r="ACF40" s="48"/>
      <c r="ACG40" s="48"/>
      <c r="ACH40" s="48"/>
      <c r="ACI40" s="48"/>
      <c r="ACJ40" s="48"/>
      <c r="ACK40" s="48"/>
      <c r="ACL40" s="48"/>
      <c r="ACM40" s="48"/>
      <c r="ACN40" s="48"/>
      <c r="ACO40" s="48"/>
      <c r="ACP40" s="48"/>
      <c r="ACQ40" s="48"/>
      <c r="ACR40" s="48"/>
      <c r="ACS40" s="48"/>
      <c r="ACT40" s="48"/>
      <c r="ACU40" s="48"/>
      <c r="ACV40" s="48"/>
      <c r="ACW40" s="48"/>
      <c r="ACX40" s="48"/>
      <c r="ACY40" s="48"/>
      <c r="ACZ40" s="48"/>
      <c r="ADA40" s="48"/>
      <c r="ADB40" s="48"/>
      <c r="ADC40" s="48"/>
      <c r="ADD40" s="48"/>
      <c r="ADE40" s="48"/>
      <c r="ADF40" s="48"/>
      <c r="ADG40" s="48"/>
      <c r="ADH40" s="48"/>
      <c r="ADI40" s="48"/>
      <c r="ADJ40" s="48"/>
      <c r="ADK40" s="48"/>
      <c r="ADL40" s="48"/>
      <c r="ADM40" s="48"/>
      <c r="ADN40" s="48"/>
      <c r="ADO40" s="48"/>
      <c r="ADP40" s="48"/>
      <c r="ADQ40" s="48"/>
      <c r="ADR40" s="48"/>
      <c r="ADS40" s="48"/>
      <c r="ADT40" s="48"/>
      <c r="ADU40" s="48"/>
      <c r="ADV40" s="48"/>
      <c r="ADW40" s="48"/>
      <c r="ADX40" s="48"/>
      <c r="ADY40" s="48"/>
      <c r="ADZ40" s="48"/>
      <c r="AEA40" s="48"/>
      <c r="AEB40" s="48"/>
      <c r="AEC40" s="48"/>
      <c r="AED40" s="48"/>
      <c r="AEE40" s="48"/>
      <c r="AEF40" s="48"/>
      <c r="AEG40" s="48"/>
      <c r="AEH40" s="48"/>
      <c r="AEI40" s="48"/>
      <c r="AEJ40" s="48"/>
      <c r="AEK40" s="48"/>
      <c r="AEL40" s="48"/>
      <c r="AEM40" s="48"/>
      <c r="AEN40" s="48"/>
      <c r="AEO40" s="48"/>
      <c r="AEP40" s="48"/>
      <c r="AEQ40" s="48"/>
      <c r="AER40" s="48"/>
      <c r="AES40" s="48"/>
      <c r="AET40" s="48"/>
      <c r="AEU40" s="48"/>
      <c r="AEV40" s="48"/>
      <c r="AEW40" s="48"/>
      <c r="AEX40" s="48"/>
      <c r="AEY40" s="48"/>
      <c r="AEZ40" s="48"/>
      <c r="AFA40" s="48"/>
      <c r="AFB40" s="48"/>
      <c r="AFC40" s="48"/>
      <c r="AFD40" s="48"/>
      <c r="AFE40" s="48"/>
      <c r="AFF40" s="48"/>
      <c r="AFG40" s="48"/>
      <c r="AFH40" s="48"/>
      <c r="AFI40" s="48"/>
      <c r="AFJ40" s="48"/>
      <c r="AFK40" s="48"/>
      <c r="AFL40" s="48"/>
      <c r="AFM40" s="48"/>
      <c r="AFN40" s="48"/>
      <c r="AFO40" s="48"/>
      <c r="AFP40" s="48"/>
      <c r="AFQ40" s="48"/>
      <c r="AFR40" s="48"/>
      <c r="AFS40" s="48"/>
      <c r="AFT40" s="48"/>
      <c r="AFU40" s="48"/>
      <c r="AFV40" s="48"/>
      <c r="AFW40" s="48"/>
      <c r="AFX40" s="48"/>
      <c r="AFY40" s="48"/>
      <c r="AFZ40" s="48"/>
      <c r="AGA40" s="48"/>
      <c r="AGB40" s="48"/>
      <c r="AGC40" s="48"/>
      <c r="AGD40" s="48"/>
      <c r="AGE40" s="48"/>
      <c r="AGF40" s="48"/>
      <c r="AGG40" s="48"/>
      <c r="AGH40" s="48"/>
      <c r="AGI40" s="48"/>
      <c r="AGJ40" s="48"/>
      <c r="AGK40" s="48"/>
      <c r="AGL40" s="48"/>
      <c r="AGM40" s="48"/>
      <c r="AGN40" s="48"/>
      <c r="AGO40" s="48"/>
      <c r="AGP40" s="48"/>
      <c r="AGQ40" s="48"/>
      <c r="AGR40" s="48"/>
      <c r="AGS40" s="48"/>
      <c r="AGT40" s="48"/>
      <c r="AGU40" s="48"/>
      <c r="AGV40" s="48"/>
      <c r="AGW40" s="48"/>
      <c r="AGX40" s="48"/>
      <c r="AGY40" s="48"/>
      <c r="AGZ40" s="48"/>
      <c r="AHA40" s="48"/>
      <c r="AHB40" s="48"/>
      <c r="AHC40" s="48"/>
      <c r="AHD40" s="48"/>
      <c r="AHE40" s="48"/>
      <c r="AHF40" s="48"/>
      <c r="AHG40" s="48"/>
      <c r="AHH40" s="48"/>
      <c r="AHI40" s="48"/>
      <c r="AHJ40" s="48"/>
      <c r="AHK40" s="48"/>
      <c r="AHL40" s="48"/>
      <c r="AHM40" s="48"/>
      <c r="AHN40" s="48"/>
      <c r="AHO40" s="48"/>
      <c r="AHP40" s="48"/>
      <c r="AHQ40" s="48"/>
      <c r="AHR40" s="48"/>
      <c r="AHS40" s="48"/>
      <c r="AHT40" s="48"/>
      <c r="AHU40" s="48"/>
      <c r="AHV40" s="48"/>
      <c r="AHW40" s="48"/>
      <c r="AHX40" s="48"/>
      <c r="AHY40" s="48"/>
      <c r="AHZ40" s="48"/>
      <c r="AIA40" s="48"/>
      <c r="AIB40" s="48"/>
      <c r="AIC40" s="48"/>
      <c r="AID40" s="48"/>
      <c r="AIE40" s="48"/>
      <c r="AIF40" s="48"/>
      <c r="AIG40" s="48"/>
      <c r="AIH40" s="48"/>
      <c r="AII40" s="48"/>
      <c r="AIJ40" s="48"/>
      <c r="AIK40" s="48"/>
      <c r="AIL40" s="48"/>
      <c r="AIM40" s="48"/>
      <c r="AIN40" s="48"/>
      <c r="AIO40" s="48"/>
    </row>
    <row r="41" spans="1:925" ht="12" customHeight="1" x14ac:dyDescent="0.25">
      <c r="A41" s="48"/>
      <c r="B41" s="48"/>
      <c r="C41" s="48"/>
      <c r="D41" s="48"/>
      <c r="E41" s="48"/>
      <c r="F41" s="48"/>
      <c r="G41" s="48"/>
      <c r="H41" s="48"/>
      <c r="I41" s="48"/>
      <c r="J41" s="48"/>
      <c r="K41" s="48"/>
      <c r="L41" s="48"/>
      <c r="M41" s="48"/>
      <c r="AN41" s="71">
        <v>2024</v>
      </c>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48"/>
      <c r="HI41" s="48"/>
      <c r="HJ41" s="48"/>
      <c r="HK41" s="48"/>
      <c r="HL41" s="48"/>
      <c r="HM41" s="48"/>
      <c r="HN41" s="48"/>
      <c r="HO41" s="48"/>
      <c r="HP41" s="48"/>
      <c r="HQ41" s="48"/>
      <c r="HR41" s="48"/>
      <c r="HS41" s="48"/>
      <c r="HT41" s="48"/>
      <c r="HU41" s="48"/>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c r="KN41" s="48"/>
      <c r="KO41" s="48"/>
      <c r="KP41" s="48"/>
      <c r="KQ41" s="48"/>
      <c r="KR41" s="48"/>
      <c r="KS41" s="48"/>
      <c r="KT41" s="48"/>
      <c r="KU41" s="48"/>
      <c r="KV41" s="48"/>
      <c r="KW41" s="48"/>
      <c r="KX41" s="48"/>
      <c r="KY41" s="48"/>
      <c r="KZ41" s="48"/>
      <c r="LA41" s="48"/>
      <c r="LB41" s="48"/>
      <c r="LC41" s="48"/>
      <c r="LD41" s="48"/>
      <c r="LE41" s="48"/>
      <c r="LF41" s="48"/>
      <c r="LG41" s="48"/>
      <c r="LH41" s="48"/>
      <c r="LI41" s="48"/>
      <c r="LJ41" s="48"/>
      <c r="LK41" s="48"/>
      <c r="LL41" s="48"/>
      <c r="LM41" s="48"/>
      <c r="LN41" s="48"/>
      <c r="LO41" s="48"/>
      <c r="LP41" s="48"/>
      <c r="LQ41" s="48"/>
      <c r="LR41" s="48"/>
      <c r="LS41" s="48"/>
      <c r="LT41" s="48"/>
      <c r="LU41" s="48"/>
      <c r="LV41" s="48"/>
      <c r="LW41" s="48"/>
      <c r="LX41" s="48"/>
      <c r="LY41" s="48"/>
      <c r="LZ41" s="48"/>
      <c r="MA41" s="48"/>
      <c r="MB41" s="48"/>
      <c r="MC41" s="48"/>
      <c r="MD41" s="48"/>
      <c r="ME41" s="48"/>
      <c r="MF41" s="48"/>
      <c r="MG41" s="48"/>
      <c r="MH41" s="48"/>
      <c r="MI41" s="48"/>
      <c r="MJ41" s="48"/>
      <c r="MK41" s="48"/>
      <c r="ML41" s="48"/>
      <c r="MM41" s="48"/>
      <c r="MN41" s="48"/>
      <c r="MO41" s="48"/>
      <c r="MP41" s="48"/>
      <c r="MQ41" s="48"/>
      <c r="MR41" s="48"/>
      <c r="MS41" s="48"/>
      <c r="MT41" s="48"/>
      <c r="MU41" s="48"/>
      <c r="MV41" s="48"/>
      <c r="MW41" s="48"/>
      <c r="MX41" s="48"/>
      <c r="MY41" s="48"/>
      <c r="MZ41" s="48"/>
      <c r="NA41" s="48"/>
      <c r="NB41" s="48"/>
      <c r="NC41" s="48"/>
      <c r="ND41" s="48"/>
      <c r="NE41" s="48"/>
      <c r="NF41" s="48"/>
      <c r="NG41" s="48"/>
      <c r="NH41" s="48"/>
      <c r="NI41" s="48"/>
      <c r="NJ41" s="48"/>
      <c r="NK41" s="48"/>
      <c r="NL41" s="48"/>
      <c r="NM41" s="48"/>
      <c r="NN41" s="48"/>
      <c r="NO41" s="48"/>
      <c r="NP41" s="48"/>
      <c r="NQ41" s="48"/>
      <c r="NR41" s="48"/>
      <c r="NS41" s="48"/>
      <c r="NT41" s="48"/>
      <c r="NU41" s="48"/>
      <c r="NV41" s="48"/>
      <c r="NW41" s="48"/>
      <c r="NX41" s="48"/>
      <c r="NY41" s="48"/>
      <c r="NZ41" s="48"/>
      <c r="OA41" s="48"/>
      <c r="OB41" s="48"/>
      <c r="OC41" s="48"/>
      <c r="OD41" s="48"/>
      <c r="OE41" s="48"/>
      <c r="OF41" s="48"/>
      <c r="OG41" s="48"/>
      <c r="OH41" s="48"/>
      <c r="OI41" s="48"/>
      <c r="OJ41" s="48"/>
      <c r="OK41" s="48"/>
      <c r="OL41" s="48"/>
      <c r="OM41" s="48"/>
      <c r="ON41" s="48"/>
      <c r="OO41" s="48"/>
      <c r="OP41" s="48"/>
      <c r="OQ41" s="48"/>
      <c r="OR41" s="48"/>
      <c r="OS41" s="48"/>
      <c r="OT41" s="48"/>
      <c r="OU41" s="48"/>
      <c r="OV41" s="48"/>
      <c r="OW41" s="48"/>
      <c r="OX41" s="48"/>
      <c r="OY41" s="48"/>
      <c r="OZ41" s="48"/>
      <c r="PA41" s="48"/>
      <c r="PB41" s="48"/>
      <c r="PC41" s="48"/>
      <c r="PD41" s="48"/>
      <c r="PE41" s="48"/>
      <c r="PF41" s="48"/>
      <c r="PG41" s="48"/>
      <c r="PH41" s="48"/>
      <c r="PI41" s="48"/>
      <c r="PJ41" s="48"/>
      <c r="PK41" s="48"/>
      <c r="PL41" s="48"/>
      <c r="PM41" s="48"/>
      <c r="PN41" s="48"/>
      <c r="PO41" s="48"/>
      <c r="PP41" s="48"/>
      <c r="PQ41" s="48"/>
      <c r="PR41" s="48"/>
      <c r="PS41" s="48"/>
      <c r="PT41" s="48"/>
      <c r="PU41" s="48"/>
      <c r="PV41" s="48"/>
      <c r="PW41" s="48"/>
      <c r="PX41" s="48"/>
      <c r="PY41" s="48"/>
      <c r="PZ41" s="48"/>
      <c r="QA41" s="48"/>
      <c r="QB41" s="48"/>
      <c r="QC41" s="48"/>
      <c r="QD41" s="48"/>
      <c r="QE41" s="48"/>
      <c r="QF41" s="48"/>
      <c r="QG41" s="48"/>
      <c r="QH41" s="48"/>
      <c r="QI41" s="48"/>
      <c r="QJ41" s="48"/>
      <c r="QK41" s="48"/>
      <c r="QL41" s="48"/>
      <c r="QM41" s="48"/>
      <c r="QN41" s="48"/>
      <c r="QO41" s="48"/>
      <c r="QP41" s="48"/>
      <c r="QQ41" s="48"/>
      <c r="QR41" s="48"/>
      <c r="QS41" s="48"/>
      <c r="QT41" s="48"/>
      <c r="QU41" s="48"/>
      <c r="QV41" s="48"/>
      <c r="QW41" s="48"/>
      <c r="QX41" s="48"/>
      <c r="QY41" s="48"/>
      <c r="QZ41" s="48"/>
      <c r="RA41" s="48"/>
      <c r="RB41" s="48"/>
      <c r="RC41" s="48"/>
      <c r="RD41" s="48"/>
      <c r="RE41" s="48"/>
      <c r="RF41" s="48"/>
      <c r="RG41" s="48"/>
      <c r="RH41" s="48"/>
      <c r="RI41" s="48"/>
      <c r="RJ41" s="48"/>
      <c r="RK41" s="48"/>
      <c r="RL41" s="48"/>
      <c r="RM41" s="48"/>
      <c r="RN41" s="48"/>
      <c r="RO41" s="48"/>
      <c r="RP41" s="48"/>
      <c r="RQ41" s="48"/>
      <c r="RR41" s="48"/>
      <c r="RS41" s="48"/>
      <c r="RT41" s="48"/>
      <c r="RU41" s="48"/>
      <c r="RV41" s="48"/>
      <c r="RW41" s="48"/>
      <c r="RX41" s="48"/>
      <c r="RY41" s="48"/>
      <c r="RZ41" s="48"/>
      <c r="SA41" s="48"/>
      <c r="SB41" s="48"/>
      <c r="SC41" s="48"/>
      <c r="SD41" s="48"/>
      <c r="SE41" s="48"/>
      <c r="SF41" s="48"/>
      <c r="SG41" s="48"/>
      <c r="SH41" s="48"/>
      <c r="SI41" s="48"/>
      <c r="SJ41" s="48"/>
      <c r="SK41" s="48"/>
      <c r="SL41" s="48"/>
      <c r="SM41" s="48"/>
      <c r="SN41" s="48"/>
      <c r="SO41" s="48"/>
      <c r="SP41" s="48"/>
      <c r="SQ41" s="48"/>
      <c r="SR41" s="48"/>
      <c r="SS41" s="48"/>
      <c r="ST41" s="48"/>
      <c r="SU41" s="48"/>
      <c r="SV41" s="48"/>
      <c r="SW41" s="48"/>
      <c r="SX41" s="48"/>
      <c r="SY41" s="48"/>
      <c r="SZ41" s="48"/>
      <c r="TA41" s="48"/>
      <c r="TB41" s="48"/>
      <c r="TC41" s="48"/>
      <c r="TD41" s="48"/>
      <c r="TE41" s="48"/>
      <c r="TF41" s="48"/>
      <c r="TG41" s="48"/>
      <c r="TH41" s="48"/>
      <c r="TI41" s="48"/>
      <c r="TJ41" s="48"/>
      <c r="TK41" s="48"/>
      <c r="TL41" s="48"/>
      <c r="TM41" s="48"/>
      <c r="TN41" s="48"/>
      <c r="TO41" s="48"/>
      <c r="TP41" s="48"/>
      <c r="TQ41" s="48"/>
      <c r="TR41" s="48"/>
      <c r="TS41" s="48"/>
      <c r="TT41" s="48"/>
      <c r="TU41" s="48"/>
      <c r="TV41" s="48"/>
      <c r="TW41" s="48"/>
      <c r="TX41" s="48"/>
      <c r="TY41" s="48"/>
      <c r="TZ41" s="48"/>
      <c r="UA41" s="48"/>
      <c r="UB41" s="48"/>
      <c r="UC41" s="48"/>
      <c r="UD41" s="48"/>
      <c r="UE41" s="48"/>
      <c r="UF41" s="48"/>
      <c r="UG41" s="48"/>
      <c r="UH41" s="48"/>
      <c r="UI41" s="48"/>
      <c r="UJ41" s="48"/>
      <c r="UK41" s="48"/>
      <c r="UL41" s="48"/>
      <c r="UM41" s="48"/>
      <c r="UN41" s="48"/>
      <c r="UO41" s="48"/>
      <c r="UP41" s="48"/>
      <c r="UQ41" s="48"/>
      <c r="UR41" s="48"/>
      <c r="US41" s="48"/>
      <c r="UT41" s="48"/>
      <c r="UU41" s="48"/>
      <c r="UV41" s="48"/>
      <c r="UW41" s="48"/>
      <c r="UX41" s="48"/>
      <c r="UY41" s="48"/>
      <c r="UZ41" s="48"/>
      <c r="VA41" s="48"/>
      <c r="VB41" s="48"/>
      <c r="VC41" s="48"/>
      <c r="VD41" s="48"/>
      <c r="VE41" s="48"/>
      <c r="VF41" s="48"/>
      <c r="VG41" s="48"/>
      <c r="VH41" s="48"/>
      <c r="VI41" s="48"/>
      <c r="VJ41" s="48"/>
      <c r="VK41" s="48"/>
      <c r="VL41" s="48"/>
      <c r="VM41" s="48"/>
      <c r="VN41" s="48"/>
      <c r="VO41" s="48"/>
      <c r="VP41" s="48"/>
      <c r="VQ41" s="48"/>
      <c r="VR41" s="48"/>
      <c r="VS41" s="48"/>
      <c r="VT41" s="48"/>
      <c r="VU41" s="48"/>
      <c r="VV41" s="48"/>
      <c r="VW41" s="48"/>
      <c r="VX41" s="48"/>
      <c r="VY41" s="48"/>
      <c r="VZ41" s="48"/>
      <c r="WA41" s="48"/>
      <c r="WB41" s="48"/>
      <c r="WC41" s="48"/>
      <c r="WD41" s="48"/>
      <c r="WE41" s="48"/>
      <c r="WF41" s="48"/>
      <c r="WG41" s="48"/>
      <c r="WH41" s="48"/>
      <c r="WI41" s="48"/>
      <c r="WJ41" s="48"/>
      <c r="WK41" s="48"/>
      <c r="WL41" s="48"/>
      <c r="WM41" s="48"/>
      <c r="WN41" s="48"/>
      <c r="WO41" s="48"/>
      <c r="WP41" s="48"/>
      <c r="WQ41" s="48"/>
      <c r="WR41" s="48"/>
      <c r="WS41" s="48"/>
      <c r="WT41" s="48"/>
      <c r="WU41" s="48"/>
      <c r="WV41" s="48"/>
      <c r="WW41" s="48"/>
      <c r="WX41" s="48"/>
      <c r="WY41" s="48"/>
      <c r="WZ41" s="48"/>
      <c r="XA41" s="48"/>
      <c r="XB41" s="48"/>
      <c r="XC41" s="48"/>
      <c r="XD41" s="48"/>
      <c r="XE41" s="48"/>
      <c r="XF41" s="48"/>
      <c r="XG41" s="48"/>
      <c r="XH41" s="48"/>
      <c r="XI41" s="48"/>
      <c r="XJ41" s="48"/>
      <c r="XK41" s="48"/>
      <c r="XL41" s="48"/>
      <c r="XM41" s="48"/>
      <c r="XN41" s="48"/>
      <c r="XO41" s="48"/>
      <c r="XP41" s="48"/>
      <c r="XQ41" s="48"/>
      <c r="XR41" s="48"/>
      <c r="XS41" s="48"/>
      <c r="XT41" s="48"/>
      <c r="XU41" s="48"/>
      <c r="XV41" s="48"/>
      <c r="XW41" s="48"/>
      <c r="XX41" s="48"/>
      <c r="XY41" s="48"/>
      <c r="XZ41" s="48"/>
      <c r="YA41" s="48"/>
      <c r="YB41" s="48"/>
      <c r="YC41" s="48"/>
      <c r="YD41" s="48"/>
      <c r="YE41" s="48"/>
      <c r="YF41" s="48"/>
      <c r="YG41" s="48"/>
      <c r="YH41" s="48"/>
      <c r="YI41" s="48"/>
      <c r="YJ41" s="48"/>
      <c r="YK41" s="48"/>
      <c r="YL41" s="48"/>
      <c r="YM41" s="48"/>
      <c r="YN41" s="48"/>
      <c r="YO41" s="48"/>
      <c r="YP41" s="48"/>
      <c r="YQ41" s="48"/>
      <c r="YR41" s="48"/>
      <c r="YS41" s="48"/>
      <c r="YT41" s="48"/>
      <c r="YU41" s="48"/>
      <c r="YV41" s="48"/>
      <c r="YW41" s="48"/>
      <c r="YX41" s="48"/>
      <c r="YY41" s="48"/>
      <c r="YZ41" s="48"/>
      <c r="ZA41" s="48"/>
      <c r="ZB41" s="48"/>
      <c r="ZC41" s="48"/>
      <c r="ZD41" s="48"/>
      <c r="ZE41" s="48"/>
      <c r="ZF41" s="48"/>
      <c r="ZG41" s="48"/>
      <c r="ZH41" s="48"/>
      <c r="ZI41" s="48"/>
      <c r="ZJ41" s="48"/>
      <c r="ZK41" s="48"/>
      <c r="ZL41" s="48"/>
      <c r="ZM41" s="48"/>
      <c r="ZN41" s="48"/>
      <c r="ZO41" s="48"/>
      <c r="ZP41" s="48"/>
      <c r="ZQ41" s="48"/>
      <c r="ZR41" s="48"/>
      <c r="ZS41" s="48"/>
      <c r="ZT41" s="48"/>
      <c r="ZU41" s="48"/>
      <c r="ZV41" s="48"/>
      <c r="ZW41" s="48"/>
      <c r="ZX41" s="48"/>
      <c r="ZY41" s="48"/>
      <c r="ZZ41" s="48"/>
      <c r="AAA41" s="48"/>
      <c r="AAB41" s="48"/>
      <c r="AAC41" s="48"/>
      <c r="AAD41" s="48"/>
      <c r="AAE41" s="48"/>
      <c r="AAF41" s="48"/>
      <c r="AAG41" s="48"/>
      <c r="AAH41" s="48"/>
      <c r="AAI41" s="48"/>
      <c r="AAJ41" s="48"/>
      <c r="AAK41" s="48"/>
      <c r="AAL41" s="48"/>
      <c r="AAM41" s="48"/>
      <c r="AAN41" s="48"/>
      <c r="AAO41" s="48"/>
      <c r="AAP41" s="48"/>
      <c r="AAQ41" s="48"/>
      <c r="AAR41" s="48"/>
      <c r="AAS41" s="48"/>
      <c r="AAT41" s="48"/>
      <c r="AAU41" s="48"/>
      <c r="AAV41" s="48"/>
      <c r="AAW41" s="48"/>
      <c r="AAX41" s="48"/>
      <c r="AAY41" s="48"/>
      <c r="AAZ41" s="48"/>
      <c r="ABA41" s="48"/>
      <c r="ABB41" s="48"/>
      <c r="ABC41" s="48"/>
      <c r="ABD41" s="48"/>
      <c r="ABE41" s="48"/>
      <c r="ABF41" s="48"/>
      <c r="ABG41" s="48"/>
      <c r="ABH41" s="48"/>
      <c r="ABI41" s="48"/>
      <c r="ABJ41" s="48"/>
      <c r="ABK41" s="48"/>
      <c r="ABL41" s="48"/>
      <c r="ABM41" s="48"/>
      <c r="ABN41" s="48"/>
      <c r="ABO41" s="48"/>
      <c r="ABP41" s="48"/>
      <c r="ABQ41" s="48"/>
      <c r="ABR41" s="48"/>
      <c r="ABS41" s="48"/>
      <c r="ABT41" s="48"/>
      <c r="ABU41" s="48"/>
      <c r="ABV41" s="48"/>
      <c r="ABW41" s="48"/>
      <c r="ABX41" s="48"/>
      <c r="ABY41" s="48"/>
      <c r="ABZ41" s="48"/>
      <c r="ACA41" s="48"/>
      <c r="ACB41" s="48"/>
      <c r="ACC41" s="48"/>
      <c r="ACD41" s="48"/>
      <c r="ACE41" s="48"/>
      <c r="ACF41" s="48"/>
      <c r="ACG41" s="48"/>
      <c r="ACH41" s="48"/>
      <c r="ACI41" s="48"/>
      <c r="ACJ41" s="48"/>
      <c r="ACK41" s="48"/>
      <c r="ACL41" s="48"/>
      <c r="ACM41" s="48"/>
      <c r="ACN41" s="48"/>
      <c r="ACO41" s="48"/>
      <c r="ACP41" s="48"/>
      <c r="ACQ41" s="48"/>
      <c r="ACR41" s="48"/>
      <c r="ACS41" s="48"/>
      <c r="ACT41" s="48"/>
      <c r="ACU41" s="48"/>
      <c r="ACV41" s="48"/>
      <c r="ACW41" s="48"/>
      <c r="ACX41" s="48"/>
      <c r="ACY41" s="48"/>
      <c r="ACZ41" s="48"/>
      <c r="ADA41" s="48"/>
      <c r="ADB41" s="48"/>
      <c r="ADC41" s="48"/>
      <c r="ADD41" s="48"/>
      <c r="ADE41" s="48"/>
      <c r="ADF41" s="48"/>
      <c r="ADG41" s="48"/>
      <c r="ADH41" s="48"/>
      <c r="ADI41" s="48"/>
      <c r="ADJ41" s="48"/>
      <c r="ADK41" s="48"/>
      <c r="ADL41" s="48"/>
      <c r="ADM41" s="48"/>
      <c r="ADN41" s="48"/>
      <c r="ADO41" s="48"/>
      <c r="ADP41" s="48"/>
      <c r="ADQ41" s="48"/>
      <c r="ADR41" s="48"/>
      <c r="ADS41" s="48"/>
      <c r="ADT41" s="48"/>
      <c r="ADU41" s="48"/>
      <c r="ADV41" s="48"/>
      <c r="ADW41" s="48"/>
      <c r="ADX41" s="48"/>
      <c r="ADY41" s="48"/>
      <c r="ADZ41" s="48"/>
      <c r="AEA41" s="48"/>
      <c r="AEB41" s="48"/>
      <c r="AEC41" s="48"/>
      <c r="AED41" s="48"/>
      <c r="AEE41" s="48"/>
      <c r="AEF41" s="48"/>
      <c r="AEG41" s="48"/>
      <c r="AEH41" s="48"/>
      <c r="AEI41" s="48"/>
      <c r="AEJ41" s="48"/>
      <c r="AEK41" s="48"/>
      <c r="AEL41" s="48"/>
      <c r="AEM41" s="48"/>
      <c r="AEN41" s="48"/>
      <c r="AEO41" s="48"/>
      <c r="AEP41" s="48"/>
      <c r="AEQ41" s="48"/>
      <c r="AER41" s="48"/>
      <c r="AES41" s="48"/>
      <c r="AET41" s="48"/>
      <c r="AEU41" s="48"/>
      <c r="AEV41" s="48"/>
      <c r="AEW41" s="48"/>
      <c r="AEX41" s="48"/>
      <c r="AEY41" s="48"/>
      <c r="AEZ41" s="48"/>
      <c r="AFA41" s="48"/>
      <c r="AFB41" s="48"/>
      <c r="AFC41" s="48"/>
      <c r="AFD41" s="48"/>
      <c r="AFE41" s="48"/>
      <c r="AFF41" s="48"/>
      <c r="AFG41" s="48"/>
      <c r="AFH41" s="48"/>
      <c r="AFI41" s="48"/>
      <c r="AFJ41" s="48"/>
      <c r="AFK41" s="48"/>
      <c r="AFL41" s="48"/>
      <c r="AFM41" s="48"/>
      <c r="AFN41" s="48"/>
      <c r="AFO41" s="48"/>
      <c r="AFP41" s="48"/>
      <c r="AFQ41" s="48"/>
      <c r="AFR41" s="48"/>
      <c r="AFS41" s="48"/>
      <c r="AFT41" s="48"/>
      <c r="AFU41" s="48"/>
      <c r="AFV41" s="48"/>
      <c r="AFW41" s="48"/>
      <c r="AFX41" s="48"/>
      <c r="AFY41" s="48"/>
      <c r="AFZ41" s="48"/>
      <c r="AGA41" s="48"/>
      <c r="AGB41" s="48"/>
      <c r="AGC41" s="48"/>
      <c r="AGD41" s="48"/>
      <c r="AGE41" s="48"/>
      <c r="AGF41" s="48"/>
      <c r="AGG41" s="48"/>
      <c r="AGH41" s="48"/>
      <c r="AGI41" s="48"/>
      <c r="AGJ41" s="48"/>
      <c r="AGK41" s="48"/>
      <c r="AGL41" s="48"/>
      <c r="AGM41" s="48"/>
      <c r="AGN41" s="48"/>
      <c r="AGO41" s="48"/>
      <c r="AGP41" s="48"/>
      <c r="AGQ41" s="48"/>
      <c r="AGR41" s="48"/>
      <c r="AGS41" s="48"/>
      <c r="AGT41" s="48"/>
      <c r="AGU41" s="48"/>
      <c r="AGV41" s="48"/>
      <c r="AGW41" s="48"/>
      <c r="AGX41" s="48"/>
      <c r="AGY41" s="48"/>
      <c r="AGZ41" s="48"/>
      <c r="AHA41" s="48"/>
      <c r="AHB41" s="48"/>
      <c r="AHC41" s="48"/>
      <c r="AHD41" s="48"/>
      <c r="AHE41" s="48"/>
      <c r="AHF41" s="48"/>
      <c r="AHG41" s="48"/>
      <c r="AHH41" s="48"/>
      <c r="AHI41" s="48"/>
      <c r="AHJ41" s="48"/>
      <c r="AHK41" s="48"/>
      <c r="AHL41" s="48"/>
      <c r="AHM41" s="48"/>
      <c r="AHN41" s="48"/>
      <c r="AHO41" s="48"/>
      <c r="AHP41" s="48"/>
      <c r="AHQ41" s="48"/>
      <c r="AHR41" s="48"/>
      <c r="AHS41" s="48"/>
      <c r="AHT41" s="48"/>
      <c r="AHU41" s="48"/>
      <c r="AHV41" s="48"/>
      <c r="AHW41" s="48"/>
      <c r="AHX41" s="48"/>
      <c r="AHY41" s="48"/>
      <c r="AHZ41" s="48"/>
      <c r="AIA41" s="48"/>
      <c r="AIB41" s="48"/>
      <c r="AIC41" s="48"/>
      <c r="AID41" s="48"/>
      <c r="AIE41" s="48"/>
      <c r="AIF41" s="48"/>
      <c r="AIG41" s="48"/>
      <c r="AIH41" s="48"/>
      <c r="AII41" s="48"/>
      <c r="AIJ41" s="48"/>
      <c r="AIK41" s="48"/>
      <c r="AIL41" s="48"/>
      <c r="AIM41" s="48"/>
      <c r="AIN41" s="48"/>
      <c r="AIO41" s="48"/>
    </row>
    <row r="42" spans="1:925" ht="12" customHeight="1" x14ac:dyDescent="0.25">
      <c r="A42" s="48"/>
      <c r="B42" s="48"/>
      <c r="C42" s="48"/>
      <c r="D42" s="48"/>
      <c r="E42" s="48"/>
      <c r="F42" s="48"/>
      <c r="G42" s="48"/>
      <c r="H42" s="48"/>
      <c r="I42" s="48"/>
      <c r="J42" s="48"/>
      <c r="K42" s="48"/>
      <c r="L42" s="48"/>
      <c r="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48"/>
      <c r="HI42" s="48"/>
      <c r="HJ42" s="48"/>
      <c r="HK42" s="48"/>
      <c r="HL42" s="48"/>
      <c r="HM42" s="48"/>
      <c r="HN42" s="48"/>
      <c r="HO42" s="48"/>
      <c r="HP42" s="48"/>
      <c r="HQ42" s="48"/>
      <c r="HR42" s="48"/>
      <c r="HS42" s="48"/>
      <c r="HT42" s="48"/>
      <c r="HU42" s="48"/>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c r="KN42" s="48"/>
      <c r="KO42" s="48"/>
      <c r="KP42" s="48"/>
      <c r="KQ42" s="48"/>
      <c r="KR42" s="48"/>
      <c r="KS42" s="48"/>
      <c r="KT42" s="48"/>
      <c r="KU42" s="48"/>
      <c r="KV42" s="48"/>
      <c r="KW42" s="48"/>
      <c r="KX42" s="48"/>
      <c r="KY42" s="48"/>
      <c r="KZ42" s="48"/>
      <c r="LA42" s="48"/>
      <c r="LB42" s="48"/>
      <c r="LC42" s="48"/>
      <c r="LD42" s="48"/>
      <c r="LE42" s="48"/>
      <c r="LF42" s="48"/>
      <c r="LG42" s="48"/>
      <c r="LH42" s="48"/>
      <c r="LI42" s="48"/>
      <c r="LJ42" s="48"/>
      <c r="LK42" s="48"/>
      <c r="LL42" s="48"/>
      <c r="LM42" s="48"/>
      <c r="LN42" s="48"/>
      <c r="LO42" s="48"/>
      <c r="LP42" s="48"/>
      <c r="LQ42" s="48"/>
      <c r="LR42" s="48"/>
      <c r="LS42" s="48"/>
      <c r="LT42" s="48"/>
      <c r="LU42" s="48"/>
      <c r="LV42" s="48"/>
      <c r="LW42" s="48"/>
      <c r="LX42" s="48"/>
      <c r="LY42" s="48"/>
      <c r="LZ42" s="48"/>
      <c r="MA42" s="48"/>
      <c r="MB42" s="48"/>
      <c r="MC42" s="48"/>
      <c r="MD42" s="48"/>
      <c r="ME42" s="48"/>
      <c r="MF42" s="48"/>
      <c r="MG42" s="48"/>
      <c r="MH42" s="48"/>
      <c r="MI42" s="48"/>
      <c r="MJ42" s="48"/>
      <c r="MK42" s="48"/>
      <c r="ML42" s="48"/>
      <c r="MM42" s="48"/>
      <c r="MN42" s="48"/>
      <c r="MO42" s="48"/>
      <c r="MP42" s="48"/>
      <c r="MQ42" s="48"/>
      <c r="MR42" s="48"/>
      <c r="MS42" s="48"/>
      <c r="MT42" s="48"/>
      <c r="MU42" s="48"/>
      <c r="MV42" s="48"/>
      <c r="MW42" s="48"/>
      <c r="MX42" s="48"/>
      <c r="MY42" s="48"/>
      <c r="MZ42" s="48"/>
      <c r="NA42" s="48"/>
      <c r="NB42" s="48"/>
      <c r="NC42" s="48"/>
      <c r="ND42" s="48"/>
      <c r="NE42" s="48"/>
      <c r="NF42" s="48"/>
      <c r="NG42" s="48"/>
      <c r="NH42" s="48"/>
      <c r="NI42" s="48"/>
      <c r="NJ42" s="48"/>
      <c r="NK42" s="48"/>
      <c r="NL42" s="48"/>
      <c r="NM42" s="48"/>
      <c r="NN42" s="48"/>
      <c r="NO42" s="48"/>
      <c r="NP42" s="48"/>
      <c r="NQ42" s="48"/>
      <c r="NR42" s="48"/>
      <c r="NS42" s="48"/>
      <c r="NT42" s="48"/>
      <c r="NU42" s="48"/>
      <c r="NV42" s="48"/>
      <c r="NW42" s="48"/>
      <c r="NX42" s="48"/>
      <c r="NY42" s="48"/>
      <c r="NZ42" s="48"/>
      <c r="OA42" s="48"/>
      <c r="OB42" s="48"/>
      <c r="OC42" s="48"/>
      <c r="OD42" s="48"/>
      <c r="OE42" s="48"/>
      <c r="OF42" s="48"/>
      <c r="OG42" s="48"/>
      <c r="OH42" s="48"/>
      <c r="OI42" s="48"/>
      <c r="OJ42" s="48"/>
      <c r="OK42" s="48"/>
      <c r="OL42" s="48"/>
      <c r="OM42" s="48"/>
      <c r="ON42" s="48"/>
      <c r="OO42" s="48"/>
      <c r="OP42" s="48"/>
      <c r="OQ42" s="48"/>
      <c r="OR42" s="48"/>
      <c r="OS42" s="48"/>
      <c r="OT42" s="48"/>
      <c r="OU42" s="48"/>
      <c r="OV42" s="48"/>
      <c r="OW42" s="48"/>
      <c r="OX42" s="48"/>
      <c r="OY42" s="48"/>
      <c r="OZ42" s="48"/>
      <c r="PA42" s="48"/>
      <c r="PB42" s="48"/>
      <c r="PC42" s="48"/>
      <c r="PD42" s="48"/>
      <c r="PE42" s="48"/>
      <c r="PF42" s="48"/>
      <c r="PG42" s="48"/>
      <c r="PH42" s="48"/>
      <c r="PI42" s="48"/>
      <c r="PJ42" s="48"/>
      <c r="PK42" s="48"/>
      <c r="PL42" s="48"/>
      <c r="PM42" s="48"/>
      <c r="PN42" s="48"/>
      <c r="PO42" s="48"/>
      <c r="PP42" s="48"/>
      <c r="PQ42" s="48"/>
      <c r="PR42" s="48"/>
      <c r="PS42" s="48"/>
      <c r="PT42" s="48"/>
      <c r="PU42" s="48"/>
      <c r="PV42" s="48"/>
      <c r="PW42" s="48"/>
      <c r="PX42" s="48"/>
      <c r="PY42" s="48"/>
      <c r="PZ42" s="48"/>
      <c r="QA42" s="48"/>
      <c r="QB42" s="48"/>
      <c r="QC42" s="48"/>
      <c r="QD42" s="48"/>
      <c r="QE42" s="48"/>
      <c r="QF42" s="48"/>
      <c r="QG42" s="48"/>
      <c r="QH42" s="48"/>
      <c r="QI42" s="48"/>
      <c r="QJ42" s="48"/>
      <c r="QK42" s="48"/>
      <c r="QL42" s="48"/>
      <c r="QM42" s="48"/>
      <c r="QN42" s="48"/>
      <c r="QO42" s="48"/>
      <c r="QP42" s="48"/>
      <c r="QQ42" s="48"/>
      <c r="QR42" s="48"/>
      <c r="QS42" s="48"/>
      <c r="QT42" s="48"/>
      <c r="QU42" s="48"/>
      <c r="QV42" s="48"/>
      <c r="QW42" s="48"/>
      <c r="QX42" s="48"/>
      <c r="QY42" s="48"/>
      <c r="QZ42" s="48"/>
      <c r="RA42" s="48"/>
      <c r="RB42" s="48"/>
      <c r="RC42" s="48"/>
      <c r="RD42" s="48"/>
      <c r="RE42" s="48"/>
      <c r="RF42" s="48"/>
      <c r="RG42" s="48"/>
      <c r="RH42" s="48"/>
      <c r="RI42" s="48"/>
      <c r="RJ42" s="48"/>
      <c r="RK42" s="48"/>
      <c r="RL42" s="48"/>
      <c r="RM42" s="48"/>
      <c r="RN42" s="48"/>
      <c r="RO42" s="48"/>
      <c r="RP42" s="48"/>
      <c r="RQ42" s="48"/>
      <c r="RR42" s="48"/>
      <c r="RS42" s="48"/>
      <c r="RT42" s="48"/>
      <c r="RU42" s="48"/>
      <c r="RV42" s="48"/>
      <c r="RW42" s="48"/>
      <c r="RX42" s="48"/>
      <c r="RY42" s="48"/>
      <c r="RZ42" s="48"/>
      <c r="SA42" s="48"/>
      <c r="SB42" s="48"/>
      <c r="SC42" s="48"/>
      <c r="SD42" s="48"/>
      <c r="SE42" s="48"/>
      <c r="SF42" s="48"/>
      <c r="SG42" s="48"/>
      <c r="SH42" s="48"/>
      <c r="SI42" s="48"/>
      <c r="SJ42" s="48"/>
      <c r="SK42" s="48"/>
      <c r="SL42" s="48"/>
      <c r="SM42" s="48"/>
      <c r="SN42" s="48"/>
      <c r="SO42" s="48"/>
      <c r="SP42" s="48"/>
      <c r="SQ42" s="48"/>
      <c r="SR42" s="48"/>
      <c r="SS42" s="48"/>
      <c r="ST42" s="48"/>
      <c r="SU42" s="48"/>
      <c r="SV42" s="48"/>
      <c r="SW42" s="48"/>
      <c r="SX42" s="48"/>
      <c r="SY42" s="48"/>
      <c r="SZ42" s="48"/>
      <c r="TA42" s="48"/>
      <c r="TB42" s="48"/>
      <c r="TC42" s="48"/>
      <c r="TD42" s="48"/>
      <c r="TE42" s="48"/>
      <c r="TF42" s="48"/>
      <c r="TG42" s="48"/>
      <c r="TH42" s="48"/>
      <c r="TI42" s="48"/>
      <c r="TJ42" s="48"/>
      <c r="TK42" s="48"/>
      <c r="TL42" s="48"/>
      <c r="TM42" s="48"/>
      <c r="TN42" s="48"/>
      <c r="TO42" s="48"/>
      <c r="TP42" s="48"/>
      <c r="TQ42" s="48"/>
      <c r="TR42" s="48"/>
      <c r="TS42" s="48"/>
      <c r="TT42" s="48"/>
      <c r="TU42" s="48"/>
      <c r="TV42" s="48"/>
      <c r="TW42" s="48"/>
      <c r="TX42" s="48"/>
      <c r="TY42" s="48"/>
      <c r="TZ42" s="48"/>
      <c r="UA42" s="48"/>
      <c r="UB42" s="48"/>
      <c r="UC42" s="48"/>
      <c r="UD42" s="48"/>
      <c r="UE42" s="48"/>
      <c r="UF42" s="48"/>
      <c r="UG42" s="48"/>
      <c r="UH42" s="48"/>
      <c r="UI42" s="48"/>
      <c r="UJ42" s="48"/>
      <c r="UK42" s="48"/>
      <c r="UL42" s="48"/>
      <c r="UM42" s="48"/>
      <c r="UN42" s="48"/>
      <c r="UO42" s="48"/>
      <c r="UP42" s="48"/>
      <c r="UQ42" s="48"/>
      <c r="UR42" s="48"/>
      <c r="US42" s="48"/>
      <c r="UT42" s="48"/>
      <c r="UU42" s="48"/>
      <c r="UV42" s="48"/>
      <c r="UW42" s="48"/>
      <c r="UX42" s="48"/>
      <c r="UY42" s="48"/>
      <c r="UZ42" s="48"/>
      <c r="VA42" s="48"/>
      <c r="VB42" s="48"/>
      <c r="VC42" s="48"/>
      <c r="VD42" s="48"/>
      <c r="VE42" s="48"/>
      <c r="VF42" s="48"/>
      <c r="VG42" s="48"/>
      <c r="VH42" s="48"/>
      <c r="VI42" s="48"/>
      <c r="VJ42" s="48"/>
      <c r="VK42" s="48"/>
      <c r="VL42" s="48"/>
      <c r="VM42" s="48"/>
      <c r="VN42" s="48"/>
      <c r="VO42" s="48"/>
      <c r="VP42" s="48"/>
      <c r="VQ42" s="48"/>
      <c r="VR42" s="48"/>
      <c r="VS42" s="48"/>
      <c r="VT42" s="48"/>
      <c r="VU42" s="48"/>
      <c r="VV42" s="48"/>
      <c r="VW42" s="48"/>
      <c r="VX42" s="48"/>
      <c r="VY42" s="48"/>
      <c r="VZ42" s="48"/>
      <c r="WA42" s="48"/>
      <c r="WB42" s="48"/>
      <c r="WC42" s="48"/>
      <c r="WD42" s="48"/>
      <c r="WE42" s="48"/>
      <c r="WF42" s="48"/>
      <c r="WG42" s="48"/>
      <c r="WH42" s="48"/>
      <c r="WI42" s="48"/>
      <c r="WJ42" s="48"/>
      <c r="WK42" s="48"/>
      <c r="WL42" s="48"/>
      <c r="WM42" s="48"/>
      <c r="WN42" s="48"/>
      <c r="WO42" s="48"/>
      <c r="WP42" s="48"/>
      <c r="WQ42" s="48"/>
      <c r="WR42" s="48"/>
      <c r="WS42" s="48"/>
      <c r="WT42" s="48"/>
      <c r="WU42" s="48"/>
      <c r="WV42" s="48"/>
      <c r="WW42" s="48"/>
      <c r="WX42" s="48"/>
      <c r="WY42" s="48"/>
      <c r="WZ42" s="48"/>
      <c r="XA42" s="48"/>
      <c r="XB42" s="48"/>
      <c r="XC42" s="48"/>
      <c r="XD42" s="48"/>
      <c r="XE42" s="48"/>
      <c r="XF42" s="48"/>
      <c r="XG42" s="48"/>
      <c r="XH42" s="48"/>
      <c r="XI42" s="48"/>
      <c r="XJ42" s="48"/>
      <c r="XK42" s="48"/>
      <c r="XL42" s="48"/>
      <c r="XM42" s="48"/>
      <c r="XN42" s="48"/>
      <c r="XO42" s="48"/>
      <c r="XP42" s="48"/>
      <c r="XQ42" s="48"/>
      <c r="XR42" s="48"/>
      <c r="XS42" s="48"/>
      <c r="XT42" s="48"/>
      <c r="XU42" s="48"/>
      <c r="XV42" s="48"/>
      <c r="XW42" s="48"/>
      <c r="XX42" s="48"/>
      <c r="XY42" s="48"/>
      <c r="XZ42" s="48"/>
      <c r="YA42" s="48"/>
      <c r="YB42" s="48"/>
      <c r="YC42" s="48"/>
      <c r="YD42" s="48"/>
      <c r="YE42" s="48"/>
      <c r="YF42" s="48"/>
      <c r="YG42" s="48"/>
      <c r="YH42" s="48"/>
      <c r="YI42" s="48"/>
      <c r="YJ42" s="48"/>
      <c r="YK42" s="48"/>
      <c r="YL42" s="48"/>
      <c r="YM42" s="48"/>
      <c r="YN42" s="48"/>
      <c r="YO42" s="48"/>
      <c r="YP42" s="48"/>
      <c r="YQ42" s="48"/>
      <c r="YR42" s="48"/>
      <c r="YS42" s="48"/>
      <c r="YT42" s="48"/>
      <c r="YU42" s="48"/>
      <c r="YV42" s="48"/>
      <c r="YW42" s="48"/>
      <c r="YX42" s="48"/>
      <c r="YY42" s="48"/>
      <c r="YZ42" s="48"/>
      <c r="ZA42" s="48"/>
      <c r="ZB42" s="48"/>
      <c r="ZC42" s="48"/>
      <c r="ZD42" s="48"/>
      <c r="ZE42" s="48"/>
      <c r="ZF42" s="48"/>
      <c r="ZG42" s="48"/>
      <c r="ZH42" s="48"/>
      <c r="ZI42" s="48"/>
      <c r="ZJ42" s="48"/>
      <c r="ZK42" s="48"/>
      <c r="ZL42" s="48"/>
      <c r="ZM42" s="48"/>
      <c r="ZN42" s="48"/>
      <c r="ZO42" s="48"/>
      <c r="ZP42" s="48"/>
      <c r="ZQ42" s="48"/>
      <c r="ZR42" s="48"/>
      <c r="ZS42" s="48"/>
      <c r="ZT42" s="48"/>
      <c r="ZU42" s="48"/>
      <c r="ZV42" s="48"/>
      <c r="ZW42" s="48"/>
      <c r="ZX42" s="48"/>
      <c r="ZY42" s="48"/>
      <c r="ZZ42" s="48"/>
      <c r="AAA42" s="48"/>
      <c r="AAB42" s="48"/>
      <c r="AAC42" s="48"/>
      <c r="AAD42" s="48"/>
      <c r="AAE42" s="48"/>
      <c r="AAF42" s="48"/>
      <c r="AAG42" s="48"/>
      <c r="AAH42" s="48"/>
      <c r="AAI42" s="48"/>
      <c r="AAJ42" s="48"/>
      <c r="AAK42" s="48"/>
      <c r="AAL42" s="48"/>
      <c r="AAM42" s="48"/>
      <c r="AAN42" s="48"/>
      <c r="AAO42" s="48"/>
      <c r="AAP42" s="48"/>
      <c r="AAQ42" s="48"/>
      <c r="AAR42" s="48"/>
      <c r="AAS42" s="48"/>
      <c r="AAT42" s="48"/>
      <c r="AAU42" s="48"/>
      <c r="AAV42" s="48"/>
      <c r="AAW42" s="48"/>
      <c r="AAX42" s="48"/>
      <c r="AAY42" s="48"/>
      <c r="AAZ42" s="48"/>
      <c r="ABA42" s="48"/>
      <c r="ABB42" s="48"/>
      <c r="ABC42" s="48"/>
      <c r="ABD42" s="48"/>
      <c r="ABE42" s="48"/>
      <c r="ABF42" s="48"/>
      <c r="ABG42" s="48"/>
      <c r="ABH42" s="48"/>
      <c r="ABI42" s="48"/>
      <c r="ABJ42" s="48"/>
      <c r="ABK42" s="48"/>
      <c r="ABL42" s="48"/>
      <c r="ABM42" s="48"/>
      <c r="ABN42" s="48"/>
      <c r="ABO42" s="48"/>
      <c r="ABP42" s="48"/>
      <c r="ABQ42" s="48"/>
      <c r="ABR42" s="48"/>
      <c r="ABS42" s="48"/>
      <c r="ABT42" s="48"/>
      <c r="ABU42" s="48"/>
      <c r="ABV42" s="48"/>
      <c r="ABW42" s="48"/>
      <c r="ABX42" s="48"/>
      <c r="ABY42" s="48"/>
      <c r="ABZ42" s="48"/>
      <c r="ACA42" s="48"/>
      <c r="ACB42" s="48"/>
      <c r="ACC42" s="48"/>
      <c r="ACD42" s="48"/>
      <c r="ACE42" s="48"/>
      <c r="ACF42" s="48"/>
      <c r="ACG42" s="48"/>
      <c r="ACH42" s="48"/>
      <c r="ACI42" s="48"/>
      <c r="ACJ42" s="48"/>
      <c r="ACK42" s="48"/>
      <c r="ACL42" s="48"/>
      <c r="ACM42" s="48"/>
      <c r="ACN42" s="48"/>
      <c r="ACO42" s="48"/>
      <c r="ACP42" s="48"/>
      <c r="ACQ42" s="48"/>
      <c r="ACR42" s="48"/>
      <c r="ACS42" s="48"/>
      <c r="ACT42" s="48"/>
      <c r="ACU42" s="48"/>
      <c r="ACV42" s="48"/>
      <c r="ACW42" s="48"/>
      <c r="ACX42" s="48"/>
      <c r="ACY42" s="48"/>
      <c r="ACZ42" s="48"/>
      <c r="ADA42" s="48"/>
      <c r="ADB42" s="48"/>
      <c r="ADC42" s="48"/>
      <c r="ADD42" s="48"/>
      <c r="ADE42" s="48"/>
      <c r="ADF42" s="48"/>
      <c r="ADG42" s="48"/>
      <c r="ADH42" s="48"/>
      <c r="ADI42" s="48"/>
      <c r="ADJ42" s="48"/>
      <c r="ADK42" s="48"/>
      <c r="ADL42" s="48"/>
      <c r="ADM42" s="48"/>
      <c r="ADN42" s="48"/>
      <c r="ADO42" s="48"/>
      <c r="ADP42" s="48"/>
      <c r="ADQ42" s="48"/>
      <c r="ADR42" s="48"/>
      <c r="ADS42" s="48"/>
      <c r="ADT42" s="48"/>
      <c r="ADU42" s="48"/>
      <c r="ADV42" s="48"/>
      <c r="ADW42" s="48"/>
      <c r="ADX42" s="48"/>
      <c r="ADY42" s="48"/>
      <c r="ADZ42" s="48"/>
      <c r="AEA42" s="48"/>
      <c r="AEB42" s="48"/>
      <c r="AEC42" s="48"/>
      <c r="AED42" s="48"/>
      <c r="AEE42" s="48"/>
      <c r="AEF42" s="48"/>
      <c r="AEG42" s="48"/>
      <c r="AEH42" s="48"/>
      <c r="AEI42" s="48"/>
      <c r="AEJ42" s="48"/>
      <c r="AEK42" s="48"/>
      <c r="AEL42" s="48"/>
      <c r="AEM42" s="48"/>
      <c r="AEN42" s="48"/>
      <c r="AEO42" s="48"/>
      <c r="AEP42" s="48"/>
      <c r="AEQ42" s="48"/>
      <c r="AER42" s="48"/>
      <c r="AES42" s="48"/>
      <c r="AET42" s="48"/>
      <c r="AEU42" s="48"/>
      <c r="AEV42" s="48"/>
      <c r="AEW42" s="48"/>
      <c r="AEX42" s="48"/>
      <c r="AEY42" s="48"/>
      <c r="AEZ42" s="48"/>
      <c r="AFA42" s="48"/>
      <c r="AFB42" s="48"/>
      <c r="AFC42" s="48"/>
      <c r="AFD42" s="48"/>
      <c r="AFE42" s="48"/>
      <c r="AFF42" s="48"/>
      <c r="AFG42" s="48"/>
      <c r="AFH42" s="48"/>
      <c r="AFI42" s="48"/>
      <c r="AFJ42" s="48"/>
      <c r="AFK42" s="48"/>
      <c r="AFL42" s="48"/>
      <c r="AFM42" s="48"/>
      <c r="AFN42" s="48"/>
      <c r="AFO42" s="48"/>
      <c r="AFP42" s="48"/>
      <c r="AFQ42" s="48"/>
      <c r="AFR42" s="48"/>
      <c r="AFS42" s="48"/>
      <c r="AFT42" s="48"/>
      <c r="AFU42" s="48"/>
      <c r="AFV42" s="48"/>
      <c r="AFW42" s="48"/>
      <c r="AFX42" s="48"/>
      <c r="AFY42" s="48"/>
      <c r="AFZ42" s="48"/>
      <c r="AGA42" s="48"/>
      <c r="AGB42" s="48"/>
      <c r="AGC42" s="48"/>
      <c r="AGD42" s="48"/>
      <c r="AGE42" s="48"/>
      <c r="AGF42" s="48"/>
      <c r="AGG42" s="48"/>
      <c r="AGH42" s="48"/>
      <c r="AGI42" s="48"/>
      <c r="AGJ42" s="48"/>
      <c r="AGK42" s="48"/>
      <c r="AGL42" s="48"/>
      <c r="AGM42" s="48"/>
      <c r="AGN42" s="48"/>
      <c r="AGO42" s="48"/>
      <c r="AGP42" s="48"/>
      <c r="AGQ42" s="48"/>
      <c r="AGR42" s="48"/>
      <c r="AGS42" s="48"/>
      <c r="AGT42" s="48"/>
      <c r="AGU42" s="48"/>
      <c r="AGV42" s="48"/>
      <c r="AGW42" s="48"/>
      <c r="AGX42" s="48"/>
      <c r="AGY42" s="48"/>
      <c r="AGZ42" s="48"/>
      <c r="AHA42" s="48"/>
      <c r="AHB42" s="48"/>
      <c r="AHC42" s="48"/>
      <c r="AHD42" s="48"/>
      <c r="AHE42" s="48"/>
      <c r="AHF42" s="48"/>
      <c r="AHG42" s="48"/>
      <c r="AHH42" s="48"/>
      <c r="AHI42" s="48"/>
      <c r="AHJ42" s="48"/>
      <c r="AHK42" s="48"/>
      <c r="AHL42" s="48"/>
      <c r="AHM42" s="48"/>
      <c r="AHN42" s="48"/>
      <c r="AHO42" s="48"/>
      <c r="AHP42" s="48"/>
      <c r="AHQ42" s="48"/>
      <c r="AHR42" s="48"/>
      <c r="AHS42" s="48"/>
      <c r="AHT42" s="48"/>
      <c r="AHU42" s="48"/>
      <c r="AHV42" s="48"/>
      <c r="AHW42" s="48"/>
      <c r="AHX42" s="48"/>
      <c r="AHY42" s="48"/>
      <c r="AHZ42" s="48"/>
      <c r="AIA42" s="48"/>
      <c r="AIB42" s="48"/>
      <c r="AIC42" s="48"/>
      <c r="AID42" s="48"/>
      <c r="AIE42" s="48"/>
      <c r="AIF42" s="48"/>
      <c r="AIG42" s="48"/>
      <c r="AIH42" s="48"/>
      <c r="AII42" s="48"/>
      <c r="AIJ42" s="48"/>
      <c r="AIK42" s="48"/>
      <c r="AIL42" s="48"/>
      <c r="AIM42" s="48"/>
      <c r="AIN42" s="48"/>
      <c r="AIO42" s="48"/>
    </row>
    <row r="43" spans="1:925" ht="12" customHeight="1" x14ac:dyDescent="0.25">
      <c r="A43" s="48"/>
      <c r="B43" s="48"/>
      <c r="C43" s="48"/>
      <c r="D43" s="48"/>
      <c r="E43" s="48"/>
      <c r="F43" s="48"/>
      <c r="G43" s="48"/>
      <c r="H43" s="48"/>
      <c r="I43" s="48"/>
      <c r="J43" s="48"/>
      <c r="K43" s="48"/>
      <c r="L43" s="48"/>
      <c r="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48"/>
      <c r="HI43" s="48"/>
      <c r="HJ43" s="48"/>
      <c r="HK43" s="48"/>
      <c r="HL43" s="48"/>
      <c r="HM43" s="48"/>
      <c r="HN43" s="48"/>
      <c r="HO43" s="48"/>
      <c r="HP43" s="48"/>
      <c r="HQ43" s="48"/>
      <c r="HR43" s="48"/>
      <c r="HS43" s="48"/>
      <c r="HT43" s="48"/>
      <c r="HU43" s="48"/>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c r="KN43" s="48"/>
      <c r="KO43" s="48"/>
      <c r="KP43" s="48"/>
      <c r="KQ43" s="48"/>
      <c r="KR43" s="48"/>
      <c r="KS43" s="48"/>
      <c r="KT43" s="48"/>
      <c r="KU43" s="48"/>
      <c r="KV43" s="48"/>
      <c r="KW43" s="48"/>
      <c r="KX43" s="48"/>
      <c r="KY43" s="48"/>
      <c r="KZ43" s="48"/>
      <c r="LA43" s="48"/>
      <c r="LB43" s="48"/>
      <c r="LC43" s="48"/>
      <c r="LD43" s="48"/>
      <c r="LE43" s="48"/>
      <c r="LF43" s="48"/>
      <c r="LG43" s="48"/>
      <c r="LH43" s="48"/>
      <c r="LI43" s="48"/>
      <c r="LJ43" s="48"/>
      <c r="LK43" s="48"/>
      <c r="LL43" s="48"/>
      <c r="LM43" s="48"/>
      <c r="LN43" s="48"/>
      <c r="LO43" s="48"/>
      <c r="LP43" s="48"/>
      <c r="LQ43" s="48"/>
      <c r="LR43" s="48"/>
      <c r="LS43" s="48"/>
      <c r="LT43" s="48"/>
      <c r="LU43" s="48"/>
      <c r="LV43" s="48"/>
      <c r="LW43" s="48"/>
      <c r="LX43" s="48"/>
      <c r="LY43" s="48"/>
      <c r="LZ43" s="48"/>
      <c r="MA43" s="48"/>
      <c r="MB43" s="48"/>
      <c r="MC43" s="48"/>
      <c r="MD43" s="48"/>
      <c r="ME43" s="48"/>
      <c r="MF43" s="48"/>
      <c r="MG43" s="48"/>
      <c r="MH43" s="48"/>
      <c r="MI43" s="48"/>
      <c r="MJ43" s="48"/>
      <c r="MK43" s="48"/>
      <c r="ML43" s="48"/>
      <c r="MM43" s="48"/>
      <c r="MN43" s="48"/>
      <c r="MO43" s="48"/>
      <c r="MP43" s="48"/>
      <c r="MQ43" s="48"/>
      <c r="MR43" s="48"/>
      <c r="MS43" s="48"/>
      <c r="MT43" s="48"/>
      <c r="MU43" s="48"/>
      <c r="MV43" s="48"/>
      <c r="MW43" s="48"/>
      <c r="MX43" s="48"/>
      <c r="MY43" s="48"/>
      <c r="MZ43" s="48"/>
      <c r="NA43" s="48"/>
      <c r="NB43" s="48"/>
      <c r="NC43" s="48"/>
      <c r="ND43" s="48"/>
      <c r="NE43" s="48"/>
      <c r="NF43" s="48"/>
      <c r="NG43" s="48"/>
      <c r="NH43" s="48"/>
      <c r="NI43" s="48"/>
      <c r="NJ43" s="48"/>
      <c r="NK43" s="48"/>
      <c r="NL43" s="48"/>
      <c r="NM43" s="48"/>
      <c r="NN43" s="48"/>
      <c r="NO43" s="48"/>
      <c r="NP43" s="48"/>
      <c r="NQ43" s="48"/>
      <c r="NR43" s="48"/>
      <c r="NS43" s="48"/>
      <c r="NT43" s="48"/>
      <c r="NU43" s="48"/>
      <c r="NV43" s="48"/>
      <c r="NW43" s="48"/>
      <c r="NX43" s="48"/>
      <c r="NY43" s="48"/>
      <c r="NZ43" s="48"/>
      <c r="OA43" s="48"/>
      <c r="OB43" s="48"/>
      <c r="OC43" s="48"/>
      <c r="OD43" s="48"/>
      <c r="OE43" s="48"/>
      <c r="OF43" s="48"/>
      <c r="OG43" s="48"/>
      <c r="OH43" s="48"/>
      <c r="OI43" s="48"/>
      <c r="OJ43" s="48"/>
      <c r="OK43" s="48"/>
      <c r="OL43" s="48"/>
      <c r="OM43" s="48"/>
      <c r="ON43" s="48"/>
      <c r="OO43" s="48"/>
      <c r="OP43" s="48"/>
      <c r="OQ43" s="48"/>
      <c r="OR43" s="48"/>
      <c r="OS43" s="48"/>
      <c r="OT43" s="48"/>
      <c r="OU43" s="48"/>
      <c r="OV43" s="48"/>
      <c r="OW43" s="48"/>
      <c r="OX43" s="48"/>
      <c r="OY43" s="48"/>
      <c r="OZ43" s="48"/>
      <c r="PA43" s="48"/>
      <c r="PB43" s="48"/>
      <c r="PC43" s="48"/>
      <c r="PD43" s="48"/>
      <c r="PE43" s="48"/>
      <c r="PF43" s="48"/>
      <c r="PG43" s="48"/>
      <c r="PH43" s="48"/>
      <c r="PI43" s="48"/>
      <c r="PJ43" s="48"/>
      <c r="PK43" s="48"/>
      <c r="PL43" s="48"/>
      <c r="PM43" s="48"/>
      <c r="PN43" s="48"/>
      <c r="PO43" s="48"/>
      <c r="PP43" s="48"/>
      <c r="PQ43" s="48"/>
      <c r="PR43" s="48"/>
      <c r="PS43" s="48"/>
      <c r="PT43" s="48"/>
      <c r="PU43" s="48"/>
      <c r="PV43" s="48"/>
      <c r="PW43" s="48"/>
      <c r="PX43" s="48"/>
      <c r="PY43" s="48"/>
      <c r="PZ43" s="48"/>
      <c r="QA43" s="48"/>
      <c r="QB43" s="48"/>
      <c r="QC43" s="48"/>
      <c r="QD43" s="48"/>
      <c r="QE43" s="48"/>
      <c r="QF43" s="48"/>
      <c r="QG43" s="48"/>
      <c r="QH43" s="48"/>
      <c r="QI43" s="48"/>
      <c r="QJ43" s="48"/>
      <c r="QK43" s="48"/>
      <c r="QL43" s="48"/>
      <c r="QM43" s="48"/>
      <c r="QN43" s="48"/>
      <c r="QO43" s="48"/>
      <c r="QP43" s="48"/>
      <c r="QQ43" s="48"/>
      <c r="QR43" s="48"/>
      <c r="QS43" s="48"/>
      <c r="QT43" s="48"/>
      <c r="QU43" s="48"/>
      <c r="QV43" s="48"/>
      <c r="QW43" s="48"/>
      <c r="QX43" s="48"/>
      <c r="QY43" s="48"/>
      <c r="QZ43" s="48"/>
      <c r="RA43" s="48"/>
      <c r="RB43" s="48"/>
      <c r="RC43" s="48"/>
      <c r="RD43" s="48"/>
      <c r="RE43" s="48"/>
      <c r="RF43" s="48"/>
      <c r="RG43" s="48"/>
      <c r="RH43" s="48"/>
      <c r="RI43" s="48"/>
      <c r="RJ43" s="48"/>
      <c r="RK43" s="48"/>
      <c r="RL43" s="48"/>
      <c r="RM43" s="48"/>
      <c r="RN43" s="48"/>
      <c r="RO43" s="48"/>
      <c r="RP43" s="48"/>
      <c r="RQ43" s="48"/>
      <c r="RR43" s="48"/>
      <c r="RS43" s="48"/>
      <c r="RT43" s="48"/>
      <c r="RU43" s="48"/>
      <c r="RV43" s="48"/>
      <c r="RW43" s="48"/>
      <c r="RX43" s="48"/>
      <c r="RY43" s="48"/>
      <c r="RZ43" s="48"/>
      <c r="SA43" s="48"/>
      <c r="SB43" s="48"/>
      <c r="SC43" s="48"/>
      <c r="SD43" s="48"/>
      <c r="SE43" s="48"/>
      <c r="SF43" s="48"/>
      <c r="SG43" s="48"/>
      <c r="SH43" s="48"/>
      <c r="SI43" s="48"/>
      <c r="SJ43" s="48"/>
      <c r="SK43" s="48"/>
      <c r="SL43" s="48"/>
      <c r="SM43" s="48"/>
      <c r="SN43" s="48"/>
      <c r="SO43" s="48"/>
      <c r="SP43" s="48"/>
      <c r="SQ43" s="48"/>
      <c r="SR43" s="48"/>
      <c r="SS43" s="48"/>
      <c r="ST43" s="48"/>
      <c r="SU43" s="48"/>
      <c r="SV43" s="48"/>
      <c r="SW43" s="48"/>
      <c r="SX43" s="48"/>
      <c r="SY43" s="48"/>
      <c r="SZ43" s="48"/>
      <c r="TA43" s="48"/>
      <c r="TB43" s="48"/>
      <c r="TC43" s="48"/>
      <c r="TD43" s="48"/>
      <c r="TE43" s="48"/>
      <c r="TF43" s="48"/>
      <c r="TG43" s="48"/>
      <c r="TH43" s="48"/>
      <c r="TI43" s="48"/>
      <c r="TJ43" s="48"/>
      <c r="TK43" s="48"/>
      <c r="TL43" s="48"/>
      <c r="TM43" s="48"/>
      <c r="TN43" s="48"/>
      <c r="TO43" s="48"/>
      <c r="TP43" s="48"/>
      <c r="TQ43" s="48"/>
      <c r="TR43" s="48"/>
      <c r="TS43" s="48"/>
      <c r="TT43" s="48"/>
      <c r="TU43" s="48"/>
      <c r="TV43" s="48"/>
      <c r="TW43" s="48"/>
      <c r="TX43" s="48"/>
      <c r="TY43" s="48"/>
      <c r="TZ43" s="48"/>
      <c r="UA43" s="48"/>
      <c r="UB43" s="48"/>
      <c r="UC43" s="48"/>
      <c r="UD43" s="48"/>
      <c r="UE43" s="48"/>
      <c r="UF43" s="48"/>
      <c r="UG43" s="48"/>
      <c r="UH43" s="48"/>
      <c r="UI43" s="48"/>
      <c r="UJ43" s="48"/>
      <c r="UK43" s="48"/>
      <c r="UL43" s="48"/>
      <c r="UM43" s="48"/>
      <c r="UN43" s="48"/>
      <c r="UO43" s="48"/>
      <c r="UP43" s="48"/>
      <c r="UQ43" s="48"/>
      <c r="UR43" s="48"/>
      <c r="US43" s="48"/>
      <c r="UT43" s="48"/>
      <c r="UU43" s="48"/>
      <c r="UV43" s="48"/>
      <c r="UW43" s="48"/>
      <c r="UX43" s="48"/>
      <c r="UY43" s="48"/>
      <c r="UZ43" s="48"/>
      <c r="VA43" s="48"/>
      <c r="VB43" s="48"/>
      <c r="VC43" s="48"/>
      <c r="VD43" s="48"/>
      <c r="VE43" s="48"/>
      <c r="VF43" s="48"/>
      <c r="VG43" s="48"/>
      <c r="VH43" s="48"/>
      <c r="VI43" s="48"/>
      <c r="VJ43" s="48"/>
      <c r="VK43" s="48"/>
      <c r="VL43" s="48"/>
      <c r="VM43" s="48"/>
      <c r="VN43" s="48"/>
      <c r="VO43" s="48"/>
      <c r="VP43" s="48"/>
      <c r="VQ43" s="48"/>
      <c r="VR43" s="48"/>
      <c r="VS43" s="48"/>
      <c r="VT43" s="48"/>
      <c r="VU43" s="48"/>
      <c r="VV43" s="48"/>
      <c r="VW43" s="48"/>
      <c r="VX43" s="48"/>
      <c r="VY43" s="48"/>
      <c r="VZ43" s="48"/>
      <c r="WA43" s="48"/>
      <c r="WB43" s="48"/>
      <c r="WC43" s="48"/>
      <c r="WD43" s="48"/>
      <c r="WE43" s="48"/>
      <c r="WF43" s="48"/>
      <c r="WG43" s="48"/>
      <c r="WH43" s="48"/>
      <c r="WI43" s="48"/>
      <c r="WJ43" s="48"/>
      <c r="WK43" s="48"/>
      <c r="WL43" s="48"/>
      <c r="WM43" s="48"/>
      <c r="WN43" s="48"/>
      <c r="WO43" s="48"/>
      <c r="WP43" s="48"/>
      <c r="WQ43" s="48"/>
      <c r="WR43" s="48"/>
      <c r="WS43" s="48"/>
      <c r="WT43" s="48"/>
      <c r="WU43" s="48"/>
      <c r="WV43" s="48"/>
      <c r="WW43" s="48"/>
      <c r="WX43" s="48"/>
      <c r="WY43" s="48"/>
      <c r="WZ43" s="48"/>
      <c r="XA43" s="48"/>
      <c r="XB43" s="48"/>
      <c r="XC43" s="48"/>
      <c r="XD43" s="48"/>
      <c r="XE43" s="48"/>
      <c r="XF43" s="48"/>
      <c r="XG43" s="48"/>
      <c r="XH43" s="48"/>
      <c r="XI43" s="48"/>
      <c r="XJ43" s="48"/>
      <c r="XK43" s="48"/>
      <c r="XL43" s="48"/>
      <c r="XM43" s="48"/>
      <c r="XN43" s="48"/>
      <c r="XO43" s="48"/>
      <c r="XP43" s="48"/>
      <c r="XQ43" s="48"/>
      <c r="XR43" s="48"/>
      <c r="XS43" s="48"/>
      <c r="XT43" s="48"/>
      <c r="XU43" s="48"/>
      <c r="XV43" s="48"/>
      <c r="XW43" s="48"/>
      <c r="XX43" s="48"/>
      <c r="XY43" s="48"/>
      <c r="XZ43" s="48"/>
      <c r="YA43" s="48"/>
      <c r="YB43" s="48"/>
      <c r="YC43" s="48"/>
      <c r="YD43" s="48"/>
      <c r="YE43" s="48"/>
      <c r="YF43" s="48"/>
      <c r="YG43" s="48"/>
      <c r="YH43" s="48"/>
      <c r="YI43" s="48"/>
      <c r="YJ43" s="48"/>
      <c r="YK43" s="48"/>
      <c r="YL43" s="48"/>
      <c r="YM43" s="48"/>
      <c r="YN43" s="48"/>
      <c r="YO43" s="48"/>
      <c r="YP43" s="48"/>
      <c r="YQ43" s="48"/>
      <c r="YR43" s="48"/>
      <c r="YS43" s="48"/>
      <c r="YT43" s="48"/>
      <c r="YU43" s="48"/>
      <c r="YV43" s="48"/>
      <c r="YW43" s="48"/>
      <c r="YX43" s="48"/>
      <c r="YY43" s="48"/>
      <c r="YZ43" s="48"/>
      <c r="ZA43" s="48"/>
      <c r="ZB43" s="48"/>
      <c r="ZC43" s="48"/>
      <c r="ZD43" s="48"/>
      <c r="ZE43" s="48"/>
      <c r="ZF43" s="48"/>
      <c r="ZG43" s="48"/>
      <c r="ZH43" s="48"/>
      <c r="ZI43" s="48"/>
      <c r="ZJ43" s="48"/>
      <c r="ZK43" s="48"/>
      <c r="ZL43" s="48"/>
      <c r="ZM43" s="48"/>
      <c r="ZN43" s="48"/>
      <c r="ZO43" s="48"/>
      <c r="ZP43" s="48"/>
      <c r="ZQ43" s="48"/>
      <c r="ZR43" s="48"/>
      <c r="ZS43" s="48"/>
      <c r="ZT43" s="48"/>
      <c r="ZU43" s="48"/>
      <c r="ZV43" s="48"/>
      <c r="ZW43" s="48"/>
      <c r="ZX43" s="48"/>
      <c r="ZY43" s="48"/>
      <c r="ZZ43" s="48"/>
      <c r="AAA43" s="48"/>
      <c r="AAB43" s="48"/>
      <c r="AAC43" s="48"/>
      <c r="AAD43" s="48"/>
      <c r="AAE43" s="48"/>
      <c r="AAF43" s="48"/>
      <c r="AAG43" s="48"/>
      <c r="AAH43" s="48"/>
      <c r="AAI43" s="48"/>
      <c r="AAJ43" s="48"/>
      <c r="AAK43" s="48"/>
      <c r="AAL43" s="48"/>
      <c r="AAM43" s="48"/>
      <c r="AAN43" s="48"/>
      <c r="AAO43" s="48"/>
      <c r="AAP43" s="48"/>
      <c r="AAQ43" s="48"/>
      <c r="AAR43" s="48"/>
      <c r="AAS43" s="48"/>
      <c r="AAT43" s="48"/>
      <c r="AAU43" s="48"/>
      <c r="AAV43" s="48"/>
      <c r="AAW43" s="48"/>
      <c r="AAX43" s="48"/>
      <c r="AAY43" s="48"/>
      <c r="AAZ43" s="48"/>
      <c r="ABA43" s="48"/>
      <c r="ABB43" s="48"/>
      <c r="ABC43" s="48"/>
      <c r="ABD43" s="48"/>
      <c r="ABE43" s="48"/>
      <c r="ABF43" s="48"/>
      <c r="ABG43" s="48"/>
      <c r="ABH43" s="48"/>
      <c r="ABI43" s="48"/>
      <c r="ABJ43" s="48"/>
      <c r="ABK43" s="48"/>
      <c r="ABL43" s="48"/>
      <c r="ABM43" s="48"/>
      <c r="ABN43" s="48"/>
      <c r="ABO43" s="48"/>
      <c r="ABP43" s="48"/>
      <c r="ABQ43" s="48"/>
      <c r="ABR43" s="48"/>
      <c r="ABS43" s="48"/>
      <c r="ABT43" s="48"/>
      <c r="ABU43" s="48"/>
      <c r="ABV43" s="48"/>
      <c r="ABW43" s="48"/>
      <c r="ABX43" s="48"/>
      <c r="ABY43" s="48"/>
      <c r="ABZ43" s="48"/>
      <c r="ACA43" s="48"/>
      <c r="ACB43" s="48"/>
      <c r="ACC43" s="48"/>
      <c r="ACD43" s="48"/>
      <c r="ACE43" s="48"/>
      <c r="ACF43" s="48"/>
      <c r="ACG43" s="48"/>
      <c r="ACH43" s="48"/>
      <c r="ACI43" s="48"/>
      <c r="ACJ43" s="48"/>
      <c r="ACK43" s="48"/>
      <c r="ACL43" s="48"/>
      <c r="ACM43" s="48"/>
      <c r="ACN43" s="48"/>
      <c r="ACO43" s="48"/>
      <c r="ACP43" s="48"/>
      <c r="ACQ43" s="48"/>
      <c r="ACR43" s="48"/>
      <c r="ACS43" s="48"/>
      <c r="ACT43" s="48"/>
      <c r="ACU43" s="48"/>
      <c r="ACV43" s="48"/>
      <c r="ACW43" s="48"/>
      <c r="ACX43" s="48"/>
      <c r="ACY43" s="48"/>
      <c r="ACZ43" s="48"/>
      <c r="ADA43" s="48"/>
      <c r="ADB43" s="48"/>
      <c r="ADC43" s="48"/>
      <c r="ADD43" s="48"/>
      <c r="ADE43" s="48"/>
      <c r="ADF43" s="48"/>
      <c r="ADG43" s="48"/>
      <c r="ADH43" s="48"/>
      <c r="ADI43" s="48"/>
      <c r="ADJ43" s="48"/>
      <c r="ADK43" s="48"/>
      <c r="ADL43" s="48"/>
      <c r="ADM43" s="48"/>
      <c r="ADN43" s="48"/>
      <c r="ADO43" s="48"/>
      <c r="ADP43" s="48"/>
      <c r="ADQ43" s="48"/>
      <c r="ADR43" s="48"/>
      <c r="ADS43" s="48"/>
      <c r="ADT43" s="48"/>
      <c r="ADU43" s="48"/>
      <c r="ADV43" s="48"/>
      <c r="ADW43" s="48"/>
      <c r="ADX43" s="48"/>
      <c r="ADY43" s="48"/>
      <c r="ADZ43" s="48"/>
      <c r="AEA43" s="48"/>
      <c r="AEB43" s="48"/>
      <c r="AEC43" s="48"/>
      <c r="AED43" s="48"/>
      <c r="AEE43" s="48"/>
      <c r="AEF43" s="48"/>
      <c r="AEG43" s="48"/>
      <c r="AEH43" s="48"/>
      <c r="AEI43" s="48"/>
      <c r="AEJ43" s="48"/>
      <c r="AEK43" s="48"/>
      <c r="AEL43" s="48"/>
      <c r="AEM43" s="48"/>
      <c r="AEN43" s="48"/>
      <c r="AEO43" s="48"/>
      <c r="AEP43" s="48"/>
      <c r="AEQ43" s="48"/>
      <c r="AER43" s="48"/>
      <c r="AES43" s="48"/>
      <c r="AET43" s="48"/>
      <c r="AEU43" s="48"/>
      <c r="AEV43" s="48"/>
      <c r="AEW43" s="48"/>
      <c r="AEX43" s="48"/>
      <c r="AEY43" s="48"/>
      <c r="AEZ43" s="48"/>
      <c r="AFA43" s="48"/>
      <c r="AFB43" s="48"/>
      <c r="AFC43" s="48"/>
      <c r="AFD43" s="48"/>
      <c r="AFE43" s="48"/>
      <c r="AFF43" s="48"/>
      <c r="AFG43" s="48"/>
      <c r="AFH43" s="48"/>
      <c r="AFI43" s="48"/>
      <c r="AFJ43" s="48"/>
      <c r="AFK43" s="48"/>
      <c r="AFL43" s="48"/>
      <c r="AFM43" s="48"/>
      <c r="AFN43" s="48"/>
      <c r="AFO43" s="48"/>
      <c r="AFP43" s="48"/>
      <c r="AFQ43" s="48"/>
      <c r="AFR43" s="48"/>
      <c r="AFS43" s="48"/>
      <c r="AFT43" s="48"/>
      <c r="AFU43" s="48"/>
      <c r="AFV43" s="48"/>
      <c r="AFW43" s="48"/>
      <c r="AFX43" s="48"/>
      <c r="AFY43" s="48"/>
      <c r="AFZ43" s="48"/>
      <c r="AGA43" s="48"/>
      <c r="AGB43" s="48"/>
      <c r="AGC43" s="48"/>
      <c r="AGD43" s="48"/>
      <c r="AGE43" s="48"/>
      <c r="AGF43" s="48"/>
      <c r="AGG43" s="48"/>
      <c r="AGH43" s="48"/>
      <c r="AGI43" s="48"/>
      <c r="AGJ43" s="48"/>
      <c r="AGK43" s="48"/>
      <c r="AGL43" s="48"/>
      <c r="AGM43" s="48"/>
      <c r="AGN43" s="48"/>
      <c r="AGO43" s="48"/>
      <c r="AGP43" s="48"/>
      <c r="AGQ43" s="48"/>
      <c r="AGR43" s="48"/>
      <c r="AGS43" s="48"/>
      <c r="AGT43" s="48"/>
      <c r="AGU43" s="48"/>
      <c r="AGV43" s="48"/>
      <c r="AGW43" s="48"/>
      <c r="AGX43" s="48"/>
      <c r="AGY43" s="48"/>
      <c r="AGZ43" s="48"/>
      <c r="AHA43" s="48"/>
      <c r="AHB43" s="48"/>
      <c r="AHC43" s="48"/>
      <c r="AHD43" s="48"/>
      <c r="AHE43" s="48"/>
      <c r="AHF43" s="48"/>
      <c r="AHG43" s="48"/>
      <c r="AHH43" s="48"/>
      <c r="AHI43" s="48"/>
      <c r="AHJ43" s="48"/>
      <c r="AHK43" s="48"/>
      <c r="AHL43" s="48"/>
      <c r="AHM43" s="48"/>
      <c r="AHN43" s="48"/>
      <c r="AHO43" s="48"/>
      <c r="AHP43" s="48"/>
      <c r="AHQ43" s="48"/>
      <c r="AHR43" s="48"/>
      <c r="AHS43" s="48"/>
      <c r="AHT43" s="48"/>
      <c r="AHU43" s="48"/>
      <c r="AHV43" s="48"/>
      <c r="AHW43" s="48"/>
      <c r="AHX43" s="48"/>
      <c r="AHY43" s="48"/>
      <c r="AHZ43" s="48"/>
      <c r="AIA43" s="48"/>
      <c r="AIB43" s="48"/>
      <c r="AIC43" s="48"/>
      <c r="AID43" s="48"/>
      <c r="AIE43" s="48"/>
      <c r="AIF43" s="48"/>
      <c r="AIG43" s="48"/>
      <c r="AIH43" s="48"/>
      <c r="AII43" s="48"/>
      <c r="AIJ43" s="48"/>
      <c r="AIK43" s="48"/>
      <c r="AIL43" s="48"/>
      <c r="AIM43" s="48"/>
      <c r="AIN43" s="48"/>
      <c r="AIO43" s="48"/>
    </row>
    <row r="44" spans="1:925" ht="12" customHeight="1" x14ac:dyDescent="0.25">
      <c r="A44" s="48"/>
      <c r="B44" s="48"/>
      <c r="C44" s="48"/>
      <c r="D44" s="48"/>
      <c r="E44" s="48"/>
      <c r="F44" s="48"/>
      <c r="G44" s="48"/>
      <c r="H44" s="48"/>
      <c r="I44" s="48"/>
      <c r="J44" s="48"/>
      <c r="K44" s="48"/>
      <c r="L44" s="48"/>
      <c r="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48"/>
      <c r="HI44" s="48"/>
      <c r="HJ44" s="48"/>
      <c r="HK44" s="48"/>
      <c r="HL44" s="48"/>
      <c r="HM44" s="48"/>
      <c r="HN44" s="48"/>
      <c r="HO44" s="48"/>
      <c r="HP44" s="48"/>
      <c r="HQ44" s="48"/>
      <c r="HR44" s="48"/>
      <c r="HS44" s="48"/>
      <c r="HT44" s="48"/>
      <c r="HU44" s="48"/>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c r="KN44" s="48"/>
      <c r="KO44" s="48"/>
      <c r="KP44" s="48"/>
      <c r="KQ44" s="48"/>
      <c r="KR44" s="48"/>
      <c r="KS44" s="48"/>
      <c r="KT44" s="48"/>
      <c r="KU44" s="48"/>
      <c r="KV44" s="48"/>
      <c r="KW44" s="48"/>
      <c r="KX44" s="48"/>
      <c r="KY44" s="48"/>
      <c r="KZ44" s="48"/>
      <c r="LA44" s="48"/>
      <c r="LB44" s="48"/>
      <c r="LC44" s="48"/>
      <c r="LD44" s="48"/>
      <c r="LE44" s="48"/>
      <c r="LF44" s="48"/>
      <c r="LG44" s="48"/>
      <c r="LH44" s="48"/>
      <c r="LI44" s="48"/>
      <c r="LJ44" s="48"/>
      <c r="LK44" s="48"/>
      <c r="LL44" s="48"/>
      <c r="LM44" s="48"/>
      <c r="LN44" s="48"/>
      <c r="LO44" s="48"/>
      <c r="LP44" s="48"/>
      <c r="LQ44" s="48"/>
      <c r="LR44" s="48"/>
      <c r="LS44" s="48"/>
      <c r="LT44" s="48"/>
      <c r="LU44" s="48"/>
      <c r="LV44" s="48"/>
      <c r="LW44" s="48"/>
      <c r="LX44" s="48"/>
      <c r="LY44" s="48"/>
      <c r="LZ44" s="48"/>
      <c r="MA44" s="48"/>
      <c r="MB44" s="48"/>
      <c r="MC44" s="48"/>
      <c r="MD44" s="48"/>
      <c r="ME44" s="48"/>
      <c r="MF44" s="48"/>
      <c r="MG44" s="48"/>
      <c r="MH44" s="48"/>
      <c r="MI44" s="48"/>
      <c r="MJ44" s="48"/>
      <c r="MK44" s="48"/>
      <c r="ML44" s="48"/>
      <c r="MM44" s="48"/>
      <c r="MN44" s="48"/>
      <c r="MO44" s="48"/>
      <c r="MP44" s="48"/>
      <c r="MQ44" s="48"/>
      <c r="MR44" s="48"/>
      <c r="MS44" s="48"/>
      <c r="MT44" s="48"/>
      <c r="MU44" s="48"/>
      <c r="MV44" s="48"/>
      <c r="MW44" s="48"/>
      <c r="MX44" s="48"/>
      <c r="MY44" s="48"/>
      <c r="MZ44" s="48"/>
      <c r="NA44" s="48"/>
      <c r="NB44" s="48"/>
      <c r="NC44" s="48"/>
      <c r="ND44" s="48"/>
      <c r="NE44" s="48"/>
      <c r="NF44" s="48"/>
      <c r="NG44" s="48"/>
      <c r="NH44" s="48"/>
      <c r="NI44" s="48"/>
      <c r="NJ44" s="48"/>
      <c r="NK44" s="48"/>
      <c r="NL44" s="48"/>
      <c r="NM44" s="48"/>
      <c r="NN44" s="48"/>
      <c r="NO44" s="48"/>
      <c r="NP44" s="48"/>
      <c r="NQ44" s="48"/>
      <c r="NR44" s="48"/>
      <c r="NS44" s="48"/>
      <c r="NT44" s="48"/>
      <c r="NU44" s="48"/>
      <c r="NV44" s="48"/>
      <c r="NW44" s="48"/>
      <c r="NX44" s="48"/>
      <c r="NY44" s="48"/>
      <c r="NZ44" s="48"/>
      <c r="OA44" s="48"/>
      <c r="OB44" s="48"/>
      <c r="OC44" s="48"/>
      <c r="OD44" s="48"/>
      <c r="OE44" s="48"/>
      <c r="OF44" s="48"/>
      <c r="OG44" s="48"/>
      <c r="OH44" s="48"/>
      <c r="OI44" s="48"/>
      <c r="OJ44" s="48"/>
      <c r="OK44" s="48"/>
      <c r="OL44" s="48"/>
      <c r="OM44" s="48"/>
      <c r="ON44" s="48"/>
      <c r="OO44" s="48"/>
      <c r="OP44" s="48"/>
      <c r="OQ44" s="48"/>
      <c r="OR44" s="48"/>
      <c r="OS44" s="48"/>
      <c r="OT44" s="48"/>
      <c r="OU44" s="48"/>
      <c r="OV44" s="48"/>
      <c r="OW44" s="48"/>
      <c r="OX44" s="48"/>
      <c r="OY44" s="48"/>
      <c r="OZ44" s="48"/>
      <c r="PA44" s="48"/>
      <c r="PB44" s="48"/>
      <c r="PC44" s="48"/>
      <c r="PD44" s="48"/>
      <c r="PE44" s="48"/>
      <c r="PF44" s="48"/>
      <c r="PG44" s="48"/>
      <c r="PH44" s="48"/>
      <c r="PI44" s="48"/>
      <c r="PJ44" s="48"/>
      <c r="PK44" s="48"/>
      <c r="PL44" s="48"/>
      <c r="PM44" s="48"/>
      <c r="PN44" s="48"/>
      <c r="PO44" s="48"/>
      <c r="PP44" s="48"/>
      <c r="PQ44" s="48"/>
      <c r="PR44" s="48"/>
      <c r="PS44" s="48"/>
      <c r="PT44" s="48"/>
      <c r="PU44" s="48"/>
      <c r="PV44" s="48"/>
      <c r="PW44" s="48"/>
      <c r="PX44" s="48"/>
      <c r="PY44" s="48"/>
      <c r="PZ44" s="48"/>
      <c r="QA44" s="48"/>
      <c r="QB44" s="48"/>
      <c r="QC44" s="48"/>
      <c r="QD44" s="48"/>
      <c r="QE44" s="48"/>
      <c r="QF44" s="48"/>
      <c r="QG44" s="48"/>
      <c r="QH44" s="48"/>
      <c r="QI44" s="48"/>
      <c r="QJ44" s="48"/>
      <c r="QK44" s="48"/>
      <c r="QL44" s="48"/>
      <c r="QM44" s="48"/>
      <c r="QN44" s="48"/>
      <c r="QO44" s="48"/>
      <c r="QP44" s="48"/>
      <c r="QQ44" s="48"/>
      <c r="QR44" s="48"/>
      <c r="QS44" s="48"/>
      <c r="QT44" s="48"/>
      <c r="QU44" s="48"/>
      <c r="QV44" s="48"/>
      <c r="QW44" s="48"/>
      <c r="QX44" s="48"/>
      <c r="QY44" s="48"/>
      <c r="QZ44" s="48"/>
      <c r="RA44" s="48"/>
      <c r="RB44" s="48"/>
      <c r="RC44" s="48"/>
      <c r="RD44" s="48"/>
      <c r="RE44" s="48"/>
      <c r="RF44" s="48"/>
      <c r="RG44" s="48"/>
      <c r="RH44" s="48"/>
      <c r="RI44" s="48"/>
      <c r="RJ44" s="48"/>
      <c r="RK44" s="48"/>
      <c r="RL44" s="48"/>
      <c r="RM44" s="48"/>
      <c r="RN44" s="48"/>
      <c r="RO44" s="48"/>
      <c r="RP44" s="48"/>
      <c r="RQ44" s="48"/>
      <c r="RR44" s="48"/>
      <c r="RS44" s="48"/>
      <c r="RT44" s="48"/>
      <c r="RU44" s="48"/>
      <c r="RV44" s="48"/>
      <c r="RW44" s="48"/>
      <c r="RX44" s="48"/>
      <c r="RY44" s="48"/>
      <c r="RZ44" s="48"/>
      <c r="SA44" s="48"/>
      <c r="SB44" s="48"/>
      <c r="SC44" s="48"/>
      <c r="SD44" s="48"/>
      <c r="SE44" s="48"/>
      <c r="SF44" s="48"/>
      <c r="SG44" s="48"/>
      <c r="SH44" s="48"/>
      <c r="SI44" s="48"/>
      <c r="SJ44" s="48"/>
      <c r="SK44" s="48"/>
      <c r="SL44" s="48"/>
      <c r="SM44" s="48"/>
      <c r="SN44" s="48"/>
      <c r="SO44" s="48"/>
      <c r="SP44" s="48"/>
      <c r="SQ44" s="48"/>
      <c r="SR44" s="48"/>
      <c r="SS44" s="48"/>
      <c r="ST44" s="48"/>
      <c r="SU44" s="48"/>
      <c r="SV44" s="48"/>
      <c r="SW44" s="48"/>
      <c r="SX44" s="48"/>
      <c r="SY44" s="48"/>
      <c r="SZ44" s="48"/>
      <c r="TA44" s="48"/>
      <c r="TB44" s="48"/>
      <c r="TC44" s="48"/>
      <c r="TD44" s="48"/>
      <c r="TE44" s="48"/>
      <c r="TF44" s="48"/>
      <c r="TG44" s="48"/>
      <c r="TH44" s="48"/>
      <c r="TI44" s="48"/>
      <c r="TJ44" s="48"/>
      <c r="TK44" s="48"/>
      <c r="TL44" s="48"/>
      <c r="TM44" s="48"/>
      <c r="TN44" s="48"/>
      <c r="TO44" s="48"/>
      <c r="TP44" s="48"/>
      <c r="TQ44" s="48"/>
      <c r="TR44" s="48"/>
      <c r="TS44" s="48"/>
      <c r="TT44" s="48"/>
      <c r="TU44" s="48"/>
      <c r="TV44" s="48"/>
      <c r="TW44" s="48"/>
      <c r="TX44" s="48"/>
      <c r="TY44" s="48"/>
      <c r="TZ44" s="48"/>
      <c r="UA44" s="48"/>
      <c r="UB44" s="48"/>
      <c r="UC44" s="48"/>
      <c r="UD44" s="48"/>
      <c r="UE44" s="48"/>
      <c r="UF44" s="48"/>
      <c r="UG44" s="48"/>
      <c r="UH44" s="48"/>
      <c r="UI44" s="48"/>
      <c r="UJ44" s="48"/>
      <c r="UK44" s="48"/>
      <c r="UL44" s="48"/>
      <c r="UM44" s="48"/>
      <c r="UN44" s="48"/>
      <c r="UO44" s="48"/>
      <c r="UP44" s="48"/>
      <c r="UQ44" s="48"/>
      <c r="UR44" s="48"/>
      <c r="US44" s="48"/>
      <c r="UT44" s="48"/>
      <c r="UU44" s="48"/>
      <c r="UV44" s="48"/>
      <c r="UW44" s="48"/>
      <c r="UX44" s="48"/>
      <c r="UY44" s="48"/>
      <c r="UZ44" s="48"/>
      <c r="VA44" s="48"/>
      <c r="VB44" s="48"/>
      <c r="VC44" s="48"/>
      <c r="VD44" s="48"/>
      <c r="VE44" s="48"/>
      <c r="VF44" s="48"/>
      <c r="VG44" s="48"/>
      <c r="VH44" s="48"/>
      <c r="VI44" s="48"/>
      <c r="VJ44" s="48"/>
      <c r="VK44" s="48"/>
      <c r="VL44" s="48"/>
      <c r="VM44" s="48"/>
      <c r="VN44" s="48"/>
      <c r="VO44" s="48"/>
      <c r="VP44" s="48"/>
      <c r="VQ44" s="48"/>
      <c r="VR44" s="48"/>
      <c r="VS44" s="48"/>
      <c r="VT44" s="48"/>
      <c r="VU44" s="48"/>
      <c r="VV44" s="48"/>
      <c r="VW44" s="48"/>
      <c r="VX44" s="48"/>
      <c r="VY44" s="48"/>
      <c r="VZ44" s="48"/>
      <c r="WA44" s="48"/>
      <c r="WB44" s="48"/>
      <c r="WC44" s="48"/>
      <c r="WD44" s="48"/>
      <c r="WE44" s="48"/>
      <c r="WF44" s="48"/>
      <c r="WG44" s="48"/>
      <c r="WH44" s="48"/>
      <c r="WI44" s="48"/>
      <c r="WJ44" s="48"/>
      <c r="WK44" s="48"/>
      <c r="WL44" s="48"/>
      <c r="WM44" s="48"/>
      <c r="WN44" s="48"/>
      <c r="WO44" s="48"/>
      <c r="WP44" s="48"/>
      <c r="WQ44" s="48"/>
      <c r="WR44" s="48"/>
      <c r="WS44" s="48"/>
      <c r="WT44" s="48"/>
      <c r="WU44" s="48"/>
      <c r="WV44" s="48"/>
      <c r="WW44" s="48"/>
      <c r="WX44" s="48"/>
      <c r="WY44" s="48"/>
      <c r="WZ44" s="48"/>
      <c r="XA44" s="48"/>
      <c r="XB44" s="48"/>
      <c r="XC44" s="48"/>
      <c r="XD44" s="48"/>
      <c r="XE44" s="48"/>
      <c r="XF44" s="48"/>
      <c r="XG44" s="48"/>
      <c r="XH44" s="48"/>
      <c r="XI44" s="48"/>
      <c r="XJ44" s="48"/>
      <c r="XK44" s="48"/>
      <c r="XL44" s="48"/>
      <c r="XM44" s="48"/>
      <c r="XN44" s="48"/>
      <c r="XO44" s="48"/>
      <c r="XP44" s="48"/>
      <c r="XQ44" s="48"/>
      <c r="XR44" s="48"/>
      <c r="XS44" s="48"/>
      <c r="XT44" s="48"/>
      <c r="XU44" s="48"/>
      <c r="XV44" s="48"/>
      <c r="XW44" s="48"/>
      <c r="XX44" s="48"/>
      <c r="XY44" s="48"/>
      <c r="XZ44" s="48"/>
      <c r="YA44" s="48"/>
      <c r="YB44" s="48"/>
      <c r="YC44" s="48"/>
      <c r="YD44" s="48"/>
      <c r="YE44" s="48"/>
      <c r="YF44" s="48"/>
      <c r="YG44" s="48"/>
      <c r="YH44" s="48"/>
      <c r="YI44" s="48"/>
      <c r="YJ44" s="48"/>
      <c r="YK44" s="48"/>
      <c r="YL44" s="48"/>
      <c r="YM44" s="48"/>
      <c r="YN44" s="48"/>
      <c r="YO44" s="48"/>
      <c r="YP44" s="48"/>
      <c r="YQ44" s="48"/>
      <c r="YR44" s="48"/>
      <c r="YS44" s="48"/>
      <c r="YT44" s="48"/>
      <c r="YU44" s="48"/>
      <c r="YV44" s="48"/>
      <c r="YW44" s="48"/>
      <c r="YX44" s="48"/>
      <c r="YY44" s="48"/>
      <c r="YZ44" s="48"/>
      <c r="ZA44" s="48"/>
      <c r="ZB44" s="48"/>
      <c r="ZC44" s="48"/>
      <c r="ZD44" s="48"/>
      <c r="ZE44" s="48"/>
      <c r="ZF44" s="48"/>
      <c r="ZG44" s="48"/>
      <c r="ZH44" s="48"/>
      <c r="ZI44" s="48"/>
      <c r="ZJ44" s="48"/>
      <c r="ZK44" s="48"/>
      <c r="ZL44" s="48"/>
      <c r="ZM44" s="48"/>
      <c r="ZN44" s="48"/>
      <c r="ZO44" s="48"/>
      <c r="ZP44" s="48"/>
      <c r="ZQ44" s="48"/>
      <c r="ZR44" s="48"/>
      <c r="ZS44" s="48"/>
      <c r="ZT44" s="48"/>
      <c r="ZU44" s="48"/>
      <c r="ZV44" s="48"/>
      <c r="ZW44" s="48"/>
      <c r="ZX44" s="48"/>
      <c r="ZY44" s="48"/>
      <c r="ZZ44" s="48"/>
      <c r="AAA44" s="48"/>
      <c r="AAB44" s="48"/>
      <c r="AAC44" s="48"/>
      <c r="AAD44" s="48"/>
      <c r="AAE44" s="48"/>
      <c r="AAF44" s="48"/>
      <c r="AAG44" s="48"/>
      <c r="AAH44" s="48"/>
      <c r="AAI44" s="48"/>
      <c r="AAJ44" s="48"/>
      <c r="AAK44" s="48"/>
      <c r="AAL44" s="48"/>
      <c r="AAM44" s="48"/>
      <c r="AAN44" s="48"/>
      <c r="AAO44" s="48"/>
      <c r="AAP44" s="48"/>
      <c r="AAQ44" s="48"/>
      <c r="AAR44" s="48"/>
      <c r="AAS44" s="48"/>
      <c r="AAT44" s="48"/>
      <c r="AAU44" s="48"/>
      <c r="AAV44" s="48"/>
      <c r="AAW44" s="48"/>
      <c r="AAX44" s="48"/>
      <c r="AAY44" s="48"/>
      <c r="AAZ44" s="48"/>
      <c r="ABA44" s="48"/>
      <c r="ABB44" s="48"/>
      <c r="ABC44" s="48"/>
      <c r="ABD44" s="48"/>
      <c r="ABE44" s="48"/>
      <c r="ABF44" s="48"/>
      <c r="ABG44" s="48"/>
      <c r="ABH44" s="48"/>
      <c r="ABI44" s="48"/>
      <c r="ABJ44" s="48"/>
      <c r="ABK44" s="48"/>
      <c r="ABL44" s="48"/>
      <c r="ABM44" s="48"/>
      <c r="ABN44" s="48"/>
      <c r="ABO44" s="48"/>
      <c r="ABP44" s="48"/>
      <c r="ABQ44" s="48"/>
      <c r="ABR44" s="48"/>
      <c r="ABS44" s="48"/>
      <c r="ABT44" s="48"/>
      <c r="ABU44" s="48"/>
      <c r="ABV44" s="48"/>
      <c r="ABW44" s="48"/>
      <c r="ABX44" s="48"/>
      <c r="ABY44" s="48"/>
      <c r="ABZ44" s="48"/>
      <c r="ACA44" s="48"/>
      <c r="ACB44" s="48"/>
      <c r="ACC44" s="48"/>
      <c r="ACD44" s="48"/>
      <c r="ACE44" s="48"/>
      <c r="ACF44" s="48"/>
      <c r="ACG44" s="48"/>
      <c r="ACH44" s="48"/>
      <c r="ACI44" s="48"/>
      <c r="ACJ44" s="48"/>
      <c r="ACK44" s="48"/>
      <c r="ACL44" s="48"/>
      <c r="ACM44" s="48"/>
      <c r="ACN44" s="48"/>
      <c r="ACO44" s="48"/>
      <c r="ACP44" s="48"/>
      <c r="ACQ44" s="48"/>
      <c r="ACR44" s="48"/>
      <c r="ACS44" s="48"/>
      <c r="ACT44" s="48"/>
      <c r="ACU44" s="48"/>
      <c r="ACV44" s="48"/>
      <c r="ACW44" s="48"/>
      <c r="ACX44" s="48"/>
      <c r="ACY44" s="48"/>
      <c r="ACZ44" s="48"/>
      <c r="ADA44" s="48"/>
      <c r="ADB44" s="48"/>
      <c r="ADC44" s="48"/>
      <c r="ADD44" s="48"/>
      <c r="ADE44" s="48"/>
      <c r="ADF44" s="48"/>
      <c r="ADG44" s="48"/>
      <c r="ADH44" s="48"/>
      <c r="ADI44" s="48"/>
      <c r="ADJ44" s="48"/>
      <c r="ADK44" s="48"/>
      <c r="ADL44" s="48"/>
      <c r="ADM44" s="48"/>
      <c r="ADN44" s="48"/>
      <c r="ADO44" s="48"/>
      <c r="ADP44" s="48"/>
      <c r="ADQ44" s="48"/>
      <c r="ADR44" s="48"/>
      <c r="ADS44" s="48"/>
      <c r="ADT44" s="48"/>
      <c r="ADU44" s="48"/>
      <c r="ADV44" s="48"/>
      <c r="ADW44" s="48"/>
      <c r="ADX44" s="48"/>
      <c r="ADY44" s="48"/>
      <c r="ADZ44" s="48"/>
      <c r="AEA44" s="48"/>
      <c r="AEB44" s="48"/>
      <c r="AEC44" s="48"/>
      <c r="AED44" s="48"/>
      <c r="AEE44" s="48"/>
      <c r="AEF44" s="48"/>
      <c r="AEG44" s="48"/>
      <c r="AEH44" s="48"/>
      <c r="AEI44" s="48"/>
      <c r="AEJ44" s="48"/>
      <c r="AEK44" s="48"/>
      <c r="AEL44" s="48"/>
      <c r="AEM44" s="48"/>
      <c r="AEN44" s="48"/>
      <c r="AEO44" s="48"/>
      <c r="AEP44" s="48"/>
      <c r="AEQ44" s="48"/>
      <c r="AER44" s="48"/>
      <c r="AES44" s="48"/>
      <c r="AET44" s="48"/>
      <c r="AEU44" s="48"/>
      <c r="AEV44" s="48"/>
      <c r="AEW44" s="48"/>
      <c r="AEX44" s="48"/>
      <c r="AEY44" s="48"/>
      <c r="AEZ44" s="48"/>
      <c r="AFA44" s="48"/>
      <c r="AFB44" s="48"/>
      <c r="AFC44" s="48"/>
      <c r="AFD44" s="48"/>
      <c r="AFE44" s="48"/>
      <c r="AFF44" s="48"/>
      <c r="AFG44" s="48"/>
      <c r="AFH44" s="48"/>
      <c r="AFI44" s="48"/>
      <c r="AFJ44" s="48"/>
      <c r="AFK44" s="48"/>
      <c r="AFL44" s="48"/>
      <c r="AFM44" s="48"/>
      <c r="AFN44" s="48"/>
      <c r="AFO44" s="48"/>
      <c r="AFP44" s="48"/>
      <c r="AFQ44" s="48"/>
      <c r="AFR44" s="48"/>
      <c r="AFS44" s="48"/>
      <c r="AFT44" s="48"/>
      <c r="AFU44" s="48"/>
      <c r="AFV44" s="48"/>
      <c r="AFW44" s="48"/>
      <c r="AFX44" s="48"/>
      <c r="AFY44" s="48"/>
      <c r="AFZ44" s="48"/>
      <c r="AGA44" s="48"/>
      <c r="AGB44" s="48"/>
      <c r="AGC44" s="48"/>
      <c r="AGD44" s="48"/>
      <c r="AGE44" s="48"/>
      <c r="AGF44" s="48"/>
      <c r="AGG44" s="48"/>
      <c r="AGH44" s="48"/>
      <c r="AGI44" s="48"/>
      <c r="AGJ44" s="48"/>
      <c r="AGK44" s="48"/>
      <c r="AGL44" s="48"/>
      <c r="AGM44" s="48"/>
      <c r="AGN44" s="48"/>
      <c r="AGO44" s="48"/>
      <c r="AGP44" s="48"/>
      <c r="AGQ44" s="48"/>
      <c r="AGR44" s="48"/>
      <c r="AGS44" s="48"/>
      <c r="AGT44" s="48"/>
      <c r="AGU44" s="48"/>
      <c r="AGV44" s="48"/>
      <c r="AGW44" s="48"/>
      <c r="AGX44" s="48"/>
      <c r="AGY44" s="48"/>
      <c r="AGZ44" s="48"/>
      <c r="AHA44" s="48"/>
      <c r="AHB44" s="48"/>
      <c r="AHC44" s="48"/>
      <c r="AHD44" s="48"/>
      <c r="AHE44" s="48"/>
      <c r="AHF44" s="48"/>
      <c r="AHG44" s="48"/>
      <c r="AHH44" s="48"/>
      <c r="AHI44" s="48"/>
      <c r="AHJ44" s="48"/>
      <c r="AHK44" s="48"/>
      <c r="AHL44" s="48"/>
      <c r="AHM44" s="48"/>
      <c r="AHN44" s="48"/>
      <c r="AHO44" s="48"/>
      <c r="AHP44" s="48"/>
      <c r="AHQ44" s="48"/>
      <c r="AHR44" s="48"/>
      <c r="AHS44" s="48"/>
      <c r="AHT44" s="48"/>
      <c r="AHU44" s="48"/>
      <c r="AHV44" s="48"/>
      <c r="AHW44" s="48"/>
      <c r="AHX44" s="48"/>
      <c r="AHY44" s="48"/>
      <c r="AHZ44" s="48"/>
      <c r="AIA44" s="48"/>
      <c r="AIB44" s="48"/>
      <c r="AIC44" s="48"/>
      <c r="AID44" s="48"/>
      <c r="AIE44" s="48"/>
      <c r="AIF44" s="48"/>
      <c r="AIG44" s="48"/>
      <c r="AIH44" s="48"/>
      <c r="AII44" s="48"/>
      <c r="AIJ44" s="48"/>
      <c r="AIK44" s="48"/>
      <c r="AIL44" s="48"/>
      <c r="AIM44" s="48"/>
      <c r="AIN44" s="48"/>
      <c r="AIO44" s="48"/>
    </row>
    <row r="45" spans="1:925" ht="18" customHeight="1" x14ac:dyDescent="0.25">
      <c r="A45" s="48"/>
      <c r="B45" s="48"/>
      <c r="C45" s="48"/>
      <c r="D45" s="48"/>
      <c r="E45" s="48"/>
      <c r="F45" s="48"/>
      <c r="G45" s="48"/>
      <c r="H45" s="48"/>
      <c r="I45" s="48"/>
      <c r="J45" s="48"/>
      <c r="K45" s="48"/>
      <c r="L45" s="48"/>
      <c r="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48"/>
      <c r="HI45" s="48"/>
      <c r="HJ45" s="48"/>
      <c r="HK45" s="48"/>
      <c r="HL45" s="48"/>
      <c r="HM45" s="48"/>
      <c r="HN45" s="48"/>
      <c r="HO45" s="48"/>
      <c r="HP45" s="48"/>
      <c r="HQ45" s="48"/>
      <c r="HR45" s="48"/>
      <c r="HS45" s="48"/>
      <c r="HT45" s="48"/>
      <c r="HU45" s="48"/>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c r="KN45" s="48"/>
      <c r="KO45" s="48"/>
      <c r="KP45" s="48"/>
      <c r="KQ45" s="48"/>
      <c r="KR45" s="48"/>
      <c r="KS45" s="48"/>
      <c r="KT45" s="48"/>
      <c r="KU45" s="48"/>
      <c r="KV45" s="48"/>
      <c r="KW45" s="48"/>
      <c r="KX45" s="48"/>
      <c r="KY45" s="48"/>
      <c r="KZ45" s="48"/>
      <c r="LA45" s="48"/>
      <c r="LB45" s="48"/>
      <c r="LC45" s="48"/>
      <c r="LD45" s="48"/>
      <c r="LE45" s="48"/>
      <c r="LF45" s="48"/>
      <c r="LG45" s="48"/>
      <c r="LH45" s="48"/>
      <c r="LI45" s="48"/>
      <c r="LJ45" s="48"/>
      <c r="LK45" s="48"/>
      <c r="LL45" s="48"/>
      <c r="LM45" s="48"/>
      <c r="LN45" s="48"/>
      <c r="LO45" s="48"/>
      <c r="LP45" s="48"/>
      <c r="LQ45" s="48"/>
      <c r="LR45" s="48"/>
      <c r="LS45" s="48"/>
      <c r="LT45" s="48"/>
      <c r="LU45" s="48"/>
      <c r="LV45" s="48"/>
      <c r="LW45" s="48"/>
      <c r="LX45" s="48"/>
      <c r="LY45" s="48"/>
      <c r="LZ45" s="48"/>
      <c r="MA45" s="48"/>
      <c r="MB45" s="48"/>
      <c r="MC45" s="48"/>
      <c r="MD45" s="48"/>
      <c r="ME45" s="48"/>
      <c r="MF45" s="48"/>
      <c r="MG45" s="48"/>
      <c r="MH45" s="48"/>
      <c r="MI45" s="48"/>
      <c r="MJ45" s="48"/>
      <c r="MK45" s="48"/>
      <c r="ML45" s="48"/>
      <c r="MM45" s="48"/>
      <c r="MN45" s="48"/>
      <c r="MO45" s="48"/>
      <c r="MP45" s="48"/>
      <c r="MQ45" s="48"/>
      <c r="MR45" s="48"/>
      <c r="MS45" s="48"/>
      <c r="MT45" s="48"/>
      <c r="MU45" s="48"/>
      <c r="MV45" s="48"/>
      <c r="MW45" s="48"/>
      <c r="MX45" s="48"/>
      <c r="MY45" s="48"/>
      <c r="MZ45" s="48"/>
      <c r="NA45" s="48"/>
      <c r="NB45" s="48"/>
      <c r="NC45" s="48"/>
      <c r="ND45" s="48"/>
      <c r="NE45" s="48"/>
      <c r="NF45" s="48"/>
      <c r="NG45" s="48"/>
      <c r="NH45" s="48"/>
      <c r="NI45" s="48"/>
      <c r="NJ45" s="48"/>
      <c r="NK45" s="48"/>
      <c r="NL45" s="48"/>
      <c r="NM45" s="48"/>
      <c r="NN45" s="48"/>
      <c r="NO45" s="48"/>
      <c r="NP45" s="48"/>
      <c r="NQ45" s="48"/>
      <c r="NR45" s="48"/>
      <c r="NS45" s="48"/>
      <c r="NT45" s="48"/>
      <c r="NU45" s="48"/>
      <c r="NV45" s="48"/>
      <c r="NW45" s="48"/>
      <c r="NX45" s="48"/>
      <c r="NY45" s="48"/>
      <c r="NZ45" s="48"/>
      <c r="OA45" s="48"/>
      <c r="OB45" s="48"/>
      <c r="OC45" s="48"/>
      <c r="OD45" s="48"/>
      <c r="OE45" s="48"/>
      <c r="OF45" s="48"/>
      <c r="OG45" s="48"/>
      <c r="OH45" s="48"/>
      <c r="OI45" s="48"/>
      <c r="OJ45" s="48"/>
      <c r="OK45" s="48"/>
      <c r="OL45" s="48"/>
      <c r="OM45" s="48"/>
      <c r="ON45" s="48"/>
      <c r="OO45" s="48"/>
      <c r="OP45" s="48"/>
      <c r="OQ45" s="48"/>
      <c r="OR45" s="48"/>
      <c r="OS45" s="48"/>
      <c r="OT45" s="48"/>
      <c r="OU45" s="48"/>
      <c r="OV45" s="48"/>
      <c r="OW45" s="48"/>
      <c r="OX45" s="48"/>
      <c r="OY45" s="48"/>
      <c r="OZ45" s="48"/>
      <c r="PA45" s="48"/>
      <c r="PB45" s="48"/>
      <c r="PC45" s="48"/>
      <c r="PD45" s="48"/>
      <c r="PE45" s="48"/>
      <c r="PF45" s="48"/>
      <c r="PG45" s="48"/>
      <c r="PH45" s="48"/>
      <c r="PI45" s="48"/>
      <c r="PJ45" s="48"/>
      <c r="PK45" s="48"/>
      <c r="PL45" s="48"/>
      <c r="PM45" s="48"/>
      <c r="PN45" s="48"/>
      <c r="PO45" s="48"/>
      <c r="PP45" s="48"/>
      <c r="PQ45" s="48"/>
      <c r="PR45" s="48"/>
      <c r="PS45" s="48"/>
      <c r="PT45" s="48"/>
      <c r="PU45" s="48"/>
      <c r="PV45" s="48"/>
      <c r="PW45" s="48"/>
      <c r="PX45" s="48"/>
      <c r="PY45" s="48"/>
      <c r="PZ45" s="48"/>
      <c r="QA45" s="48"/>
      <c r="QB45" s="48"/>
      <c r="QC45" s="48"/>
      <c r="QD45" s="48"/>
      <c r="QE45" s="48"/>
      <c r="QF45" s="48"/>
      <c r="QG45" s="48"/>
      <c r="QH45" s="48"/>
      <c r="QI45" s="48"/>
      <c r="QJ45" s="48"/>
      <c r="QK45" s="48"/>
      <c r="QL45" s="48"/>
      <c r="QM45" s="48"/>
      <c r="QN45" s="48"/>
      <c r="QO45" s="48"/>
      <c r="QP45" s="48"/>
      <c r="QQ45" s="48"/>
      <c r="QR45" s="48"/>
      <c r="QS45" s="48"/>
      <c r="QT45" s="48"/>
      <c r="QU45" s="48"/>
      <c r="QV45" s="48"/>
      <c r="QW45" s="48"/>
      <c r="QX45" s="48"/>
      <c r="QY45" s="48"/>
      <c r="QZ45" s="48"/>
      <c r="RA45" s="48"/>
      <c r="RB45" s="48"/>
      <c r="RC45" s="48"/>
      <c r="RD45" s="48"/>
      <c r="RE45" s="48"/>
      <c r="RF45" s="48"/>
      <c r="RG45" s="48"/>
      <c r="RH45" s="48"/>
      <c r="RI45" s="48"/>
      <c r="RJ45" s="48"/>
      <c r="RK45" s="48"/>
      <c r="RL45" s="48"/>
      <c r="RM45" s="48"/>
      <c r="RN45" s="48"/>
      <c r="RO45" s="48"/>
      <c r="RP45" s="48"/>
      <c r="RQ45" s="48"/>
      <c r="RR45" s="48"/>
      <c r="RS45" s="48"/>
      <c r="RT45" s="48"/>
      <c r="RU45" s="48"/>
      <c r="RV45" s="48"/>
      <c r="RW45" s="48"/>
      <c r="RX45" s="48"/>
      <c r="RY45" s="48"/>
      <c r="RZ45" s="48"/>
      <c r="SA45" s="48"/>
      <c r="SB45" s="48"/>
      <c r="SC45" s="48"/>
      <c r="SD45" s="48"/>
      <c r="SE45" s="48"/>
      <c r="SF45" s="48"/>
      <c r="SG45" s="48"/>
      <c r="SH45" s="48"/>
      <c r="SI45" s="48"/>
      <c r="SJ45" s="48"/>
      <c r="SK45" s="48"/>
      <c r="SL45" s="48"/>
      <c r="SM45" s="48"/>
      <c r="SN45" s="48"/>
      <c r="SO45" s="48"/>
      <c r="SP45" s="48"/>
      <c r="SQ45" s="48"/>
      <c r="SR45" s="48"/>
      <c r="SS45" s="48"/>
      <c r="ST45" s="48"/>
      <c r="SU45" s="48"/>
      <c r="SV45" s="48"/>
      <c r="SW45" s="48"/>
      <c r="SX45" s="48"/>
      <c r="SY45" s="48"/>
      <c r="SZ45" s="48"/>
      <c r="TA45" s="48"/>
      <c r="TB45" s="48"/>
      <c r="TC45" s="48"/>
      <c r="TD45" s="48"/>
      <c r="TE45" s="48"/>
      <c r="TF45" s="48"/>
      <c r="TG45" s="48"/>
      <c r="TH45" s="48"/>
      <c r="TI45" s="48"/>
      <c r="TJ45" s="48"/>
      <c r="TK45" s="48"/>
      <c r="TL45" s="48"/>
      <c r="TM45" s="48"/>
      <c r="TN45" s="48"/>
      <c r="TO45" s="48"/>
      <c r="TP45" s="48"/>
      <c r="TQ45" s="48"/>
      <c r="TR45" s="48"/>
      <c r="TS45" s="48"/>
      <c r="TT45" s="48"/>
      <c r="TU45" s="48"/>
      <c r="TV45" s="48"/>
      <c r="TW45" s="48"/>
      <c r="TX45" s="48"/>
      <c r="TY45" s="48"/>
      <c r="TZ45" s="48"/>
      <c r="UA45" s="48"/>
      <c r="UB45" s="48"/>
      <c r="UC45" s="48"/>
      <c r="UD45" s="48"/>
      <c r="UE45" s="48"/>
      <c r="UF45" s="48"/>
      <c r="UG45" s="48"/>
      <c r="UH45" s="48"/>
      <c r="UI45" s="48"/>
      <c r="UJ45" s="48"/>
      <c r="UK45" s="48"/>
      <c r="UL45" s="48"/>
      <c r="UM45" s="48"/>
      <c r="UN45" s="48"/>
      <c r="UO45" s="48"/>
      <c r="UP45" s="48"/>
      <c r="UQ45" s="48"/>
      <c r="UR45" s="48"/>
      <c r="US45" s="48"/>
      <c r="UT45" s="48"/>
      <c r="UU45" s="48"/>
      <c r="UV45" s="48"/>
      <c r="UW45" s="48"/>
      <c r="UX45" s="48"/>
      <c r="UY45" s="48"/>
      <c r="UZ45" s="48"/>
      <c r="VA45" s="48"/>
      <c r="VB45" s="48"/>
      <c r="VC45" s="48"/>
      <c r="VD45" s="48"/>
      <c r="VE45" s="48"/>
      <c r="VF45" s="48"/>
      <c r="VG45" s="48"/>
      <c r="VH45" s="48"/>
      <c r="VI45" s="48"/>
      <c r="VJ45" s="48"/>
      <c r="VK45" s="48"/>
      <c r="VL45" s="48"/>
      <c r="VM45" s="48"/>
      <c r="VN45" s="48"/>
      <c r="VO45" s="48"/>
      <c r="VP45" s="48"/>
      <c r="VQ45" s="48"/>
      <c r="VR45" s="48"/>
      <c r="VS45" s="48"/>
      <c r="VT45" s="48"/>
      <c r="VU45" s="48"/>
      <c r="VV45" s="48"/>
      <c r="VW45" s="48"/>
      <c r="VX45" s="48"/>
      <c r="VY45" s="48"/>
      <c r="VZ45" s="48"/>
      <c r="WA45" s="48"/>
      <c r="WB45" s="48"/>
      <c r="WC45" s="48"/>
      <c r="WD45" s="48"/>
      <c r="WE45" s="48"/>
      <c r="WF45" s="48"/>
      <c r="WG45" s="48"/>
      <c r="WH45" s="48"/>
      <c r="WI45" s="48"/>
      <c r="WJ45" s="48"/>
      <c r="WK45" s="48"/>
      <c r="WL45" s="48"/>
      <c r="WM45" s="48"/>
      <c r="WN45" s="48"/>
      <c r="WO45" s="48"/>
      <c r="WP45" s="48"/>
      <c r="WQ45" s="48"/>
      <c r="WR45" s="48"/>
      <c r="WS45" s="48"/>
      <c r="WT45" s="48"/>
      <c r="WU45" s="48"/>
      <c r="WV45" s="48"/>
      <c r="WW45" s="48"/>
      <c r="WX45" s="48"/>
      <c r="WY45" s="48"/>
      <c r="WZ45" s="48"/>
      <c r="XA45" s="48"/>
      <c r="XB45" s="48"/>
      <c r="XC45" s="48"/>
      <c r="XD45" s="48"/>
      <c r="XE45" s="48"/>
      <c r="XF45" s="48"/>
      <c r="XG45" s="48"/>
      <c r="XH45" s="48"/>
      <c r="XI45" s="48"/>
      <c r="XJ45" s="48"/>
      <c r="XK45" s="48"/>
      <c r="XL45" s="48"/>
      <c r="XM45" s="48"/>
      <c r="XN45" s="48"/>
      <c r="XO45" s="48"/>
      <c r="XP45" s="48"/>
      <c r="XQ45" s="48"/>
      <c r="XR45" s="48"/>
      <c r="XS45" s="48"/>
      <c r="XT45" s="48"/>
      <c r="XU45" s="48"/>
      <c r="XV45" s="48"/>
      <c r="XW45" s="48"/>
      <c r="XX45" s="48"/>
      <c r="XY45" s="48"/>
      <c r="XZ45" s="48"/>
      <c r="YA45" s="48"/>
      <c r="YB45" s="48"/>
      <c r="YC45" s="48"/>
      <c r="YD45" s="48"/>
      <c r="YE45" s="48"/>
      <c r="YF45" s="48"/>
      <c r="YG45" s="48"/>
      <c r="YH45" s="48"/>
      <c r="YI45" s="48"/>
      <c r="YJ45" s="48"/>
      <c r="YK45" s="48"/>
      <c r="YL45" s="48"/>
      <c r="YM45" s="48"/>
      <c r="YN45" s="48"/>
      <c r="YO45" s="48"/>
      <c r="YP45" s="48"/>
      <c r="YQ45" s="48"/>
      <c r="YR45" s="48"/>
      <c r="YS45" s="48"/>
      <c r="YT45" s="48"/>
      <c r="YU45" s="48"/>
      <c r="YV45" s="48"/>
      <c r="YW45" s="48"/>
      <c r="YX45" s="48"/>
      <c r="YY45" s="48"/>
      <c r="YZ45" s="48"/>
      <c r="ZA45" s="48"/>
      <c r="ZB45" s="48"/>
      <c r="ZC45" s="48"/>
      <c r="ZD45" s="48"/>
      <c r="ZE45" s="48"/>
      <c r="ZF45" s="48"/>
      <c r="ZG45" s="48"/>
      <c r="ZH45" s="48"/>
      <c r="ZI45" s="48"/>
      <c r="ZJ45" s="48"/>
      <c r="ZK45" s="48"/>
      <c r="ZL45" s="48"/>
      <c r="ZM45" s="48"/>
      <c r="ZN45" s="48"/>
      <c r="ZO45" s="48"/>
      <c r="ZP45" s="48"/>
      <c r="ZQ45" s="48"/>
      <c r="ZR45" s="48"/>
      <c r="ZS45" s="48"/>
      <c r="ZT45" s="48"/>
      <c r="ZU45" s="48"/>
      <c r="ZV45" s="48"/>
      <c r="ZW45" s="48"/>
      <c r="ZX45" s="48"/>
      <c r="ZY45" s="48"/>
      <c r="ZZ45" s="48"/>
      <c r="AAA45" s="48"/>
      <c r="AAB45" s="48"/>
      <c r="AAC45" s="48"/>
      <c r="AAD45" s="48"/>
      <c r="AAE45" s="48"/>
      <c r="AAF45" s="48"/>
      <c r="AAG45" s="48"/>
      <c r="AAH45" s="48"/>
      <c r="AAI45" s="48"/>
      <c r="AAJ45" s="48"/>
      <c r="AAK45" s="48"/>
      <c r="AAL45" s="48"/>
      <c r="AAM45" s="48"/>
      <c r="AAN45" s="48"/>
      <c r="AAO45" s="48"/>
      <c r="AAP45" s="48"/>
      <c r="AAQ45" s="48"/>
      <c r="AAR45" s="48"/>
      <c r="AAS45" s="48"/>
      <c r="AAT45" s="48"/>
      <c r="AAU45" s="48"/>
      <c r="AAV45" s="48"/>
      <c r="AAW45" s="48"/>
      <c r="AAX45" s="48"/>
      <c r="AAY45" s="48"/>
      <c r="AAZ45" s="48"/>
      <c r="ABA45" s="48"/>
      <c r="ABB45" s="48"/>
      <c r="ABC45" s="48"/>
      <c r="ABD45" s="48"/>
      <c r="ABE45" s="48"/>
      <c r="ABF45" s="48"/>
      <c r="ABG45" s="48"/>
      <c r="ABH45" s="48"/>
      <c r="ABI45" s="48"/>
      <c r="ABJ45" s="48"/>
      <c r="ABK45" s="48"/>
      <c r="ABL45" s="48"/>
      <c r="ABM45" s="48"/>
      <c r="ABN45" s="48"/>
      <c r="ABO45" s="48"/>
      <c r="ABP45" s="48"/>
      <c r="ABQ45" s="48"/>
      <c r="ABR45" s="48"/>
      <c r="ABS45" s="48"/>
      <c r="ABT45" s="48"/>
      <c r="ABU45" s="48"/>
      <c r="ABV45" s="48"/>
      <c r="ABW45" s="48"/>
      <c r="ABX45" s="48"/>
      <c r="ABY45" s="48"/>
      <c r="ABZ45" s="48"/>
      <c r="ACA45" s="48"/>
      <c r="ACB45" s="48"/>
      <c r="ACC45" s="48"/>
      <c r="ACD45" s="48"/>
      <c r="ACE45" s="48"/>
      <c r="ACF45" s="48"/>
      <c r="ACG45" s="48"/>
      <c r="ACH45" s="48"/>
      <c r="ACI45" s="48"/>
      <c r="ACJ45" s="48"/>
      <c r="ACK45" s="48"/>
      <c r="ACL45" s="48"/>
      <c r="ACM45" s="48"/>
      <c r="ACN45" s="48"/>
      <c r="ACO45" s="48"/>
      <c r="ACP45" s="48"/>
      <c r="ACQ45" s="48"/>
      <c r="ACR45" s="48"/>
      <c r="ACS45" s="48"/>
      <c r="ACT45" s="48"/>
      <c r="ACU45" s="48"/>
      <c r="ACV45" s="48"/>
      <c r="ACW45" s="48"/>
      <c r="ACX45" s="48"/>
      <c r="ACY45" s="48"/>
      <c r="ACZ45" s="48"/>
      <c r="ADA45" s="48"/>
      <c r="ADB45" s="48"/>
      <c r="ADC45" s="48"/>
      <c r="ADD45" s="48"/>
      <c r="ADE45" s="48"/>
      <c r="ADF45" s="48"/>
      <c r="ADG45" s="48"/>
      <c r="ADH45" s="48"/>
      <c r="ADI45" s="48"/>
      <c r="ADJ45" s="48"/>
      <c r="ADK45" s="48"/>
      <c r="ADL45" s="48"/>
      <c r="ADM45" s="48"/>
      <c r="ADN45" s="48"/>
      <c r="ADO45" s="48"/>
      <c r="ADP45" s="48"/>
      <c r="ADQ45" s="48"/>
      <c r="ADR45" s="48"/>
      <c r="ADS45" s="48"/>
      <c r="ADT45" s="48"/>
      <c r="ADU45" s="48"/>
      <c r="ADV45" s="48"/>
      <c r="ADW45" s="48"/>
      <c r="ADX45" s="48"/>
      <c r="ADY45" s="48"/>
      <c r="ADZ45" s="48"/>
      <c r="AEA45" s="48"/>
      <c r="AEB45" s="48"/>
      <c r="AEC45" s="48"/>
      <c r="AED45" s="48"/>
      <c r="AEE45" s="48"/>
      <c r="AEF45" s="48"/>
      <c r="AEG45" s="48"/>
      <c r="AEH45" s="48"/>
      <c r="AEI45" s="48"/>
      <c r="AEJ45" s="48"/>
      <c r="AEK45" s="48"/>
      <c r="AEL45" s="48"/>
      <c r="AEM45" s="48"/>
      <c r="AEN45" s="48"/>
      <c r="AEO45" s="48"/>
      <c r="AEP45" s="48"/>
      <c r="AEQ45" s="48"/>
      <c r="AER45" s="48"/>
      <c r="AES45" s="48"/>
      <c r="AET45" s="48"/>
      <c r="AEU45" s="48"/>
      <c r="AEV45" s="48"/>
      <c r="AEW45" s="48"/>
      <c r="AEX45" s="48"/>
      <c r="AEY45" s="48"/>
      <c r="AEZ45" s="48"/>
      <c r="AFA45" s="48"/>
      <c r="AFB45" s="48"/>
      <c r="AFC45" s="48"/>
      <c r="AFD45" s="48"/>
      <c r="AFE45" s="48"/>
      <c r="AFF45" s="48"/>
      <c r="AFG45" s="48"/>
      <c r="AFH45" s="48"/>
      <c r="AFI45" s="48"/>
      <c r="AFJ45" s="48"/>
      <c r="AFK45" s="48"/>
      <c r="AFL45" s="48"/>
      <c r="AFM45" s="48"/>
      <c r="AFN45" s="48"/>
      <c r="AFO45" s="48"/>
      <c r="AFP45" s="48"/>
      <c r="AFQ45" s="48"/>
      <c r="AFR45" s="48"/>
      <c r="AFS45" s="48"/>
      <c r="AFT45" s="48"/>
      <c r="AFU45" s="48"/>
      <c r="AFV45" s="48"/>
      <c r="AFW45" s="48"/>
      <c r="AFX45" s="48"/>
      <c r="AFY45" s="48"/>
      <c r="AFZ45" s="48"/>
      <c r="AGA45" s="48"/>
      <c r="AGB45" s="48"/>
      <c r="AGC45" s="48"/>
      <c r="AGD45" s="48"/>
      <c r="AGE45" s="48"/>
      <c r="AGF45" s="48"/>
      <c r="AGG45" s="48"/>
      <c r="AGH45" s="48"/>
      <c r="AGI45" s="48"/>
      <c r="AGJ45" s="48"/>
      <c r="AGK45" s="48"/>
      <c r="AGL45" s="48"/>
      <c r="AGM45" s="48"/>
      <c r="AGN45" s="48"/>
      <c r="AGO45" s="48"/>
      <c r="AGP45" s="48"/>
      <c r="AGQ45" s="48"/>
      <c r="AGR45" s="48"/>
      <c r="AGS45" s="48"/>
      <c r="AGT45" s="48"/>
      <c r="AGU45" s="48"/>
      <c r="AGV45" s="48"/>
      <c r="AGW45" s="48"/>
      <c r="AGX45" s="48"/>
      <c r="AGY45" s="48"/>
      <c r="AGZ45" s="48"/>
      <c r="AHA45" s="48"/>
      <c r="AHB45" s="48"/>
      <c r="AHC45" s="48"/>
      <c r="AHD45" s="48"/>
      <c r="AHE45" s="48"/>
      <c r="AHF45" s="48"/>
      <c r="AHG45" s="48"/>
      <c r="AHH45" s="48"/>
      <c r="AHI45" s="48"/>
      <c r="AHJ45" s="48"/>
      <c r="AHK45" s="48"/>
      <c r="AHL45" s="48"/>
      <c r="AHM45" s="48"/>
      <c r="AHN45" s="48"/>
      <c r="AHO45" s="48"/>
      <c r="AHP45" s="48"/>
      <c r="AHQ45" s="48"/>
      <c r="AHR45" s="48"/>
      <c r="AHS45" s="48"/>
      <c r="AHT45" s="48"/>
      <c r="AHU45" s="48"/>
      <c r="AHV45" s="48"/>
      <c r="AHW45" s="48"/>
      <c r="AHX45" s="48"/>
      <c r="AHY45" s="48"/>
      <c r="AHZ45" s="48"/>
      <c r="AIA45" s="48"/>
      <c r="AIB45" s="48"/>
      <c r="AIC45" s="48"/>
      <c r="AID45" s="48"/>
      <c r="AIE45" s="48"/>
      <c r="AIF45" s="48"/>
      <c r="AIG45" s="48"/>
      <c r="AIH45" s="48"/>
      <c r="AII45" s="48"/>
      <c r="AIJ45" s="48"/>
      <c r="AIK45" s="48"/>
      <c r="AIL45" s="48"/>
      <c r="AIM45" s="48"/>
      <c r="AIN45" s="48"/>
      <c r="AIO45" s="48"/>
    </row>
    <row r="46" spans="1:925" ht="12" customHeight="1" x14ac:dyDescent="0.25">
      <c r="A46" s="48"/>
      <c r="B46" s="48"/>
      <c r="C46" s="48"/>
      <c r="D46" s="48"/>
      <c r="E46" s="48"/>
      <c r="F46" s="48"/>
      <c r="G46" s="48"/>
      <c r="H46" s="48"/>
      <c r="I46" s="48"/>
      <c r="J46" s="48"/>
      <c r="K46" s="48"/>
      <c r="L46" s="48"/>
      <c r="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48"/>
      <c r="HI46" s="48"/>
      <c r="HJ46" s="48"/>
      <c r="HK46" s="48"/>
      <c r="HL46" s="48"/>
      <c r="HM46" s="48"/>
      <c r="HN46" s="48"/>
      <c r="HO46" s="48"/>
      <c r="HP46" s="48"/>
      <c r="HQ46" s="48"/>
      <c r="HR46" s="48"/>
      <c r="HS46" s="48"/>
      <c r="HT46" s="48"/>
      <c r="HU46" s="48"/>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c r="KN46" s="48"/>
      <c r="KO46" s="48"/>
      <c r="KP46" s="48"/>
      <c r="KQ46" s="48"/>
      <c r="KR46" s="48"/>
      <c r="KS46" s="48"/>
      <c r="KT46" s="48"/>
      <c r="KU46" s="48"/>
      <c r="KV46" s="48"/>
      <c r="KW46" s="48"/>
      <c r="KX46" s="48"/>
      <c r="KY46" s="48"/>
      <c r="KZ46" s="48"/>
      <c r="LA46" s="48"/>
      <c r="LB46" s="48"/>
      <c r="LC46" s="48"/>
      <c r="LD46" s="48"/>
      <c r="LE46" s="48"/>
      <c r="LF46" s="48"/>
      <c r="LG46" s="48"/>
      <c r="LH46" s="48"/>
      <c r="LI46" s="48"/>
      <c r="LJ46" s="48"/>
      <c r="LK46" s="48"/>
      <c r="LL46" s="48"/>
      <c r="LM46" s="48"/>
      <c r="LN46" s="48"/>
      <c r="LO46" s="48"/>
      <c r="LP46" s="48"/>
      <c r="LQ46" s="48"/>
      <c r="LR46" s="48"/>
      <c r="LS46" s="48"/>
      <c r="LT46" s="48"/>
      <c r="LU46" s="48"/>
      <c r="LV46" s="48"/>
      <c r="LW46" s="48"/>
      <c r="LX46" s="48"/>
      <c r="LY46" s="48"/>
      <c r="LZ46" s="48"/>
      <c r="MA46" s="48"/>
      <c r="MB46" s="48"/>
      <c r="MC46" s="48"/>
      <c r="MD46" s="48"/>
      <c r="ME46" s="48"/>
      <c r="MF46" s="48"/>
      <c r="MG46" s="48"/>
      <c r="MH46" s="48"/>
      <c r="MI46" s="48"/>
      <c r="MJ46" s="48"/>
      <c r="MK46" s="48"/>
      <c r="ML46" s="48"/>
      <c r="MM46" s="48"/>
      <c r="MN46" s="48"/>
      <c r="MO46" s="48"/>
      <c r="MP46" s="48"/>
      <c r="MQ46" s="48"/>
      <c r="MR46" s="48"/>
      <c r="MS46" s="48"/>
      <c r="MT46" s="48"/>
      <c r="MU46" s="48"/>
      <c r="MV46" s="48"/>
      <c r="MW46" s="48"/>
      <c r="MX46" s="48"/>
      <c r="MY46" s="48"/>
      <c r="MZ46" s="48"/>
      <c r="NA46" s="48"/>
      <c r="NB46" s="48"/>
      <c r="NC46" s="48"/>
      <c r="ND46" s="48"/>
      <c r="NE46" s="48"/>
      <c r="NF46" s="48"/>
      <c r="NG46" s="48"/>
      <c r="NH46" s="48"/>
      <c r="NI46" s="48"/>
      <c r="NJ46" s="48"/>
      <c r="NK46" s="48"/>
      <c r="NL46" s="48"/>
      <c r="NM46" s="48"/>
      <c r="NN46" s="48"/>
      <c r="NO46" s="48"/>
      <c r="NP46" s="48"/>
      <c r="NQ46" s="48"/>
      <c r="NR46" s="48"/>
      <c r="NS46" s="48"/>
      <c r="NT46" s="48"/>
      <c r="NU46" s="48"/>
      <c r="NV46" s="48"/>
      <c r="NW46" s="48"/>
      <c r="NX46" s="48"/>
      <c r="NY46" s="48"/>
      <c r="NZ46" s="48"/>
      <c r="OA46" s="48"/>
      <c r="OB46" s="48"/>
      <c r="OC46" s="48"/>
      <c r="OD46" s="48"/>
      <c r="OE46" s="48"/>
      <c r="OF46" s="48"/>
      <c r="OG46" s="48"/>
      <c r="OH46" s="48"/>
      <c r="OI46" s="48"/>
      <c r="OJ46" s="48"/>
      <c r="OK46" s="48"/>
      <c r="OL46" s="48"/>
      <c r="OM46" s="48"/>
      <c r="ON46" s="48"/>
      <c r="OO46" s="48"/>
      <c r="OP46" s="48"/>
      <c r="OQ46" s="48"/>
      <c r="OR46" s="48"/>
      <c r="OS46" s="48"/>
      <c r="OT46" s="48"/>
      <c r="OU46" s="48"/>
      <c r="OV46" s="48"/>
      <c r="OW46" s="48"/>
      <c r="OX46" s="48"/>
      <c r="OY46" s="48"/>
      <c r="OZ46" s="48"/>
      <c r="PA46" s="48"/>
      <c r="PB46" s="48"/>
      <c r="PC46" s="48"/>
      <c r="PD46" s="48"/>
      <c r="PE46" s="48"/>
      <c r="PF46" s="48"/>
      <c r="PG46" s="48"/>
      <c r="PH46" s="48"/>
      <c r="PI46" s="48"/>
      <c r="PJ46" s="48"/>
      <c r="PK46" s="48"/>
      <c r="PL46" s="48"/>
      <c r="PM46" s="48"/>
      <c r="PN46" s="48"/>
      <c r="PO46" s="48"/>
      <c r="PP46" s="48"/>
      <c r="PQ46" s="48"/>
      <c r="PR46" s="48"/>
      <c r="PS46" s="48"/>
      <c r="PT46" s="48"/>
      <c r="PU46" s="48"/>
      <c r="PV46" s="48"/>
      <c r="PW46" s="48"/>
      <c r="PX46" s="48"/>
      <c r="PY46" s="48"/>
      <c r="PZ46" s="48"/>
      <c r="QA46" s="48"/>
      <c r="QB46" s="48"/>
      <c r="QC46" s="48"/>
      <c r="QD46" s="48"/>
      <c r="QE46" s="48"/>
      <c r="QF46" s="48"/>
      <c r="QG46" s="48"/>
      <c r="QH46" s="48"/>
      <c r="QI46" s="48"/>
      <c r="QJ46" s="48"/>
      <c r="QK46" s="48"/>
      <c r="QL46" s="48"/>
      <c r="QM46" s="48"/>
      <c r="QN46" s="48"/>
      <c r="QO46" s="48"/>
      <c r="QP46" s="48"/>
      <c r="QQ46" s="48"/>
      <c r="QR46" s="48"/>
      <c r="QS46" s="48"/>
      <c r="QT46" s="48"/>
      <c r="QU46" s="48"/>
      <c r="QV46" s="48"/>
      <c r="QW46" s="48"/>
      <c r="QX46" s="48"/>
      <c r="QY46" s="48"/>
      <c r="QZ46" s="48"/>
      <c r="RA46" s="48"/>
      <c r="RB46" s="48"/>
      <c r="RC46" s="48"/>
      <c r="RD46" s="48"/>
      <c r="RE46" s="48"/>
      <c r="RF46" s="48"/>
      <c r="RG46" s="48"/>
      <c r="RH46" s="48"/>
      <c r="RI46" s="48"/>
      <c r="RJ46" s="48"/>
      <c r="RK46" s="48"/>
      <c r="RL46" s="48"/>
      <c r="RM46" s="48"/>
      <c r="RN46" s="48"/>
      <c r="RO46" s="48"/>
      <c r="RP46" s="48"/>
      <c r="RQ46" s="48"/>
      <c r="RR46" s="48"/>
      <c r="RS46" s="48"/>
      <c r="RT46" s="48"/>
      <c r="RU46" s="48"/>
      <c r="RV46" s="48"/>
      <c r="RW46" s="48"/>
      <c r="RX46" s="48"/>
      <c r="RY46" s="48"/>
      <c r="RZ46" s="48"/>
      <c r="SA46" s="48"/>
      <c r="SB46" s="48"/>
      <c r="SC46" s="48"/>
      <c r="SD46" s="48"/>
      <c r="SE46" s="48"/>
      <c r="SF46" s="48"/>
      <c r="SG46" s="48"/>
      <c r="SH46" s="48"/>
      <c r="SI46" s="48"/>
      <c r="SJ46" s="48"/>
      <c r="SK46" s="48"/>
      <c r="SL46" s="48"/>
      <c r="SM46" s="48"/>
      <c r="SN46" s="48"/>
      <c r="SO46" s="48"/>
      <c r="SP46" s="48"/>
      <c r="SQ46" s="48"/>
      <c r="SR46" s="48"/>
      <c r="SS46" s="48"/>
      <c r="ST46" s="48"/>
      <c r="SU46" s="48"/>
      <c r="SV46" s="48"/>
      <c r="SW46" s="48"/>
      <c r="SX46" s="48"/>
      <c r="SY46" s="48"/>
      <c r="SZ46" s="48"/>
      <c r="TA46" s="48"/>
      <c r="TB46" s="48"/>
      <c r="TC46" s="48"/>
      <c r="TD46" s="48"/>
      <c r="TE46" s="48"/>
      <c r="TF46" s="48"/>
      <c r="TG46" s="48"/>
      <c r="TH46" s="48"/>
      <c r="TI46" s="48"/>
      <c r="TJ46" s="48"/>
      <c r="TK46" s="48"/>
      <c r="TL46" s="48"/>
      <c r="TM46" s="48"/>
      <c r="TN46" s="48"/>
      <c r="TO46" s="48"/>
      <c r="TP46" s="48"/>
      <c r="TQ46" s="48"/>
      <c r="TR46" s="48"/>
      <c r="TS46" s="48"/>
      <c r="TT46" s="48"/>
      <c r="TU46" s="48"/>
      <c r="TV46" s="48"/>
      <c r="TW46" s="48"/>
      <c r="TX46" s="48"/>
      <c r="TY46" s="48"/>
      <c r="TZ46" s="48"/>
      <c r="UA46" s="48"/>
      <c r="UB46" s="48"/>
      <c r="UC46" s="48"/>
      <c r="UD46" s="48"/>
      <c r="UE46" s="48"/>
      <c r="UF46" s="48"/>
      <c r="UG46" s="48"/>
      <c r="UH46" s="48"/>
      <c r="UI46" s="48"/>
      <c r="UJ46" s="48"/>
      <c r="UK46" s="48"/>
      <c r="UL46" s="48"/>
      <c r="UM46" s="48"/>
      <c r="UN46" s="48"/>
      <c r="UO46" s="48"/>
      <c r="UP46" s="48"/>
      <c r="UQ46" s="48"/>
      <c r="UR46" s="48"/>
      <c r="US46" s="48"/>
      <c r="UT46" s="48"/>
      <c r="UU46" s="48"/>
      <c r="UV46" s="48"/>
      <c r="UW46" s="48"/>
      <c r="UX46" s="48"/>
      <c r="UY46" s="48"/>
      <c r="UZ46" s="48"/>
      <c r="VA46" s="48"/>
      <c r="VB46" s="48"/>
      <c r="VC46" s="48"/>
      <c r="VD46" s="48"/>
      <c r="VE46" s="48"/>
      <c r="VF46" s="48"/>
      <c r="VG46" s="48"/>
      <c r="VH46" s="48"/>
      <c r="VI46" s="48"/>
      <c r="VJ46" s="48"/>
      <c r="VK46" s="48"/>
      <c r="VL46" s="48"/>
      <c r="VM46" s="48"/>
      <c r="VN46" s="48"/>
      <c r="VO46" s="48"/>
      <c r="VP46" s="48"/>
      <c r="VQ46" s="48"/>
      <c r="VR46" s="48"/>
      <c r="VS46" s="48"/>
      <c r="VT46" s="48"/>
      <c r="VU46" s="48"/>
      <c r="VV46" s="48"/>
      <c r="VW46" s="48"/>
      <c r="VX46" s="48"/>
      <c r="VY46" s="48"/>
      <c r="VZ46" s="48"/>
      <c r="WA46" s="48"/>
      <c r="WB46" s="48"/>
      <c r="WC46" s="48"/>
      <c r="WD46" s="48"/>
      <c r="WE46" s="48"/>
      <c r="WF46" s="48"/>
      <c r="WG46" s="48"/>
      <c r="WH46" s="48"/>
      <c r="WI46" s="48"/>
      <c r="WJ46" s="48"/>
      <c r="WK46" s="48"/>
      <c r="WL46" s="48"/>
      <c r="WM46" s="48"/>
      <c r="WN46" s="48"/>
      <c r="WO46" s="48"/>
      <c r="WP46" s="48"/>
      <c r="WQ46" s="48"/>
      <c r="WR46" s="48"/>
      <c r="WS46" s="48"/>
      <c r="WT46" s="48"/>
      <c r="WU46" s="48"/>
      <c r="WV46" s="48"/>
      <c r="WW46" s="48"/>
      <c r="WX46" s="48"/>
      <c r="WY46" s="48"/>
      <c r="WZ46" s="48"/>
      <c r="XA46" s="48"/>
      <c r="XB46" s="48"/>
      <c r="XC46" s="48"/>
      <c r="XD46" s="48"/>
      <c r="XE46" s="48"/>
      <c r="XF46" s="48"/>
      <c r="XG46" s="48"/>
      <c r="XH46" s="48"/>
      <c r="XI46" s="48"/>
      <c r="XJ46" s="48"/>
      <c r="XK46" s="48"/>
      <c r="XL46" s="48"/>
      <c r="XM46" s="48"/>
      <c r="XN46" s="48"/>
      <c r="XO46" s="48"/>
      <c r="XP46" s="48"/>
      <c r="XQ46" s="48"/>
      <c r="XR46" s="48"/>
      <c r="XS46" s="48"/>
      <c r="XT46" s="48"/>
      <c r="XU46" s="48"/>
      <c r="XV46" s="48"/>
      <c r="XW46" s="48"/>
      <c r="XX46" s="48"/>
      <c r="XY46" s="48"/>
      <c r="XZ46" s="48"/>
      <c r="YA46" s="48"/>
      <c r="YB46" s="48"/>
      <c r="YC46" s="48"/>
      <c r="YD46" s="48"/>
      <c r="YE46" s="48"/>
      <c r="YF46" s="48"/>
      <c r="YG46" s="48"/>
      <c r="YH46" s="48"/>
      <c r="YI46" s="48"/>
      <c r="YJ46" s="48"/>
      <c r="YK46" s="48"/>
      <c r="YL46" s="48"/>
      <c r="YM46" s="48"/>
      <c r="YN46" s="48"/>
      <c r="YO46" s="48"/>
      <c r="YP46" s="48"/>
      <c r="YQ46" s="48"/>
      <c r="YR46" s="48"/>
      <c r="YS46" s="48"/>
      <c r="YT46" s="48"/>
      <c r="YU46" s="48"/>
      <c r="YV46" s="48"/>
      <c r="YW46" s="48"/>
      <c r="YX46" s="48"/>
      <c r="YY46" s="48"/>
      <c r="YZ46" s="48"/>
      <c r="ZA46" s="48"/>
      <c r="ZB46" s="48"/>
      <c r="ZC46" s="48"/>
      <c r="ZD46" s="48"/>
      <c r="ZE46" s="48"/>
      <c r="ZF46" s="48"/>
      <c r="ZG46" s="48"/>
      <c r="ZH46" s="48"/>
      <c r="ZI46" s="48"/>
      <c r="ZJ46" s="48"/>
      <c r="ZK46" s="48"/>
      <c r="ZL46" s="48"/>
      <c r="ZM46" s="48"/>
      <c r="ZN46" s="48"/>
      <c r="ZO46" s="48"/>
      <c r="ZP46" s="48"/>
      <c r="ZQ46" s="48"/>
      <c r="ZR46" s="48"/>
      <c r="ZS46" s="48"/>
      <c r="ZT46" s="48"/>
      <c r="ZU46" s="48"/>
      <c r="ZV46" s="48"/>
      <c r="ZW46" s="48"/>
      <c r="ZX46" s="48"/>
      <c r="ZY46" s="48"/>
      <c r="ZZ46" s="48"/>
      <c r="AAA46" s="48"/>
      <c r="AAB46" s="48"/>
      <c r="AAC46" s="48"/>
      <c r="AAD46" s="48"/>
      <c r="AAE46" s="48"/>
      <c r="AAF46" s="48"/>
      <c r="AAG46" s="48"/>
      <c r="AAH46" s="48"/>
      <c r="AAI46" s="48"/>
      <c r="AAJ46" s="48"/>
      <c r="AAK46" s="48"/>
      <c r="AAL46" s="48"/>
      <c r="AAM46" s="48"/>
      <c r="AAN46" s="48"/>
      <c r="AAO46" s="48"/>
      <c r="AAP46" s="48"/>
      <c r="AAQ46" s="48"/>
      <c r="AAR46" s="48"/>
      <c r="AAS46" s="48"/>
      <c r="AAT46" s="48"/>
      <c r="AAU46" s="48"/>
      <c r="AAV46" s="48"/>
      <c r="AAW46" s="48"/>
      <c r="AAX46" s="48"/>
      <c r="AAY46" s="48"/>
      <c r="AAZ46" s="48"/>
      <c r="ABA46" s="48"/>
      <c r="ABB46" s="48"/>
      <c r="ABC46" s="48"/>
      <c r="ABD46" s="48"/>
      <c r="ABE46" s="48"/>
      <c r="ABF46" s="48"/>
      <c r="ABG46" s="48"/>
      <c r="ABH46" s="48"/>
      <c r="ABI46" s="48"/>
      <c r="ABJ46" s="48"/>
      <c r="ABK46" s="48"/>
      <c r="ABL46" s="48"/>
      <c r="ABM46" s="48"/>
      <c r="ABN46" s="48"/>
      <c r="ABO46" s="48"/>
      <c r="ABP46" s="48"/>
      <c r="ABQ46" s="48"/>
      <c r="ABR46" s="48"/>
      <c r="ABS46" s="48"/>
      <c r="ABT46" s="48"/>
      <c r="ABU46" s="48"/>
      <c r="ABV46" s="48"/>
      <c r="ABW46" s="48"/>
      <c r="ABX46" s="48"/>
      <c r="ABY46" s="48"/>
      <c r="ABZ46" s="48"/>
      <c r="ACA46" s="48"/>
      <c r="ACB46" s="48"/>
      <c r="ACC46" s="48"/>
      <c r="ACD46" s="48"/>
      <c r="ACE46" s="48"/>
      <c r="ACF46" s="48"/>
      <c r="ACG46" s="48"/>
      <c r="ACH46" s="48"/>
      <c r="ACI46" s="48"/>
      <c r="ACJ46" s="48"/>
      <c r="ACK46" s="48"/>
      <c r="ACL46" s="48"/>
      <c r="ACM46" s="48"/>
      <c r="ACN46" s="48"/>
      <c r="ACO46" s="48"/>
      <c r="ACP46" s="48"/>
      <c r="ACQ46" s="48"/>
      <c r="ACR46" s="48"/>
      <c r="ACS46" s="48"/>
      <c r="ACT46" s="48"/>
      <c r="ACU46" s="48"/>
      <c r="ACV46" s="48"/>
      <c r="ACW46" s="48"/>
      <c r="ACX46" s="48"/>
      <c r="ACY46" s="48"/>
      <c r="ACZ46" s="48"/>
      <c r="ADA46" s="48"/>
      <c r="ADB46" s="48"/>
      <c r="ADC46" s="48"/>
      <c r="ADD46" s="48"/>
      <c r="ADE46" s="48"/>
      <c r="ADF46" s="48"/>
      <c r="ADG46" s="48"/>
      <c r="ADH46" s="48"/>
      <c r="ADI46" s="48"/>
      <c r="ADJ46" s="48"/>
      <c r="ADK46" s="48"/>
      <c r="ADL46" s="48"/>
      <c r="ADM46" s="48"/>
      <c r="ADN46" s="48"/>
      <c r="ADO46" s="48"/>
      <c r="ADP46" s="48"/>
      <c r="ADQ46" s="48"/>
      <c r="ADR46" s="48"/>
      <c r="ADS46" s="48"/>
      <c r="ADT46" s="48"/>
      <c r="ADU46" s="48"/>
      <c r="ADV46" s="48"/>
      <c r="ADW46" s="48"/>
      <c r="ADX46" s="48"/>
      <c r="ADY46" s="48"/>
      <c r="ADZ46" s="48"/>
      <c r="AEA46" s="48"/>
      <c r="AEB46" s="48"/>
      <c r="AEC46" s="48"/>
      <c r="AED46" s="48"/>
      <c r="AEE46" s="48"/>
      <c r="AEF46" s="48"/>
      <c r="AEG46" s="48"/>
      <c r="AEH46" s="48"/>
      <c r="AEI46" s="48"/>
      <c r="AEJ46" s="48"/>
      <c r="AEK46" s="48"/>
      <c r="AEL46" s="48"/>
      <c r="AEM46" s="48"/>
      <c r="AEN46" s="48"/>
      <c r="AEO46" s="48"/>
      <c r="AEP46" s="48"/>
      <c r="AEQ46" s="48"/>
      <c r="AER46" s="48"/>
      <c r="AES46" s="48"/>
      <c r="AET46" s="48"/>
      <c r="AEU46" s="48"/>
      <c r="AEV46" s="48"/>
      <c r="AEW46" s="48"/>
      <c r="AEX46" s="48"/>
      <c r="AEY46" s="48"/>
      <c r="AEZ46" s="48"/>
      <c r="AFA46" s="48"/>
      <c r="AFB46" s="48"/>
      <c r="AFC46" s="48"/>
      <c r="AFD46" s="48"/>
      <c r="AFE46" s="48"/>
      <c r="AFF46" s="48"/>
      <c r="AFG46" s="48"/>
      <c r="AFH46" s="48"/>
      <c r="AFI46" s="48"/>
      <c r="AFJ46" s="48"/>
      <c r="AFK46" s="48"/>
      <c r="AFL46" s="48"/>
      <c r="AFM46" s="48"/>
      <c r="AFN46" s="48"/>
      <c r="AFO46" s="48"/>
      <c r="AFP46" s="48"/>
      <c r="AFQ46" s="48"/>
      <c r="AFR46" s="48"/>
      <c r="AFS46" s="48"/>
      <c r="AFT46" s="48"/>
      <c r="AFU46" s="48"/>
      <c r="AFV46" s="48"/>
      <c r="AFW46" s="48"/>
      <c r="AFX46" s="48"/>
      <c r="AFY46" s="48"/>
      <c r="AFZ46" s="48"/>
      <c r="AGA46" s="48"/>
      <c r="AGB46" s="48"/>
      <c r="AGC46" s="48"/>
      <c r="AGD46" s="48"/>
      <c r="AGE46" s="48"/>
      <c r="AGF46" s="48"/>
      <c r="AGG46" s="48"/>
      <c r="AGH46" s="48"/>
      <c r="AGI46" s="48"/>
      <c r="AGJ46" s="48"/>
      <c r="AGK46" s="48"/>
      <c r="AGL46" s="48"/>
      <c r="AGM46" s="48"/>
      <c r="AGN46" s="48"/>
      <c r="AGO46" s="48"/>
      <c r="AGP46" s="48"/>
      <c r="AGQ46" s="48"/>
      <c r="AGR46" s="48"/>
      <c r="AGS46" s="48"/>
      <c r="AGT46" s="48"/>
      <c r="AGU46" s="48"/>
      <c r="AGV46" s="48"/>
      <c r="AGW46" s="48"/>
      <c r="AGX46" s="48"/>
      <c r="AGY46" s="48"/>
      <c r="AGZ46" s="48"/>
      <c r="AHA46" s="48"/>
      <c r="AHB46" s="48"/>
      <c r="AHC46" s="48"/>
      <c r="AHD46" s="48"/>
      <c r="AHE46" s="48"/>
      <c r="AHF46" s="48"/>
      <c r="AHG46" s="48"/>
      <c r="AHH46" s="48"/>
      <c r="AHI46" s="48"/>
      <c r="AHJ46" s="48"/>
      <c r="AHK46" s="48"/>
      <c r="AHL46" s="48"/>
      <c r="AHM46" s="48"/>
      <c r="AHN46" s="48"/>
      <c r="AHO46" s="48"/>
      <c r="AHP46" s="48"/>
      <c r="AHQ46" s="48"/>
      <c r="AHR46" s="48"/>
      <c r="AHS46" s="48"/>
      <c r="AHT46" s="48"/>
      <c r="AHU46" s="48"/>
      <c r="AHV46" s="48"/>
      <c r="AHW46" s="48"/>
      <c r="AHX46" s="48"/>
      <c r="AHY46" s="48"/>
      <c r="AHZ46" s="48"/>
      <c r="AIA46" s="48"/>
      <c r="AIB46" s="48"/>
      <c r="AIC46" s="48"/>
      <c r="AID46" s="48"/>
      <c r="AIE46" s="48"/>
      <c r="AIF46" s="48"/>
      <c r="AIG46" s="48"/>
      <c r="AIH46" s="48"/>
      <c r="AII46" s="48"/>
      <c r="AIJ46" s="48"/>
      <c r="AIK46" s="48"/>
      <c r="AIL46" s="48"/>
      <c r="AIM46" s="48"/>
      <c r="AIN46" s="48"/>
      <c r="AIO46" s="48"/>
    </row>
    <row r="47" spans="1:925" ht="12" customHeight="1" x14ac:dyDescent="0.25">
      <c r="A47" s="48"/>
      <c r="B47" s="48"/>
      <c r="C47" s="48"/>
      <c r="D47" s="48"/>
      <c r="E47" s="48"/>
      <c r="F47" s="48"/>
      <c r="G47" s="48"/>
      <c r="H47" s="48"/>
      <c r="I47" s="48"/>
      <c r="J47" s="48"/>
      <c r="K47" s="48"/>
      <c r="L47" s="48"/>
      <c r="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48"/>
      <c r="HI47" s="48"/>
      <c r="HJ47" s="48"/>
      <c r="HK47" s="48"/>
      <c r="HL47" s="48"/>
      <c r="HM47" s="48"/>
      <c r="HN47" s="48"/>
      <c r="HO47" s="48"/>
      <c r="HP47" s="48"/>
      <c r="HQ47" s="48"/>
      <c r="HR47" s="48"/>
      <c r="HS47" s="48"/>
      <c r="HT47" s="48"/>
      <c r="HU47" s="48"/>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c r="KN47" s="48"/>
      <c r="KO47" s="48"/>
      <c r="KP47" s="48"/>
      <c r="KQ47" s="48"/>
      <c r="KR47" s="48"/>
      <c r="KS47" s="48"/>
      <c r="KT47" s="48"/>
      <c r="KU47" s="48"/>
      <c r="KV47" s="48"/>
      <c r="KW47" s="48"/>
      <c r="KX47" s="48"/>
      <c r="KY47" s="48"/>
      <c r="KZ47" s="48"/>
      <c r="LA47" s="48"/>
      <c r="LB47" s="48"/>
      <c r="LC47" s="48"/>
      <c r="LD47" s="48"/>
      <c r="LE47" s="48"/>
      <c r="LF47" s="48"/>
      <c r="LG47" s="48"/>
      <c r="LH47" s="48"/>
      <c r="LI47" s="48"/>
      <c r="LJ47" s="48"/>
      <c r="LK47" s="48"/>
      <c r="LL47" s="48"/>
      <c r="LM47" s="48"/>
      <c r="LN47" s="48"/>
      <c r="LO47" s="48"/>
      <c r="LP47" s="48"/>
      <c r="LQ47" s="48"/>
      <c r="LR47" s="48"/>
      <c r="LS47" s="48"/>
      <c r="LT47" s="48"/>
      <c r="LU47" s="48"/>
      <c r="LV47" s="48"/>
      <c r="LW47" s="48"/>
      <c r="LX47" s="48"/>
      <c r="LY47" s="48"/>
      <c r="LZ47" s="48"/>
      <c r="MA47" s="48"/>
      <c r="MB47" s="48"/>
      <c r="MC47" s="48"/>
      <c r="MD47" s="48"/>
      <c r="ME47" s="48"/>
      <c r="MF47" s="48"/>
      <c r="MG47" s="48"/>
      <c r="MH47" s="48"/>
      <c r="MI47" s="48"/>
      <c r="MJ47" s="48"/>
      <c r="MK47" s="48"/>
      <c r="ML47" s="48"/>
      <c r="MM47" s="48"/>
      <c r="MN47" s="48"/>
      <c r="MO47" s="48"/>
      <c r="MP47" s="48"/>
      <c r="MQ47" s="48"/>
      <c r="MR47" s="48"/>
      <c r="MS47" s="48"/>
      <c r="MT47" s="48"/>
      <c r="MU47" s="48"/>
      <c r="MV47" s="48"/>
      <c r="MW47" s="48"/>
      <c r="MX47" s="48"/>
      <c r="MY47" s="48"/>
      <c r="MZ47" s="48"/>
      <c r="NA47" s="48"/>
      <c r="NB47" s="48"/>
      <c r="NC47" s="48"/>
      <c r="ND47" s="48"/>
      <c r="NE47" s="48"/>
      <c r="NF47" s="48"/>
      <c r="NG47" s="48"/>
      <c r="NH47" s="48"/>
      <c r="NI47" s="48"/>
      <c r="NJ47" s="48"/>
      <c r="NK47" s="48"/>
      <c r="NL47" s="48"/>
      <c r="NM47" s="48"/>
      <c r="NN47" s="48"/>
      <c r="NO47" s="48"/>
      <c r="NP47" s="48"/>
      <c r="NQ47" s="48"/>
      <c r="NR47" s="48"/>
      <c r="NS47" s="48"/>
      <c r="NT47" s="48"/>
      <c r="NU47" s="48"/>
      <c r="NV47" s="48"/>
      <c r="NW47" s="48"/>
      <c r="NX47" s="48"/>
      <c r="NY47" s="48"/>
      <c r="NZ47" s="48"/>
      <c r="OA47" s="48"/>
      <c r="OB47" s="48"/>
      <c r="OC47" s="48"/>
      <c r="OD47" s="48"/>
      <c r="OE47" s="48"/>
      <c r="OF47" s="48"/>
      <c r="OG47" s="48"/>
      <c r="OH47" s="48"/>
      <c r="OI47" s="48"/>
      <c r="OJ47" s="48"/>
      <c r="OK47" s="48"/>
      <c r="OL47" s="48"/>
      <c r="OM47" s="48"/>
      <c r="ON47" s="48"/>
      <c r="OO47" s="48"/>
      <c r="OP47" s="48"/>
      <c r="OQ47" s="48"/>
      <c r="OR47" s="48"/>
      <c r="OS47" s="48"/>
      <c r="OT47" s="48"/>
      <c r="OU47" s="48"/>
      <c r="OV47" s="48"/>
      <c r="OW47" s="48"/>
      <c r="OX47" s="48"/>
      <c r="OY47" s="48"/>
      <c r="OZ47" s="48"/>
      <c r="PA47" s="48"/>
      <c r="PB47" s="48"/>
      <c r="PC47" s="48"/>
      <c r="PD47" s="48"/>
      <c r="PE47" s="48"/>
      <c r="PF47" s="48"/>
      <c r="PG47" s="48"/>
      <c r="PH47" s="48"/>
      <c r="PI47" s="48"/>
      <c r="PJ47" s="48"/>
      <c r="PK47" s="48"/>
      <c r="PL47" s="48"/>
      <c r="PM47" s="48"/>
      <c r="PN47" s="48"/>
      <c r="PO47" s="48"/>
      <c r="PP47" s="48"/>
      <c r="PQ47" s="48"/>
      <c r="PR47" s="48"/>
      <c r="PS47" s="48"/>
      <c r="PT47" s="48"/>
      <c r="PU47" s="48"/>
      <c r="PV47" s="48"/>
      <c r="PW47" s="48"/>
      <c r="PX47" s="48"/>
      <c r="PY47" s="48"/>
      <c r="PZ47" s="48"/>
      <c r="QA47" s="48"/>
      <c r="QB47" s="48"/>
      <c r="QC47" s="48"/>
      <c r="QD47" s="48"/>
      <c r="QE47" s="48"/>
      <c r="QF47" s="48"/>
      <c r="QG47" s="48"/>
      <c r="QH47" s="48"/>
      <c r="QI47" s="48"/>
      <c r="QJ47" s="48"/>
      <c r="QK47" s="48"/>
      <c r="QL47" s="48"/>
      <c r="QM47" s="48"/>
      <c r="QN47" s="48"/>
      <c r="QO47" s="48"/>
      <c r="QP47" s="48"/>
      <c r="QQ47" s="48"/>
      <c r="QR47" s="48"/>
      <c r="QS47" s="48"/>
      <c r="QT47" s="48"/>
      <c r="QU47" s="48"/>
      <c r="QV47" s="48"/>
      <c r="QW47" s="48"/>
      <c r="QX47" s="48"/>
      <c r="QY47" s="48"/>
      <c r="QZ47" s="48"/>
      <c r="RA47" s="48"/>
      <c r="RB47" s="48"/>
      <c r="RC47" s="48"/>
      <c r="RD47" s="48"/>
      <c r="RE47" s="48"/>
      <c r="RF47" s="48"/>
      <c r="RG47" s="48"/>
      <c r="RH47" s="48"/>
      <c r="RI47" s="48"/>
      <c r="RJ47" s="48"/>
      <c r="RK47" s="48"/>
      <c r="RL47" s="48"/>
      <c r="RM47" s="48"/>
      <c r="RN47" s="48"/>
      <c r="RO47" s="48"/>
      <c r="RP47" s="48"/>
      <c r="RQ47" s="48"/>
      <c r="RR47" s="48"/>
      <c r="RS47" s="48"/>
      <c r="RT47" s="48"/>
      <c r="RU47" s="48"/>
      <c r="RV47" s="48"/>
      <c r="RW47" s="48"/>
      <c r="RX47" s="48"/>
      <c r="RY47" s="48"/>
      <c r="RZ47" s="48"/>
      <c r="SA47" s="48"/>
      <c r="SB47" s="48"/>
      <c r="SC47" s="48"/>
      <c r="SD47" s="48"/>
      <c r="SE47" s="48"/>
      <c r="SF47" s="48"/>
      <c r="SG47" s="48"/>
      <c r="SH47" s="48"/>
      <c r="SI47" s="48"/>
      <c r="SJ47" s="48"/>
      <c r="SK47" s="48"/>
      <c r="SL47" s="48"/>
      <c r="SM47" s="48"/>
      <c r="SN47" s="48"/>
      <c r="SO47" s="48"/>
      <c r="SP47" s="48"/>
      <c r="SQ47" s="48"/>
      <c r="SR47" s="48"/>
      <c r="SS47" s="48"/>
      <c r="ST47" s="48"/>
      <c r="SU47" s="48"/>
      <c r="SV47" s="48"/>
      <c r="SW47" s="48"/>
      <c r="SX47" s="48"/>
      <c r="SY47" s="48"/>
      <c r="SZ47" s="48"/>
      <c r="TA47" s="48"/>
      <c r="TB47" s="48"/>
      <c r="TC47" s="48"/>
      <c r="TD47" s="48"/>
      <c r="TE47" s="48"/>
      <c r="TF47" s="48"/>
      <c r="TG47" s="48"/>
      <c r="TH47" s="48"/>
      <c r="TI47" s="48"/>
      <c r="TJ47" s="48"/>
      <c r="TK47" s="48"/>
      <c r="TL47" s="48"/>
      <c r="TM47" s="48"/>
      <c r="TN47" s="48"/>
      <c r="TO47" s="48"/>
      <c r="TP47" s="48"/>
      <c r="TQ47" s="48"/>
      <c r="TR47" s="48"/>
      <c r="TS47" s="48"/>
      <c r="TT47" s="48"/>
      <c r="TU47" s="48"/>
      <c r="TV47" s="48"/>
      <c r="TW47" s="48"/>
      <c r="TX47" s="48"/>
      <c r="TY47" s="48"/>
      <c r="TZ47" s="48"/>
      <c r="UA47" s="48"/>
      <c r="UB47" s="48"/>
      <c r="UC47" s="48"/>
      <c r="UD47" s="48"/>
      <c r="UE47" s="48"/>
      <c r="UF47" s="48"/>
      <c r="UG47" s="48"/>
      <c r="UH47" s="48"/>
      <c r="UI47" s="48"/>
      <c r="UJ47" s="48"/>
      <c r="UK47" s="48"/>
      <c r="UL47" s="48"/>
      <c r="UM47" s="48"/>
      <c r="UN47" s="48"/>
      <c r="UO47" s="48"/>
      <c r="UP47" s="48"/>
      <c r="UQ47" s="48"/>
      <c r="UR47" s="48"/>
      <c r="US47" s="48"/>
      <c r="UT47" s="48"/>
      <c r="UU47" s="48"/>
      <c r="UV47" s="48"/>
      <c r="UW47" s="48"/>
      <c r="UX47" s="48"/>
      <c r="UY47" s="48"/>
      <c r="UZ47" s="48"/>
      <c r="VA47" s="48"/>
      <c r="VB47" s="48"/>
      <c r="VC47" s="48"/>
      <c r="VD47" s="48"/>
      <c r="VE47" s="48"/>
      <c r="VF47" s="48"/>
      <c r="VG47" s="48"/>
      <c r="VH47" s="48"/>
      <c r="VI47" s="48"/>
      <c r="VJ47" s="48"/>
      <c r="VK47" s="48"/>
      <c r="VL47" s="48"/>
      <c r="VM47" s="48"/>
      <c r="VN47" s="48"/>
      <c r="VO47" s="48"/>
      <c r="VP47" s="48"/>
      <c r="VQ47" s="48"/>
      <c r="VR47" s="48"/>
      <c r="VS47" s="48"/>
      <c r="VT47" s="48"/>
      <c r="VU47" s="48"/>
      <c r="VV47" s="48"/>
      <c r="VW47" s="48"/>
      <c r="VX47" s="48"/>
      <c r="VY47" s="48"/>
      <c r="VZ47" s="48"/>
      <c r="WA47" s="48"/>
      <c r="WB47" s="48"/>
      <c r="WC47" s="48"/>
      <c r="WD47" s="48"/>
      <c r="WE47" s="48"/>
      <c r="WF47" s="48"/>
      <c r="WG47" s="48"/>
      <c r="WH47" s="48"/>
      <c r="WI47" s="48"/>
      <c r="WJ47" s="48"/>
      <c r="WK47" s="48"/>
      <c r="WL47" s="48"/>
      <c r="WM47" s="48"/>
      <c r="WN47" s="48"/>
      <c r="WO47" s="48"/>
      <c r="WP47" s="48"/>
      <c r="WQ47" s="48"/>
      <c r="WR47" s="48"/>
      <c r="WS47" s="48"/>
      <c r="WT47" s="48"/>
      <c r="WU47" s="48"/>
      <c r="WV47" s="48"/>
      <c r="WW47" s="48"/>
      <c r="WX47" s="48"/>
      <c r="WY47" s="48"/>
      <c r="WZ47" s="48"/>
      <c r="XA47" s="48"/>
      <c r="XB47" s="48"/>
      <c r="XC47" s="48"/>
      <c r="XD47" s="48"/>
      <c r="XE47" s="48"/>
      <c r="XF47" s="48"/>
      <c r="XG47" s="48"/>
      <c r="XH47" s="48"/>
      <c r="XI47" s="48"/>
      <c r="XJ47" s="48"/>
      <c r="XK47" s="48"/>
      <c r="XL47" s="48"/>
      <c r="XM47" s="48"/>
      <c r="XN47" s="48"/>
      <c r="XO47" s="48"/>
      <c r="XP47" s="48"/>
      <c r="XQ47" s="48"/>
      <c r="XR47" s="48"/>
      <c r="XS47" s="48"/>
      <c r="XT47" s="48"/>
      <c r="XU47" s="48"/>
      <c r="XV47" s="48"/>
      <c r="XW47" s="48"/>
      <c r="XX47" s="48"/>
      <c r="XY47" s="48"/>
      <c r="XZ47" s="48"/>
      <c r="YA47" s="48"/>
      <c r="YB47" s="48"/>
      <c r="YC47" s="48"/>
      <c r="YD47" s="48"/>
      <c r="YE47" s="48"/>
      <c r="YF47" s="48"/>
      <c r="YG47" s="48"/>
      <c r="YH47" s="48"/>
      <c r="YI47" s="48"/>
      <c r="YJ47" s="48"/>
      <c r="YK47" s="48"/>
      <c r="YL47" s="48"/>
      <c r="YM47" s="48"/>
      <c r="YN47" s="48"/>
      <c r="YO47" s="48"/>
      <c r="YP47" s="48"/>
      <c r="YQ47" s="48"/>
      <c r="YR47" s="48"/>
      <c r="YS47" s="48"/>
      <c r="YT47" s="48"/>
      <c r="YU47" s="48"/>
      <c r="YV47" s="48"/>
      <c r="YW47" s="48"/>
      <c r="YX47" s="48"/>
      <c r="YY47" s="48"/>
      <c r="YZ47" s="48"/>
      <c r="ZA47" s="48"/>
      <c r="ZB47" s="48"/>
      <c r="ZC47" s="48"/>
      <c r="ZD47" s="48"/>
      <c r="ZE47" s="48"/>
      <c r="ZF47" s="48"/>
      <c r="ZG47" s="48"/>
      <c r="ZH47" s="48"/>
      <c r="ZI47" s="48"/>
      <c r="ZJ47" s="48"/>
      <c r="ZK47" s="48"/>
      <c r="ZL47" s="48"/>
      <c r="ZM47" s="48"/>
      <c r="ZN47" s="48"/>
      <c r="ZO47" s="48"/>
      <c r="ZP47" s="48"/>
      <c r="ZQ47" s="48"/>
      <c r="ZR47" s="48"/>
      <c r="ZS47" s="48"/>
      <c r="ZT47" s="48"/>
      <c r="ZU47" s="48"/>
      <c r="ZV47" s="48"/>
      <c r="ZW47" s="48"/>
      <c r="ZX47" s="48"/>
      <c r="ZY47" s="48"/>
      <c r="ZZ47" s="48"/>
      <c r="AAA47" s="48"/>
      <c r="AAB47" s="48"/>
      <c r="AAC47" s="48"/>
      <c r="AAD47" s="48"/>
      <c r="AAE47" s="48"/>
      <c r="AAF47" s="48"/>
      <c r="AAG47" s="48"/>
      <c r="AAH47" s="48"/>
      <c r="AAI47" s="48"/>
      <c r="AAJ47" s="48"/>
      <c r="AAK47" s="48"/>
      <c r="AAL47" s="48"/>
      <c r="AAM47" s="48"/>
      <c r="AAN47" s="48"/>
      <c r="AAO47" s="48"/>
      <c r="AAP47" s="48"/>
      <c r="AAQ47" s="48"/>
      <c r="AAR47" s="48"/>
      <c r="AAS47" s="48"/>
      <c r="AAT47" s="48"/>
      <c r="AAU47" s="48"/>
      <c r="AAV47" s="48"/>
      <c r="AAW47" s="48"/>
      <c r="AAX47" s="48"/>
      <c r="AAY47" s="48"/>
      <c r="AAZ47" s="48"/>
      <c r="ABA47" s="48"/>
      <c r="ABB47" s="48"/>
      <c r="ABC47" s="48"/>
      <c r="ABD47" s="48"/>
      <c r="ABE47" s="48"/>
      <c r="ABF47" s="48"/>
      <c r="ABG47" s="48"/>
      <c r="ABH47" s="48"/>
      <c r="ABI47" s="48"/>
      <c r="ABJ47" s="48"/>
      <c r="ABK47" s="48"/>
      <c r="ABL47" s="48"/>
      <c r="ABM47" s="48"/>
      <c r="ABN47" s="48"/>
      <c r="ABO47" s="48"/>
      <c r="ABP47" s="48"/>
      <c r="ABQ47" s="48"/>
      <c r="ABR47" s="48"/>
      <c r="ABS47" s="48"/>
      <c r="ABT47" s="48"/>
      <c r="ABU47" s="48"/>
      <c r="ABV47" s="48"/>
      <c r="ABW47" s="48"/>
      <c r="ABX47" s="48"/>
      <c r="ABY47" s="48"/>
      <c r="ABZ47" s="48"/>
      <c r="ACA47" s="48"/>
      <c r="ACB47" s="48"/>
      <c r="ACC47" s="48"/>
      <c r="ACD47" s="48"/>
      <c r="ACE47" s="48"/>
      <c r="ACF47" s="48"/>
      <c r="ACG47" s="48"/>
      <c r="ACH47" s="48"/>
      <c r="ACI47" s="48"/>
      <c r="ACJ47" s="48"/>
      <c r="ACK47" s="48"/>
      <c r="ACL47" s="48"/>
      <c r="ACM47" s="48"/>
      <c r="ACN47" s="48"/>
      <c r="ACO47" s="48"/>
      <c r="ACP47" s="48"/>
      <c r="ACQ47" s="48"/>
      <c r="ACR47" s="48"/>
      <c r="ACS47" s="48"/>
      <c r="ACT47" s="48"/>
      <c r="ACU47" s="48"/>
      <c r="ACV47" s="48"/>
      <c r="ACW47" s="48"/>
      <c r="ACX47" s="48"/>
      <c r="ACY47" s="48"/>
      <c r="ACZ47" s="48"/>
      <c r="ADA47" s="48"/>
      <c r="ADB47" s="48"/>
      <c r="ADC47" s="48"/>
      <c r="ADD47" s="48"/>
      <c r="ADE47" s="48"/>
      <c r="ADF47" s="48"/>
      <c r="ADG47" s="48"/>
      <c r="ADH47" s="48"/>
      <c r="ADI47" s="48"/>
      <c r="ADJ47" s="48"/>
      <c r="ADK47" s="48"/>
      <c r="ADL47" s="48"/>
      <c r="ADM47" s="48"/>
      <c r="ADN47" s="48"/>
      <c r="ADO47" s="48"/>
      <c r="ADP47" s="48"/>
      <c r="ADQ47" s="48"/>
      <c r="ADR47" s="48"/>
      <c r="ADS47" s="48"/>
      <c r="ADT47" s="48"/>
      <c r="ADU47" s="48"/>
      <c r="ADV47" s="48"/>
      <c r="ADW47" s="48"/>
      <c r="ADX47" s="48"/>
      <c r="ADY47" s="48"/>
      <c r="ADZ47" s="48"/>
      <c r="AEA47" s="48"/>
      <c r="AEB47" s="48"/>
      <c r="AEC47" s="48"/>
      <c r="AED47" s="48"/>
      <c r="AEE47" s="48"/>
      <c r="AEF47" s="48"/>
      <c r="AEG47" s="48"/>
      <c r="AEH47" s="48"/>
      <c r="AEI47" s="48"/>
      <c r="AEJ47" s="48"/>
      <c r="AEK47" s="48"/>
      <c r="AEL47" s="48"/>
      <c r="AEM47" s="48"/>
      <c r="AEN47" s="48"/>
      <c r="AEO47" s="48"/>
      <c r="AEP47" s="48"/>
      <c r="AEQ47" s="48"/>
      <c r="AER47" s="48"/>
      <c r="AES47" s="48"/>
      <c r="AET47" s="48"/>
      <c r="AEU47" s="48"/>
      <c r="AEV47" s="48"/>
      <c r="AEW47" s="48"/>
      <c r="AEX47" s="48"/>
      <c r="AEY47" s="48"/>
      <c r="AEZ47" s="48"/>
      <c r="AFA47" s="48"/>
      <c r="AFB47" s="48"/>
      <c r="AFC47" s="48"/>
      <c r="AFD47" s="48"/>
      <c r="AFE47" s="48"/>
      <c r="AFF47" s="48"/>
      <c r="AFG47" s="48"/>
      <c r="AFH47" s="48"/>
      <c r="AFI47" s="48"/>
      <c r="AFJ47" s="48"/>
      <c r="AFK47" s="48"/>
      <c r="AFL47" s="48"/>
      <c r="AFM47" s="48"/>
      <c r="AFN47" s="48"/>
      <c r="AFO47" s="48"/>
      <c r="AFP47" s="48"/>
      <c r="AFQ47" s="48"/>
      <c r="AFR47" s="48"/>
      <c r="AFS47" s="48"/>
      <c r="AFT47" s="48"/>
      <c r="AFU47" s="48"/>
      <c r="AFV47" s="48"/>
      <c r="AFW47" s="48"/>
      <c r="AFX47" s="48"/>
      <c r="AFY47" s="48"/>
      <c r="AFZ47" s="48"/>
      <c r="AGA47" s="48"/>
      <c r="AGB47" s="48"/>
      <c r="AGC47" s="48"/>
      <c r="AGD47" s="48"/>
      <c r="AGE47" s="48"/>
      <c r="AGF47" s="48"/>
      <c r="AGG47" s="48"/>
      <c r="AGH47" s="48"/>
      <c r="AGI47" s="48"/>
      <c r="AGJ47" s="48"/>
      <c r="AGK47" s="48"/>
      <c r="AGL47" s="48"/>
      <c r="AGM47" s="48"/>
      <c r="AGN47" s="48"/>
      <c r="AGO47" s="48"/>
      <c r="AGP47" s="48"/>
      <c r="AGQ47" s="48"/>
      <c r="AGR47" s="48"/>
      <c r="AGS47" s="48"/>
      <c r="AGT47" s="48"/>
      <c r="AGU47" s="48"/>
      <c r="AGV47" s="48"/>
      <c r="AGW47" s="48"/>
      <c r="AGX47" s="48"/>
      <c r="AGY47" s="48"/>
      <c r="AGZ47" s="48"/>
      <c r="AHA47" s="48"/>
      <c r="AHB47" s="48"/>
      <c r="AHC47" s="48"/>
      <c r="AHD47" s="48"/>
      <c r="AHE47" s="48"/>
      <c r="AHF47" s="48"/>
      <c r="AHG47" s="48"/>
      <c r="AHH47" s="48"/>
      <c r="AHI47" s="48"/>
      <c r="AHJ47" s="48"/>
      <c r="AHK47" s="48"/>
      <c r="AHL47" s="48"/>
      <c r="AHM47" s="48"/>
      <c r="AHN47" s="48"/>
      <c r="AHO47" s="48"/>
      <c r="AHP47" s="48"/>
      <c r="AHQ47" s="48"/>
      <c r="AHR47" s="48"/>
      <c r="AHS47" s="48"/>
      <c r="AHT47" s="48"/>
      <c r="AHU47" s="48"/>
      <c r="AHV47" s="48"/>
      <c r="AHW47" s="48"/>
      <c r="AHX47" s="48"/>
      <c r="AHY47" s="48"/>
      <c r="AHZ47" s="48"/>
      <c r="AIA47" s="48"/>
      <c r="AIB47" s="48"/>
      <c r="AIC47" s="48"/>
      <c r="AID47" s="48"/>
      <c r="AIE47" s="48"/>
      <c r="AIF47" s="48"/>
      <c r="AIG47" s="48"/>
      <c r="AIH47" s="48"/>
      <c r="AII47" s="48"/>
      <c r="AIJ47" s="48"/>
      <c r="AIK47" s="48"/>
      <c r="AIL47" s="48"/>
      <c r="AIM47" s="48"/>
      <c r="AIN47" s="48"/>
      <c r="AIO47" s="48"/>
    </row>
    <row r="48" spans="1:925" ht="12" customHeight="1" x14ac:dyDescent="0.25">
      <c r="A48" s="48"/>
      <c r="B48" s="48"/>
      <c r="C48" s="48"/>
      <c r="D48" s="48"/>
      <c r="E48" s="48"/>
      <c r="F48" s="48"/>
      <c r="G48" s="48"/>
      <c r="H48" s="48"/>
      <c r="I48" s="48"/>
      <c r="J48" s="48"/>
      <c r="K48" s="48"/>
      <c r="L48" s="48"/>
      <c r="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48"/>
      <c r="HI48" s="48"/>
      <c r="HJ48" s="48"/>
      <c r="HK48" s="48"/>
      <c r="HL48" s="48"/>
      <c r="HM48" s="48"/>
      <c r="HN48" s="48"/>
      <c r="HO48" s="48"/>
      <c r="HP48" s="48"/>
      <c r="HQ48" s="48"/>
      <c r="HR48" s="48"/>
      <c r="HS48" s="48"/>
      <c r="HT48" s="48"/>
      <c r="HU48" s="48"/>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c r="KN48" s="48"/>
      <c r="KO48" s="48"/>
      <c r="KP48" s="48"/>
      <c r="KQ48" s="48"/>
      <c r="KR48" s="48"/>
      <c r="KS48" s="48"/>
      <c r="KT48" s="48"/>
      <c r="KU48" s="48"/>
      <c r="KV48" s="48"/>
      <c r="KW48" s="48"/>
      <c r="KX48" s="48"/>
      <c r="KY48" s="48"/>
      <c r="KZ48" s="48"/>
      <c r="LA48" s="48"/>
      <c r="LB48" s="48"/>
      <c r="LC48" s="48"/>
      <c r="LD48" s="48"/>
      <c r="LE48" s="48"/>
      <c r="LF48" s="48"/>
      <c r="LG48" s="48"/>
      <c r="LH48" s="48"/>
      <c r="LI48" s="48"/>
      <c r="LJ48" s="48"/>
      <c r="LK48" s="48"/>
      <c r="LL48" s="48"/>
      <c r="LM48" s="48"/>
      <c r="LN48" s="48"/>
      <c r="LO48" s="48"/>
      <c r="LP48" s="48"/>
      <c r="LQ48" s="48"/>
      <c r="LR48" s="48"/>
      <c r="LS48" s="48"/>
      <c r="LT48" s="48"/>
      <c r="LU48" s="48"/>
      <c r="LV48" s="48"/>
      <c r="LW48" s="48"/>
      <c r="LX48" s="48"/>
      <c r="LY48" s="48"/>
      <c r="LZ48" s="48"/>
      <c r="MA48" s="48"/>
      <c r="MB48" s="48"/>
      <c r="MC48" s="48"/>
      <c r="MD48" s="48"/>
      <c r="ME48" s="48"/>
      <c r="MF48" s="48"/>
      <c r="MG48" s="48"/>
      <c r="MH48" s="48"/>
      <c r="MI48" s="48"/>
      <c r="MJ48" s="48"/>
      <c r="MK48" s="48"/>
      <c r="ML48" s="48"/>
      <c r="MM48" s="48"/>
      <c r="MN48" s="48"/>
      <c r="MO48" s="48"/>
      <c r="MP48" s="48"/>
      <c r="MQ48" s="48"/>
      <c r="MR48" s="48"/>
      <c r="MS48" s="48"/>
      <c r="MT48" s="48"/>
      <c r="MU48" s="48"/>
      <c r="MV48" s="48"/>
      <c r="MW48" s="48"/>
      <c r="MX48" s="48"/>
      <c r="MY48" s="48"/>
      <c r="MZ48" s="48"/>
      <c r="NA48" s="48"/>
      <c r="NB48" s="48"/>
      <c r="NC48" s="48"/>
      <c r="ND48" s="48"/>
      <c r="NE48" s="48"/>
      <c r="NF48" s="48"/>
      <c r="NG48" s="48"/>
      <c r="NH48" s="48"/>
      <c r="NI48" s="48"/>
      <c r="NJ48" s="48"/>
      <c r="NK48" s="48"/>
      <c r="NL48" s="48"/>
      <c r="NM48" s="48"/>
      <c r="NN48" s="48"/>
      <c r="NO48" s="48"/>
      <c r="NP48" s="48"/>
      <c r="NQ48" s="48"/>
      <c r="NR48" s="48"/>
      <c r="NS48" s="48"/>
      <c r="NT48" s="48"/>
      <c r="NU48" s="48"/>
      <c r="NV48" s="48"/>
      <c r="NW48" s="48"/>
      <c r="NX48" s="48"/>
      <c r="NY48" s="48"/>
      <c r="NZ48" s="48"/>
      <c r="OA48" s="48"/>
      <c r="OB48" s="48"/>
      <c r="OC48" s="48"/>
      <c r="OD48" s="48"/>
      <c r="OE48" s="48"/>
      <c r="OF48" s="48"/>
      <c r="OG48" s="48"/>
      <c r="OH48" s="48"/>
      <c r="OI48" s="48"/>
      <c r="OJ48" s="48"/>
      <c r="OK48" s="48"/>
      <c r="OL48" s="48"/>
      <c r="OM48" s="48"/>
      <c r="ON48" s="48"/>
      <c r="OO48" s="48"/>
      <c r="OP48" s="48"/>
      <c r="OQ48" s="48"/>
      <c r="OR48" s="48"/>
      <c r="OS48" s="48"/>
      <c r="OT48" s="48"/>
      <c r="OU48" s="48"/>
      <c r="OV48" s="48"/>
      <c r="OW48" s="48"/>
      <c r="OX48" s="48"/>
      <c r="OY48" s="48"/>
      <c r="OZ48" s="48"/>
      <c r="PA48" s="48"/>
      <c r="PB48" s="48"/>
      <c r="PC48" s="48"/>
      <c r="PD48" s="48"/>
      <c r="PE48" s="48"/>
      <c r="PF48" s="48"/>
      <c r="PG48" s="48"/>
      <c r="PH48" s="48"/>
      <c r="PI48" s="48"/>
      <c r="PJ48" s="48"/>
      <c r="PK48" s="48"/>
      <c r="PL48" s="48"/>
      <c r="PM48" s="48"/>
      <c r="PN48" s="48"/>
      <c r="PO48" s="48"/>
      <c r="PP48" s="48"/>
      <c r="PQ48" s="48"/>
      <c r="PR48" s="48"/>
      <c r="PS48" s="48"/>
      <c r="PT48" s="48"/>
      <c r="PU48" s="48"/>
      <c r="PV48" s="48"/>
      <c r="PW48" s="48"/>
      <c r="PX48" s="48"/>
      <c r="PY48" s="48"/>
      <c r="PZ48" s="48"/>
      <c r="QA48" s="48"/>
      <c r="QB48" s="48"/>
      <c r="QC48" s="48"/>
      <c r="QD48" s="48"/>
      <c r="QE48" s="48"/>
      <c r="QF48" s="48"/>
      <c r="QG48" s="48"/>
      <c r="QH48" s="48"/>
      <c r="QI48" s="48"/>
      <c r="QJ48" s="48"/>
      <c r="QK48" s="48"/>
      <c r="QL48" s="48"/>
      <c r="QM48" s="48"/>
      <c r="QN48" s="48"/>
      <c r="QO48" s="48"/>
      <c r="QP48" s="48"/>
      <c r="QQ48" s="48"/>
      <c r="QR48" s="48"/>
      <c r="QS48" s="48"/>
      <c r="QT48" s="48"/>
      <c r="QU48" s="48"/>
      <c r="QV48" s="48"/>
      <c r="QW48" s="48"/>
      <c r="QX48" s="48"/>
      <c r="QY48" s="48"/>
      <c r="QZ48" s="48"/>
      <c r="RA48" s="48"/>
      <c r="RB48" s="48"/>
      <c r="RC48" s="48"/>
      <c r="RD48" s="48"/>
      <c r="RE48" s="48"/>
      <c r="RF48" s="48"/>
      <c r="RG48" s="48"/>
      <c r="RH48" s="48"/>
      <c r="RI48" s="48"/>
      <c r="RJ48" s="48"/>
      <c r="RK48" s="48"/>
      <c r="RL48" s="48"/>
      <c r="RM48" s="48"/>
      <c r="RN48" s="48"/>
      <c r="RO48" s="48"/>
      <c r="RP48" s="48"/>
      <c r="RQ48" s="48"/>
      <c r="RR48" s="48"/>
      <c r="RS48" s="48"/>
      <c r="RT48" s="48"/>
      <c r="RU48" s="48"/>
      <c r="RV48" s="48"/>
      <c r="RW48" s="48"/>
      <c r="RX48" s="48"/>
      <c r="RY48" s="48"/>
      <c r="RZ48" s="48"/>
      <c r="SA48" s="48"/>
      <c r="SB48" s="48"/>
      <c r="SC48" s="48"/>
      <c r="SD48" s="48"/>
      <c r="SE48" s="48"/>
      <c r="SF48" s="48"/>
      <c r="SG48" s="48"/>
      <c r="SH48" s="48"/>
      <c r="SI48" s="48"/>
      <c r="SJ48" s="48"/>
      <c r="SK48" s="48"/>
      <c r="SL48" s="48"/>
      <c r="SM48" s="48"/>
      <c r="SN48" s="48"/>
      <c r="SO48" s="48"/>
      <c r="SP48" s="48"/>
      <c r="SQ48" s="48"/>
      <c r="SR48" s="48"/>
      <c r="SS48" s="48"/>
      <c r="ST48" s="48"/>
      <c r="SU48" s="48"/>
      <c r="SV48" s="48"/>
      <c r="SW48" s="48"/>
      <c r="SX48" s="48"/>
      <c r="SY48" s="48"/>
      <c r="SZ48" s="48"/>
      <c r="TA48" s="48"/>
      <c r="TB48" s="48"/>
      <c r="TC48" s="48"/>
      <c r="TD48" s="48"/>
      <c r="TE48" s="48"/>
      <c r="TF48" s="48"/>
      <c r="TG48" s="48"/>
      <c r="TH48" s="48"/>
      <c r="TI48" s="48"/>
      <c r="TJ48" s="48"/>
      <c r="TK48" s="48"/>
      <c r="TL48" s="48"/>
      <c r="TM48" s="48"/>
      <c r="TN48" s="48"/>
      <c r="TO48" s="48"/>
      <c r="TP48" s="48"/>
      <c r="TQ48" s="48"/>
      <c r="TR48" s="48"/>
      <c r="TS48" s="48"/>
      <c r="TT48" s="48"/>
      <c r="TU48" s="48"/>
      <c r="TV48" s="48"/>
      <c r="TW48" s="48"/>
      <c r="TX48" s="48"/>
      <c r="TY48" s="48"/>
      <c r="TZ48" s="48"/>
      <c r="UA48" s="48"/>
      <c r="UB48" s="48"/>
      <c r="UC48" s="48"/>
      <c r="UD48" s="48"/>
      <c r="UE48" s="48"/>
      <c r="UF48" s="48"/>
      <c r="UG48" s="48"/>
      <c r="UH48" s="48"/>
      <c r="UI48" s="48"/>
      <c r="UJ48" s="48"/>
      <c r="UK48" s="48"/>
      <c r="UL48" s="48"/>
      <c r="UM48" s="48"/>
      <c r="UN48" s="48"/>
      <c r="UO48" s="48"/>
      <c r="UP48" s="48"/>
      <c r="UQ48" s="48"/>
      <c r="UR48" s="48"/>
      <c r="US48" s="48"/>
      <c r="UT48" s="48"/>
      <c r="UU48" s="48"/>
      <c r="UV48" s="48"/>
      <c r="UW48" s="48"/>
      <c r="UX48" s="48"/>
      <c r="UY48" s="48"/>
      <c r="UZ48" s="48"/>
      <c r="VA48" s="48"/>
      <c r="VB48" s="48"/>
      <c r="VC48" s="48"/>
      <c r="VD48" s="48"/>
      <c r="VE48" s="48"/>
      <c r="VF48" s="48"/>
      <c r="VG48" s="48"/>
      <c r="VH48" s="48"/>
      <c r="VI48" s="48"/>
      <c r="VJ48" s="48"/>
      <c r="VK48" s="48"/>
      <c r="VL48" s="48"/>
      <c r="VM48" s="48"/>
      <c r="VN48" s="48"/>
      <c r="VO48" s="48"/>
      <c r="VP48" s="48"/>
      <c r="VQ48" s="48"/>
      <c r="VR48" s="48"/>
      <c r="VS48" s="48"/>
      <c r="VT48" s="48"/>
      <c r="VU48" s="48"/>
      <c r="VV48" s="48"/>
      <c r="VW48" s="48"/>
      <c r="VX48" s="48"/>
      <c r="VY48" s="48"/>
      <c r="VZ48" s="48"/>
      <c r="WA48" s="48"/>
      <c r="WB48" s="48"/>
      <c r="WC48" s="48"/>
      <c r="WD48" s="48"/>
      <c r="WE48" s="48"/>
      <c r="WF48" s="48"/>
      <c r="WG48" s="48"/>
      <c r="WH48" s="48"/>
      <c r="WI48" s="48"/>
      <c r="WJ48" s="48"/>
      <c r="WK48" s="48"/>
      <c r="WL48" s="48"/>
      <c r="WM48" s="48"/>
      <c r="WN48" s="48"/>
      <c r="WO48" s="48"/>
      <c r="WP48" s="48"/>
      <c r="WQ48" s="48"/>
      <c r="WR48" s="48"/>
      <c r="WS48" s="48"/>
      <c r="WT48" s="48"/>
      <c r="WU48" s="48"/>
      <c r="WV48" s="48"/>
      <c r="WW48" s="48"/>
      <c r="WX48" s="48"/>
      <c r="WY48" s="48"/>
      <c r="WZ48" s="48"/>
      <c r="XA48" s="48"/>
      <c r="XB48" s="48"/>
      <c r="XC48" s="48"/>
      <c r="XD48" s="48"/>
      <c r="XE48" s="48"/>
      <c r="XF48" s="48"/>
      <c r="XG48" s="48"/>
      <c r="XH48" s="48"/>
      <c r="XI48" s="48"/>
      <c r="XJ48" s="48"/>
      <c r="XK48" s="48"/>
      <c r="XL48" s="48"/>
      <c r="XM48" s="48"/>
      <c r="XN48" s="48"/>
      <c r="XO48" s="48"/>
      <c r="XP48" s="48"/>
      <c r="XQ48" s="48"/>
      <c r="XR48" s="48"/>
      <c r="XS48" s="48"/>
      <c r="XT48" s="48"/>
      <c r="XU48" s="48"/>
      <c r="XV48" s="48"/>
      <c r="XW48" s="48"/>
      <c r="XX48" s="48"/>
      <c r="XY48" s="48"/>
      <c r="XZ48" s="48"/>
      <c r="YA48" s="48"/>
      <c r="YB48" s="48"/>
      <c r="YC48" s="48"/>
      <c r="YD48" s="48"/>
      <c r="YE48" s="48"/>
      <c r="YF48" s="48"/>
      <c r="YG48" s="48"/>
      <c r="YH48" s="48"/>
      <c r="YI48" s="48"/>
      <c r="YJ48" s="48"/>
      <c r="YK48" s="48"/>
      <c r="YL48" s="48"/>
      <c r="YM48" s="48"/>
      <c r="YN48" s="48"/>
      <c r="YO48" s="48"/>
      <c r="YP48" s="48"/>
      <c r="YQ48" s="48"/>
      <c r="YR48" s="48"/>
      <c r="YS48" s="48"/>
      <c r="YT48" s="48"/>
      <c r="YU48" s="48"/>
      <c r="YV48" s="48"/>
      <c r="YW48" s="48"/>
      <c r="YX48" s="48"/>
      <c r="YY48" s="48"/>
      <c r="YZ48" s="48"/>
      <c r="ZA48" s="48"/>
      <c r="ZB48" s="48"/>
      <c r="ZC48" s="48"/>
      <c r="ZD48" s="48"/>
      <c r="ZE48" s="48"/>
      <c r="ZF48" s="48"/>
      <c r="ZG48" s="48"/>
      <c r="ZH48" s="48"/>
      <c r="ZI48" s="48"/>
      <c r="ZJ48" s="48"/>
      <c r="ZK48" s="48"/>
      <c r="ZL48" s="48"/>
      <c r="ZM48" s="48"/>
      <c r="ZN48" s="48"/>
      <c r="ZO48" s="48"/>
      <c r="ZP48" s="48"/>
      <c r="ZQ48" s="48"/>
      <c r="ZR48" s="48"/>
      <c r="ZS48" s="48"/>
      <c r="ZT48" s="48"/>
      <c r="ZU48" s="48"/>
      <c r="ZV48" s="48"/>
      <c r="ZW48" s="48"/>
      <c r="ZX48" s="48"/>
      <c r="ZY48" s="48"/>
      <c r="ZZ48" s="48"/>
      <c r="AAA48" s="48"/>
      <c r="AAB48" s="48"/>
      <c r="AAC48" s="48"/>
      <c r="AAD48" s="48"/>
      <c r="AAE48" s="48"/>
      <c r="AAF48" s="48"/>
      <c r="AAG48" s="48"/>
      <c r="AAH48" s="48"/>
      <c r="AAI48" s="48"/>
      <c r="AAJ48" s="48"/>
      <c r="AAK48" s="48"/>
      <c r="AAL48" s="48"/>
      <c r="AAM48" s="48"/>
      <c r="AAN48" s="48"/>
      <c r="AAO48" s="48"/>
      <c r="AAP48" s="48"/>
      <c r="AAQ48" s="48"/>
      <c r="AAR48" s="48"/>
      <c r="AAS48" s="48"/>
      <c r="AAT48" s="48"/>
      <c r="AAU48" s="48"/>
      <c r="AAV48" s="48"/>
      <c r="AAW48" s="48"/>
      <c r="AAX48" s="48"/>
      <c r="AAY48" s="48"/>
      <c r="AAZ48" s="48"/>
      <c r="ABA48" s="48"/>
      <c r="ABB48" s="48"/>
      <c r="ABC48" s="48"/>
      <c r="ABD48" s="48"/>
      <c r="ABE48" s="48"/>
      <c r="ABF48" s="48"/>
      <c r="ABG48" s="48"/>
      <c r="ABH48" s="48"/>
      <c r="ABI48" s="48"/>
      <c r="ABJ48" s="48"/>
      <c r="ABK48" s="48"/>
      <c r="ABL48" s="48"/>
      <c r="ABM48" s="48"/>
      <c r="ABN48" s="48"/>
      <c r="ABO48" s="48"/>
      <c r="ABP48" s="48"/>
      <c r="ABQ48" s="48"/>
      <c r="ABR48" s="48"/>
      <c r="ABS48" s="48"/>
      <c r="ABT48" s="48"/>
      <c r="ABU48" s="48"/>
      <c r="ABV48" s="48"/>
      <c r="ABW48" s="48"/>
      <c r="ABX48" s="48"/>
      <c r="ABY48" s="48"/>
      <c r="ABZ48" s="48"/>
      <c r="ACA48" s="48"/>
      <c r="ACB48" s="48"/>
      <c r="ACC48" s="48"/>
      <c r="ACD48" s="48"/>
      <c r="ACE48" s="48"/>
      <c r="ACF48" s="48"/>
      <c r="ACG48" s="48"/>
      <c r="ACH48" s="48"/>
      <c r="ACI48" s="48"/>
      <c r="ACJ48" s="48"/>
      <c r="ACK48" s="48"/>
      <c r="ACL48" s="48"/>
      <c r="ACM48" s="48"/>
      <c r="ACN48" s="48"/>
      <c r="ACO48" s="48"/>
      <c r="ACP48" s="48"/>
      <c r="ACQ48" s="48"/>
      <c r="ACR48" s="48"/>
      <c r="ACS48" s="48"/>
      <c r="ACT48" s="48"/>
      <c r="ACU48" s="48"/>
      <c r="ACV48" s="48"/>
      <c r="ACW48" s="48"/>
      <c r="ACX48" s="48"/>
      <c r="ACY48" s="48"/>
      <c r="ACZ48" s="48"/>
      <c r="ADA48" s="48"/>
      <c r="ADB48" s="48"/>
      <c r="ADC48" s="48"/>
      <c r="ADD48" s="48"/>
      <c r="ADE48" s="48"/>
      <c r="ADF48" s="48"/>
      <c r="ADG48" s="48"/>
      <c r="ADH48" s="48"/>
      <c r="ADI48" s="48"/>
      <c r="ADJ48" s="48"/>
      <c r="ADK48" s="48"/>
      <c r="ADL48" s="48"/>
      <c r="ADM48" s="48"/>
      <c r="ADN48" s="48"/>
      <c r="ADO48" s="48"/>
      <c r="ADP48" s="48"/>
      <c r="ADQ48" s="48"/>
      <c r="ADR48" s="48"/>
      <c r="ADS48" s="48"/>
      <c r="ADT48" s="48"/>
      <c r="ADU48" s="48"/>
      <c r="ADV48" s="48"/>
      <c r="ADW48" s="48"/>
      <c r="ADX48" s="48"/>
      <c r="ADY48" s="48"/>
      <c r="ADZ48" s="48"/>
      <c r="AEA48" s="48"/>
      <c r="AEB48" s="48"/>
      <c r="AEC48" s="48"/>
      <c r="AED48" s="48"/>
      <c r="AEE48" s="48"/>
      <c r="AEF48" s="48"/>
      <c r="AEG48" s="48"/>
      <c r="AEH48" s="48"/>
      <c r="AEI48" s="48"/>
      <c r="AEJ48" s="48"/>
      <c r="AEK48" s="48"/>
      <c r="AEL48" s="48"/>
      <c r="AEM48" s="48"/>
      <c r="AEN48" s="48"/>
      <c r="AEO48" s="48"/>
      <c r="AEP48" s="48"/>
      <c r="AEQ48" s="48"/>
      <c r="AER48" s="48"/>
      <c r="AES48" s="48"/>
      <c r="AET48" s="48"/>
      <c r="AEU48" s="48"/>
      <c r="AEV48" s="48"/>
      <c r="AEW48" s="48"/>
      <c r="AEX48" s="48"/>
      <c r="AEY48" s="48"/>
      <c r="AEZ48" s="48"/>
      <c r="AFA48" s="48"/>
      <c r="AFB48" s="48"/>
      <c r="AFC48" s="48"/>
      <c r="AFD48" s="48"/>
      <c r="AFE48" s="48"/>
      <c r="AFF48" s="48"/>
      <c r="AFG48" s="48"/>
      <c r="AFH48" s="48"/>
      <c r="AFI48" s="48"/>
      <c r="AFJ48" s="48"/>
      <c r="AFK48" s="48"/>
      <c r="AFL48" s="48"/>
      <c r="AFM48" s="48"/>
      <c r="AFN48" s="48"/>
      <c r="AFO48" s="48"/>
      <c r="AFP48" s="48"/>
      <c r="AFQ48" s="48"/>
      <c r="AFR48" s="48"/>
      <c r="AFS48" s="48"/>
      <c r="AFT48" s="48"/>
      <c r="AFU48" s="48"/>
      <c r="AFV48" s="48"/>
      <c r="AFW48" s="48"/>
      <c r="AFX48" s="48"/>
      <c r="AFY48" s="48"/>
      <c r="AFZ48" s="48"/>
      <c r="AGA48" s="48"/>
      <c r="AGB48" s="48"/>
      <c r="AGC48" s="48"/>
      <c r="AGD48" s="48"/>
      <c r="AGE48" s="48"/>
      <c r="AGF48" s="48"/>
      <c r="AGG48" s="48"/>
      <c r="AGH48" s="48"/>
      <c r="AGI48" s="48"/>
      <c r="AGJ48" s="48"/>
      <c r="AGK48" s="48"/>
      <c r="AGL48" s="48"/>
      <c r="AGM48" s="48"/>
      <c r="AGN48" s="48"/>
      <c r="AGO48" s="48"/>
      <c r="AGP48" s="48"/>
      <c r="AGQ48" s="48"/>
      <c r="AGR48" s="48"/>
      <c r="AGS48" s="48"/>
      <c r="AGT48" s="48"/>
      <c r="AGU48" s="48"/>
      <c r="AGV48" s="48"/>
      <c r="AGW48" s="48"/>
      <c r="AGX48" s="48"/>
      <c r="AGY48" s="48"/>
      <c r="AGZ48" s="48"/>
      <c r="AHA48" s="48"/>
      <c r="AHB48" s="48"/>
      <c r="AHC48" s="48"/>
      <c r="AHD48" s="48"/>
      <c r="AHE48" s="48"/>
      <c r="AHF48" s="48"/>
      <c r="AHG48" s="48"/>
      <c r="AHH48" s="48"/>
      <c r="AHI48" s="48"/>
      <c r="AHJ48" s="48"/>
      <c r="AHK48" s="48"/>
      <c r="AHL48" s="48"/>
      <c r="AHM48" s="48"/>
      <c r="AHN48" s="48"/>
      <c r="AHO48" s="48"/>
      <c r="AHP48" s="48"/>
      <c r="AHQ48" s="48"/>
      <c r="AHR48" s="48"/>
      <c r="AHS48" s="48"/>
      <c r="AHT48" s="48"/>
      <c r="AHU48" s="48"/>
      <c r="AHV48" s="48"/>
      <c r="AHW48" s="48"/>
      <c r="AHX48" s="48"/>
      <c r="AHY48" s="48"/>
      <c r="AHZ48" s="48"/>
      <c r="AIA48" s="48"/>
      <c r="AIB48" s="48"/>
      <c r="AIC48" s="48"/>
      <c r="AID48" s="48"/>
      <c r="AIE48" s="48"/>
      <c r="AIF48" s="48"/>
      <c r="AIG48" s="48"/>
      <c r="AIH48" s="48"/>
      <c r="AII48" s="48"/>
      <c r="AIJ48" s="48"/>
      <c r="AIK48" s="48"/>
      <c r="AIL48" s="48"/>
      <c r="AIM48" s="48"/>
      <c r="AIN48" s="48"/>
      <c r="AIO48" s="48"/>
    </row>
    <row r="49" spans="1:925" ht="12" customHeight="1" x14ac:dyDescent="0.25">
      <c r="A49" s="48"/>
      <c r="B49" s="48"/>
      <c r="C49" s="48"/>
      <c r="D49" s="48"/>
      <c r="E49" s="48"/>
      <c r="F49" s="48"/>
      <c r="G49" s="48"/>
      <c r="H49" s="48"/>
      <c r="I49" s="48"/>
      <c r="J49" s="48"/>
      <c r="K49" s="48"/>
      <c r="L49" s="48"/>
      <c r="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48"/>
      <c r="HI49" s="48"/>
      <c r="HJ49" s="48"/>
      <c r="HK49" s="48"/>
      <c r="HL49" s="48"/>
      <c r="HM49" s="48"/>
      <c r="HN49" s="48"/>
      <c r="HO49" s="48"/>
      <c r="HP49" s="48"/>
      <c r="HQ49" s="48"/>
      <c r="HR49" s="48"/>
      <c r="HS49" s="48"/>
      <c r="HT49" s="48"/>
      <c r="HU49" s="48"/>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c r="KN49" s="48"/>
      <c r="KO49" s="48"/>
      <c r="KP49" s="48"/>
      <c r="KQ49" s="48"/>
      <c r="KR49" s="48"/>
      <c r="KS49" s="48"/>
      <c r="KT49" s="48"/>
      <c r="KU49" s="48"/>
      <c r="KV49" s="48"/>
      <c r="KW49" s="48"/>
      <c r="KX49" s="48"/>
      <c r="KY49" s="48"/>
      <c r="KZ49" s="48"/>
      <c r="LA49" s="48"/>
      <c r="LB49" s="48"/>
      <c r="LC49" s="48"/>
      <c r="LD49" s="48"/>
      <c r="LE49" s="48"/>
      <c r="LF49" s="48"/>
      <c r="LG49" s="48"/>
      <c r="LH49" s="48"/>
      <c r="LI49" s="48"/>
      <c r="LJ49" s="48"/>
      <c r="LK49" s="48"/>
      <c r="LL49" s="48"/>
      <c r="LM49" s="48"/>
      <c r="LN49" s="48"/>
      <c r="LO49" s="48"/>
      <c r="LP49" s="48"/>
      <c r="LQ49" s="48"/>
      <c r="LR49" s="48"/>
      <c r="LS49" s="48"/>
      <c r="LT49" s="48"/>
      <c r="LU49" s="48"/>
      <c r="LV49" s="48"/>
      <c r="LW49" s="48"/>
      <c r="LX49" s="48"/>
      <c r="LY49" s="48"/>
      <c r="LZ49" s="48"/>
      <c r="MA49" s="48"/>
      <c r="MB49" s="48"/>
      <c r="MC49" s="48"/>
      <c r="MD49" s="48"/>
      <c r="ME49" s="48"/>
      <c r="MF49" s="48"/>
      <c r="MG49" s="48"/>
      <c r="MH49" s="48"/>
      <c r="MI49" s="48"/>
      <c r="MJ49" s="48"/>
      <c r="MK49" s="48"/>
      <c r="ML49" s="48"/>
      <c r="MM49" s="48"/>
      <c r="MN49" s="48"/>
      <c r="MO49" s="48"/>
      <c r="MP49" s="48"/>
      <c r="MQ49" s="48"/>
      <c r="MR49" s="48"/>
      <c r="MS49" s="48"/>
      <c r="MT49" s="48"/>
      <c r="MU49" s="48"/>
      <c r="MV49" s="48"/>
      <c r="MW49" s="48"/>
      <c r="MX49" s="48"/>
      <c r="MY49" s="48"/>
      <c r="MZ49" s="48"/>
      <c r="NA49" s="48"/>
      <c r="NB49" s="48"/>
      <c r="NC49" s="48"/>
      <c r="ND49" s="48"/>
      <c r="NE49" s="48"/>
      <c r="NF49" s="48"/>
      <c r="NG49" s="48"/>
      <c r="NH49" s="48"/>
      <c r="NI49" s="48"/>
      <c r="NJ49" s="48"/>
      <c r="NK49" s="48"/>
      <c r="NL49" s="48"/>
      <c r="NM49" s="48"/>
      <c r="NN49" s="48"/>
      <c r="NO49" s="48"/>
      <c r="NP49" s="48"/>
      <c r="NQ49" s="48"/>
      <c r="NR49" s="48"/>
      <c r="NS49" s="48"/>
      <c r="NT49" s="48"/>
      <c r="NU49" s="48"/>
      <c r="NV49" s="48"/>
      <c r="NW49" s="48"/>
      <c r="NX49" s="48"/>
      <c r="NY49" s="48"/>
      <c r="NZ49" s="48"/>
      <c r="OA49" s="48"/>
      <c r="OB49" s="48"/>
      <c r="OC49" s="48"/>
      <c r="OD49" s="48"/>
      <c r="OE49" s="48"/>
      <c r="OF49" s="48"/>
      <c r="OG49" s="48"/>
      <c r="OH49" s="48"/>
      <c r="OI49" s="48"/>
      <c r="OJ49" s="48"/>
      <c r="OK49" s="48"/>
      <c r="OL49" s="48"/>
      <c r="OM49" s="48"/>
      <c r="ON49" s="48"/>
      <c r="OO49" s="48"/>
      <c r="OP49" s="48"/>
      <c r="OQ49" s="48"/>
      <c r="OR49" s="48"/>
      <c r="OS49" s="48"/>
      <c r="OT49" s="48"/>
      <c r="OU49" s="48"/>
      <c r="OV49" s="48"/>
      <c r="OW49" s="48"/>
      <c r="OX49" s="48"/>
      <c r="OY49" s="48"/>
      <c r="OZ49" s="48"/>
      <c r="PA49" s="48"/>
      <c r="PB49" s="48"/>
      <c r="PC49" s="48"/>
      <c r="PD49" s="48"/>
      <c r="PE49" s="48"/>
      <c r="PF49" s="48"/>
      <c r="PG49" s="48"/>
      <c r="PH49" s="48"/>
      <c r="PI49" s="48"/>
      <c r="PJ49" s="48"/>
      <c r="PK49" s="48"/>
      <c r="PL49" s="48"/>
      <c r="PM49" s="48"/>
      <c r="PN49" s="48"/>
      <c r="PO49" s="48"/>
      <c r="PP49" s="48"/>
      <c r="PQ49" s="48"/>
      <c r="PR49" s="48"/>
      <c r="PS49" s="48"/>
      <c r="PT49" s="48"/>
      <c r="PU49" s="48"/>
      <c r="PV49" s="48"/>
      <c r="PW49" s="48"/>
      <c r="PX49" s="48"/>
      <c r="PY49" s="48"/>
      <c r="PZ49" s="48"/>
      <c r="QA49" s="48"/>
      <c r="QB49" s="48"/>
      <c r="QC49" s="48"/>
      <c r="QD49" s="48"/>
      <c r="QE49" s="48"/>
      <c r="QF49" s="48"/>
      <c r="QG49" s="48"/>
      <c r="QH49" s="48"/>
      <c r="QI49" s="48"/>
      <c r="QJ49" s="48"/>
      <c r="QK49" s="48"/>
      <c r="QL49" s="48"/>
      <c r="QM49" s="48"/>
      <c r="QN49" s="48"/>
      <c r="QO49" s="48"/>
      <c r="QP49" s="48"/>
      <c r="QQ49" s="48"/>
      <c r="QR49" s="48"/>
      <c r="QS49" s="48"/>
      <c r="QT49" s="48"/>
      <c r="QU49" s="48"/>
      <c r="QV49" s="48"/>
      <c r="QW49" s="48"/>
      <c r="QX49" s="48"/>
      <c r="QY49" s="48"/>
      <c r="QZ49" s="48"/>
      <c r="RA49" s="48"/>
      <c r="RB49" s="48"/>
      <c r="RC49" s="48"/>
      <c r="RD49" s="48"/>
      <c r="RE49" s="48"/>
      <c r="RF49" s="48"/>
      <c r="RG49" s="48"/>
      <c r="RH49" s="48"/>
      <c r="RI49" s="48"/>
      <c r="RJ49" s="48"/>
      <c r="RK49" s="48"/>
      <c r="RL49" s="48"/>
      <c r="RM49" s="48"/>
      <c r="RN49" s="48"/>
      <c r="RO49" s="48"/>
      <c r="RP49" s="48"/>
      <c r="RQ49" s="48"/>
      <c r="RR49" s="48"/>
      <c r="RS49" s="48"/>
      <c r="RT49" s="48"/>
      <c r="RU49" s="48"/>
      <c r="RV49" s="48"/>
      <c r="RW49" s="48"/>
      <c r="RX49" s="48"/>
      <c r="RY49" s="48"/>
      <c r="RZ49" s="48"/>
      <c r="SA49" s="48"/>
      <c r="SB49" s="48"/>
      <c r="SC49" s="48"/>
      <c r="SD49" s="48"/>
      <c r="SE49" s="48"/>
      <c r="SF49" s="48"/>
      <c r="SG49" s="48"/>
      <c r="SH49" s="48"/>
      <c r="SI49" s="48"/>
      <c r="SJ49" s="48"/>
      <c r="SK49" s="48"/>
      <c r="SL49" s="48"/>
      <c r="SM49" s="48"/>
      <c r="SN49" s="48"/>
      <c r="SO49" s="48"/>
      <c r="SP49" s="48"/>
      <c r="SQ49" s="48"/>
      <c r="SR49" s="48"/>
      <c r="SS49" s="48"/>
      <c r="ST49" s="48"/>
      <c r="SU49" s="48"/>
      <c r="SV49" s="48"/>
      <c r="SW49" s="48"/>
      <c r="SX49" s="48"/>
      <c r="SY49" s="48"/>
      <c r="SZ49" s="48"/>
      <c r="TA49" s="48"/>
      <c r="TB49" s="48"/>
      <c r="TC49" s="48"/>
      <c r="TD49" s="48"/>
      <c r="TE49" s="48"/>
      <c r="TF49" s="48"/>
      <c r="TG49" s="48"/>
      <c r="TH49" s="48"/>
      <c r="TI49" s="48"/>
      <c r="TJ49" s="48"/>
      <c r="TK49" s="48"/>
      <c r="TL49" s="48"/>
      <c r="TM49" s="48"/>
      <c r="TN49" s="48"/>
      <c r="TO49" s="48"/>
      <c r="TP49" s="48"/>
      <c r="TQ49" s="48"/>
      <c r="TR49" s="48"/>
      <c r="TS49" s="48"/>
      <c r="TT49" s="48"/>
      <c r="TU49" s="48"/>
      <c r="TV49" s="48"/>
      <c r="TW49" s="48"/>
      <c r="TX49" s="48"/>
      <c r="TY49" s="48"/>
      <c r="TZ49" s="48"/>
      <c r="UA49" s="48"/>
      <c r="UB49" s="48"/>
      <c r="UC49" s="48"/>
      <c r="UD49" s="48"/>
      <c r="UE49" s="48"/>
      <c r="UF49" s="48"/>
      <c r="UG49" s="48"/>
      <c r="UH49" s="48"/>
      <c r="UI49" s="48"/>
      <c r="UJ49" s="48"/>
      <c r="UK49" s="48"/>
      <c r="UL49" s="48"/>
      <c r="UM49" s="48"/>
      <c r="UN49" s="48"/>
      <c r="UO49" s="48"/>
      <c r="UP49" s="48"/>
      <c r="UQ49" s="48"/>
      <c r="UR49" s="48"/>
      <c r="US49" s="48"/>
      <c r="UT49" s="48"/>
      <c r="UU49" s="48"/>
      <c r="UV49" s="48"/>
      <c r="UW49" s="48"/>
      <c r="UX49" s="48"/>
      <c r="UY49" s="48"/>
      <c r="UZ49" s="48"/>
      <c r="VA49" s="48"/>
      <c r="VB49" s="48"/>
      <c r="VC49" s="48"/>
      <c r="VD49" s="48"/>
      <c r="VE49" s="48"/>
      <c r="VF49" s="48"/>
      <c r="VG49" s="48"/>
      <c r="VH49" s="48"/>
      <c r="VI49" s="48"/>
      <c r="VJ49" s="48"/>
      <c r="VK49" s="48"/>
      <c r="VL49" s="48"/>
      <c r="VM49" s="48"/>
      <c r="VN49" s="48"/>
      <c r="VO49" s="48"/>
      <c r="VP49" s="48"/>
      <c r="VQ49" s="48"/>
      <c r="VR49" s="48"/>
      <c r="VS49" s="48"/>
      <c r="VT49" s="48"/>
      <c r="VU49" s="48"/>
      <c r="VV49" s="48"/>
      <c r="VW49" s="48"/>
      <c r="VX49" s="48"/>
      <c r="VY49" s="48"/>
      <c r="VZ49" s="48"/>
      <c r="WA49" s="48"/>
      <c r="WB49" s="48"/>
      <c r="WC49" s="48"/>
      <c r="WD49" s="48"/>
      <c r="WE49" s="48"/>
      <c r="WF49" s="48"/>
      <c r="WG49" s="48"/>
      <c r="WH49" s="48"/>
      <c r="WI49" s="48"/>
      <c r="WJ49" s="48"/>
      <c r="WK49" s="48"/>
      <c r="WL49" s="48"/>
      <c r="WM49" s="48"/>
      <c r="WN49" s="48"/>
      <c r="WO49" s="48"/>
      <c r="WP49" s="48"/>
      <c r="WQ49" s="48"/>
      <c r="WR49" s="48"/>
      <c r="WS49" s="48"/>
      <c r="WT49" s="48"/>
      <c r="WU49" s="48"/>
      <c r="WV49" s="48"/>
      <c r="WW49" s="48"/>
      <c r="WX49" s="48"/>
      <c r="WY49" s="48"/>
      <c r="WZ49" s="48"/>
      <c r="XA49" s="48"/>
      <c r="XB49" s="48"/>
      <c r="XC49" s="48"/>
      <c r="XD49" s="48"/>
      <c r="XE49" s="48"/>
      <c r="XF49" s="48"/>
      <c r="XG49" s="48"/>
      <c r="XH49" s="48"/>
      <c r="XI49" s="48"/>
      <c r="XJ49" s="48"/>
      <c r="XK49" s="48"/>
      <c r="XL49" s="48"/>
      <c r="XM49" s="48"/>
      <c r="XN49" s="48"/>
      <c r="XO49" s="48"/>
      <c r="XP49" s="48"/>
      <c r="XQ49" s="48"/>
      <c r="XR49" s="48"/>
      <c r="XS49" s="48"/>
      <c r="XT49" s="48"/>
      <c r="XU49" s="48"/>
      <c r="XV49" s="48"/>
      <c r="XW49" s="48"/>
      <c r="XX49" s="48"/>
      <c r="XY49" s="48"/>
      <c r="XZ49" s="48"/>
      <c r="YA49" s="48"/>
      <c r="YB49" s="48"/>
      <c r="YC49" s="48"/>
      <c r="YD49" s="48"/>
      <c r="YE49" s="48"/>
      <c r="YF49" s="48"/>
      <c r="YG49" s="48"/>
      <c r="YH49" s="48"/>
      <c r="YI49" s="48"/>
      <c r="YJ49" s="48"/>
      <c r="YK49" s="48"/>
      <c r="YL49" s="48"/>
      <c r="YM49" s="48"/>
      <c r="YN49" s="48"/>
      <c r="YO49" s="48"/>
      <c r="YP49" s="48"/>
      <c r="YQ49" s="48"/>
      <c r="YR49" s="48"/>
      <c r="YS49" s="48"/>
      <c r="YT49" s="48"/>
      <c r="YU49" s="48"/>
      <c r="YV49" s="48"/>
      <c r="YW49" s="48"/>
      <c r="YX49" s="48"/>
      <c r="YY49" s="48"/>
      <c r="YZ49" s="48"/>
      <c r="ZA49" s="48"/>
      <c r="ZB49" s="48"/>
      <c r="ZC49" s="48"/>
      <c r="ZD49" s="48"/>
      <c r="ZE49" s="48"/>
      <c r="ZF49" s="48"/>
      <c r="ZG49" s="48"/>
      <c r="ZH49" s="48"/>
      <c r="ZI49" s="48"/>
      <c r="ZJ49" s="48"/>
      <c r="ZK49" s="48"/>
      <c r="ZL49" s="48"/>
      <c r="ZM49" s="48"/>
      <c r="ZN49" s="48"/>
      <c r="ZO49" s="48"/>
      <c r="ZP49" s="48"/>
      <c r="ZQ49" s="48"/>
      <c r="ZR49" s="48"/>
      <c r="ZS49" s="48"/>
      <c r="ZT49" s="48"/>
      <c r="ZU49" s="48"/>
      <c r="ZV49" s="48"/>
      <c r="ZW49" s="48"/>
      <c r="ZX49" s="48"/>
      <c r="ZY49" s="48"/>
      <c r="ZZ49" s="48"/>
      <c r="AAA49" s="48"/>
      <c r="AAB49" s="48"/>
      <c r="AAC49" s="48"/>
      <c r="AAD49" s="48"/>
      <c r="AAE49" s="48"/>
      <c r="AAF49" s="48"/>
      <c r="AAG49" s="48"/>
      <c r="AAH49" s="48"/>
      <c r="AAI49" s="48"/>
      <c r="AAJ49" s="48"/>
      <c r="AAK49" s="48"/>
      <c r="AAL49" s="48"/>
      <c r="AAM49" s="48"/>
      <c r="AAN49" s="48"/>
      <c r="AAO49" s="48"/>
      <c r="AAP49" s="48"/>
      <c r="AAQ49" s="48"/>
      <c r="AAR49" s="48"/>
      <c r="AAS49" s="48"/>
      <c r="AAT49" s="48"/>
      <c r="AAU49" s="48"/>
      <c r="AAV49" s="48"/>
      <c r="AAW49" s="48"/>
      <c r="AAX49" s="48"/>
      <c r="AAY49" s="48"/>
      <c r="AAZ49" s="48"/>
      <c r="ABA49" s="48"/>
      <c r="ABB49" s="48"/>
      <c r="ABC49" s="48"/>
      <c r="ABD49" s="48"/>
      <c r="ABE49" s="48"/>
      <c r="ABF49" s="48"/>
      <c r="ABG49" s="48"/>
      <c r="ABH49" s="48"/>
      <c r="ABI49" s="48"/>
      <c r="ABJ49" s="48"/>
      <c r="ABK49" s="48"/>
      <c r="ABL49" s="48"/>
      <c r="ABM49" s="48"/>
      <c r="ABN49" s="48"/>
      <c r="ABO49" s="48"/>
      <c r="ABP49" s="48"/>
      <c r="ABQ49" s="48"/>
      <c r="ABR49" s="48"/>
      <c r="ABS49" s="48"/>
      <c r="ABT49" s="48"/>
      <c r="ABU49" s="48"/>
      <c r="ABV49" s="48"/>
      <c r="ABW49" s="48"/>
      <c r="ABX49" s="48"/>
      <c r="ABY49" s="48"/>
      <c r="ABZ49" s="48"/>
      <c r="ACA49" s="48"/>
      <c r="ACB49" s="48"/>
      <c r="ACC49" s="48"/>
      <c r="ACD49" s="48"/>
      <c r="ACE49" s="48"/>
      <c r="ACF49" s="48"/>
      <c r="ACG49" s="48"/>
      <c r="ACH49" s="48"/>
      <c r="ACI49" s="48"/>
      <c r="ACJ49" s="48"/>
      <c r="ACK49" s="48"/>
      <c r="ACL49" s="48"/>
      <c r="ACM49" s="48"/>
      <c r="ACN49" s="48"/>
      <c r="ACO49" s="48"/>
      <c r="ACP49" s="48"/>
      <c r="ACQ49" s="48"/>
      <c r="ACR49" s="48"/>
      <c r="ACS49" s="48"/>
      <c r="ACT49" s="48"/>
      <c r="ACU49" s="48"/>
      <c r="ACV49" s="48"/>
      <c r="ACW49" s="48"/>
      <c r="ACX49" s="48"/>
      <c r="ACY49" s="48"/>
      <c r="ACZ49" s="48"/>
      <c r="ADA49" s="48"/>
      <c r="ADB49" s="48"/>
      <c r="ADC49" s="48"/>
      <c r="ADD49" s="48"/>
      <c r="ADE49" s="48"/>
      <c r="ADF49" s="48"/>
      <c r="ADG49" s="48"/>
      <c r="ADH49" s="48"/>
      <c r="ADI49" s="48"/>
      <c r="ADJ49" s="48"/>
      <c r="ADK49" s="48"/>
      <c r="ADL49" s="48"/>
      <c r="ADM49" s="48"/>
      <c r="ADN49" s="48"/>
      <c r="ADO49" s="48"/>
      <c r="ADP49" s="48"/>
      <c r="ADQ49" s="48"/>
      <c r="ADR49" s="48"/>
      <c r="ADS49" s="48"/>
      <c r="ADT49" s="48"/>
      <c r="ADU49" s="48"/>
      <c r="ADV49" s="48"/>
      <c r="ADW49" s="48"/>
      <c r="ADX49" s="48"/>
      <c r="ADY49" s="48"/>
      <c r="ADZ49" s="48"/>
      <c r="AEA49" s="48"/>
      <c r="AEB49" s="48"/>
      <c r="AEC49" s="48"/>
      <c r="AED49" s="48"/>
      <c r="AEE49" s="48"/>
      <c r="AEF49" s="48"/>
      <c r="AEG49" s="48"/>
      <c r="AEH49" s="48"/>
      <c r="AEI49" s="48"/>
      <c r="AEJ49" s="48"/>
      <c r="AEK49" s="48"/>
      <c r="AEL49" s="48"/>
      <c r="AEM49" s="48"/>
      <c r="AEN49" s="48"/>
      <c r="AEO49" s="48"/>
      <c r="AEP49" s="48"/>
      <c r="AEQ49" s="48"/>
      <c r="AER49" s="48"/>
      <c r="AES49" s="48"/>
      <c r="AET49" s="48"/>
      <c r="AEU49" s="48"/>
      <c r="AEV49" s="48"/>
      <c r="AEW49" s="48"/>
      <c r="AEX49" s="48"/>
      <c r="AEY49" s="48"/>
      <c r="AEZ49" s="48"/>
      <c r="AFA49" s="48"/>
      <c r="AFB49" s="48"/>
      <c r="AFC49" s="48"/>
      <c r="AFD49" s="48"/>
      <c r="AFE49" s="48"/>
      <c r="AFF49" s="48"/>
      <c r="AFG49" s="48"/>
      <c r="AFH49" s="48"/>
      <c r="AFI49" s="48"/>
      <c r="AFJ49" s="48"/>
      <c r="AFK49" s="48"/>
      <c r="AFL49" s="48"/>
      <c r="AFM49" s="48"/>
      <c r="AFN49" s="48"/>
      <c r="AFO49" s="48"/>
      <c r="AFP49" s="48"/>
      <c r="AFQ49" s="48"/>
      <c r="AFR49" s="48"/>
      <c r="AFS49" s="48"/>
      <c r="AFT49" s="48"/>
      <c r="AFU49" s="48"/>
      <c r="AFV49" s="48"/>
      <c r="AFW49" s="48"/>
      <c r="AFX49" s="48"/>
      <c r="AFY49" s="48"/>
      <c r="AFZ49" s="48"/>
      <c r="AGA49" s="48"/>
      <c r="AGB49" s="48"/>
      <c r="AGC49" s="48"/>
      <c r="AGD49" s="48"/>
      <c r="AGE49" s="48"/>
      <c r="AGF49" s="48"/>
      <c r="AGG49" s="48"/>
      <c r="AGH49" s="48"/>
      <c r="AGI49" s="48"/>
      <c r="AGJ49" s="48"/>
      <c r="AGK49" s="48"/>
      <c r="AGL49" s="48"/>
      <c r="AGM49" s="48"/>
      <c r="AGN49" s="48"/>
      <c r="AGO49" s="48"/>
      <c r="AGP49" s="48"/>
      <c r="AGQ49" s="48"/>
      <c r="AGR49" s="48"/>
      <c r="AGS49" s="48"/>
      <c r="AGT49" s="48"/>
      <c r="AGU49" s="48"/>
      <c r="AGV49" s="48"/>
      <c r="AGW49" s="48"/>
      <c r="AGX49" s="48"/>
      <c r="AGY49" s="48"/>
      <c r="AGZ49" s="48"/>
      <c r="AHA49" s="48"/>
      <c r="AHB49" s="48"/>
      <c r="AHC49" s="48"/>
      <c r="AHD49" s="48"/>
      <c r="AHE49" s="48"/>
      <c r="AHF49" s="48"/>
      <c r="AHG49" s="48"/>
      <c r="AHH49" s="48"/>
      <c r="AHI49" s="48"/>
      <c r="AHJ49" s="48"/>
      <c r="AHK49" s="48"/>
      <c r="AHL49" s="48"/>
      <c r="AHM49" s="48"/>
      <c r="AHN49" s="48"/>
      <c r="AHO49" s="48"/>
      <c r="AHP49" s="48"/>
      <c r="AHQ49" s="48"/>
      <c r="AHR49" s="48"/>
      <c r="AHS49" s="48"/>
      <c r="AHT49" s="48"/>
      <c r="AHU49" s="48"/>
      <c r="AHV49" s="48"/>
      <c r="AHW49" s="48"/>
      <c r="AHX49" s="48"/>
      <c r="AHY49" s="48"/>
      <c r="AHZ49" s="48"/>
      <c r="AIA49" s="48"/>
      <c r="AIB49" s="48"/>
      <c r="AIC49" s="48"/>
      <c r="AID49" s="48"/>
      <c r="AIE49" s="48"/>
      <c r="AIF49" s="48"/>
      <c r="AIG49" s="48"/>
      <c r="AIH49" s="48"/>
      <c r="AII49" s="48"/>
      <c r="AIJ49" s="48"/>
      <c r="AIK49" s="48"/>
      <c r="AIL49" s="48"/>
      <c r="AIM49" s="48"/>
      <c r="AIN49" s="48"/>
      <c r="AIO49" s="48"/>
    </row>
    <row r="50" spans="1:925" ht="13.5" customHeight="1" x14ac:dyDescent="0.25">
      <c r="A50" s="48"/>
      <c r="B50" s="47"/>
      <c r="C50" s="47"/>
      <c r="D50" s="47"/>
      <c r="F50" s="47"/>
      <c r="H50" s="47"/>
      <c r="J50" s="47"/>
      <c r="L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row>
    <row r="51" spans="1:925" ht="18" customHeight="1" x14ac:dyDescent="0.25">
      <c r="A51" s="48"/>
      <c r="B51" s="48"/>
      <c r="C51" s="48"/>
      <c r="D51" s="48"/>
      <c r="E51" s="48"/>
      <c r="F51" s="48"/>
      <c r="G51" s="48"/>
      <c r="H51" s="48"/>
      <c r="I51" s="48"/>
      <c r="J51" s="48"/>
      <c r="K51" s="48"/>
      <c r="L51" s="48"/>
      <c r="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48"/>
      <c r="HI51" s="48"/>
      <c r="HJ51" s="48"/>
      <c r="HK51" s="48"/>
      <c r="HL51" s="48"/>
      <c r="HM51" s="48"/>
      <c r="HN51" s="48"/>
      <c r="HO51" s="48"/>
      <c r="HP51" s="48"/>
      <c r="HQ51" s="48"/>
      <c r="HR51" s="48"/>
      <c r="HS51" s="48"/>
      <c r="HT51" s="48"/>
      <c r="HU51" s="48"/>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c r="KN51" s="48"/>
      <c r="KO51" s="48"/>
      <c r="KP51" s="48"/>
      <c r="KQ51" s="48"/>
      <c r="KR51" s="48"/>
      <c r="KS51" s="48"/>
      <c r="KT51" s="48"/>
      <c r="KU51" s="48"/>
      <c r="KV51" s="48"/>
      <c r="KW51" s="48"/>
      <c r="KX51" s="48"/>
      <c r="KY51" s="48"/>
      <c r="KZ51" s="48"/>
      <c r="LA51" s="48"/>
      <c r="LB51" s="48"/>
      <c r="LC51" s="48"/>
      <c r="LD51" s="48"/>
      <c r="LE51" s="48"/>
      <c r="LF51" s="48"/>
      <c r="LG51" s="48"/>
      <c r="LH51" s="48"/>
      <c r="LI51" s="48"/>
      <c r="LJ51" s="48"/>
      <c r="LK51" s="48"/>
      <c r="LL51" s="48"/>
      <c r="LM51" s="48"/>
      <c r="LN51" s="48"/>
      <c r="LO51" s="48"/>
      <c r="LP51" s="48"/>
      <c r="LQ51" s="48"/>
      <c r="LR51" s="48"/>
      <c r="LS51" s="48"/>
      <c r="LT51" s="48"/>
      <c r="LU51" s="48"/>
      <c r="LV51" s="48"/>
      <c r="LW51" s="48"/>
      <c r="LX51" s="48"/>
      <c r="LY51" s="48"/>
      <c r="LZ51" s="48"/>
      <c r="MA51" s="48"/>
      <c r="MB51" s="48"/>
      <c r="MC51" s="48"/>
      <c r="MD51" s="48"/>
      <c r="ME51" s="48"/>
      <c r="MF51" s="48"/>
      <c r="MG51" s="48"/>
      <c r="MH51" s="48"/>
      <c r="MI51" s="48"/>
      <c r="MJ51" s="48"/>
      <c r="MK51" s="48"/>
      <c r="ML51" s="48"/>
      <c r="MM51" s="48"/>
      <c r="MN51" s="48"/>
      <c r="MO51" s="48"/>
      <c r="MP51" s="48"/>
      <c r="MQ51" s="48"/>
      <c r="MR51" s="48"/>
      <c r="MS51" s="48"/>
      <c r="MT51" s="48"/>
      <c r="MU51" s="48"/>
      <c r="MV51" s="48"/>
      <c r="MW51" s="48"/>
      <c r="MX51" s="48"/>
      <c r="MY51" s="48"/>
      <c r="MZ51" s="48"/>
      <c r="NA51" s="48"/>
      <c r="NB51" s="48"/>
      <c r="NC51" s="48"/>
      <c r="ND51" s="48"/>
      <c r="NE51" s="48"/>
      <c r="NF51" s="48"/>
      <c r="NG51" s="48"/>
      <c r="NH51" s="48"/>
      <c r="NI51" s="48"/>
      <c r="NJ51" s="48"/>
      <c r="NK51" s="48"/>
      <c r="NL51" s="48"/>
      <c r="NM51" s="48"/>
      <c r="NN51" s="48"/>
      <c r="NO51" s="48"/>
      <c r="NP51" s="48"/>
      <c r="NQ51" s="48"/>
      <c r="NR51" s="48"/>
      <c r="NS51" s="48"/>
      <c r="NT51" s="48"/>
      <c r="NU51" s="48"/>
      <c r="NV51" s="48"/>
      <c r="NW51" s="48"/>
      <c r="NX51" s="48"/>
      <c r="NY51" s="48"/>
      <c r="NZ51" s="48"/>
      <c r="OA51" s="48"/>
      <c r="OB51" s="48"/>
      <c r="OC51" s="48"/>
      <c r="OD51" s="48"/>
      <c r="OE51" s="48"/>
      <c r="OF51" s="48"/>
      <c r="OG51" s="48"/>
      <c r="OH51" s="48"/>
      <c r="OI51" s="48"/>
      <c r="OJ51" s="48"/>
      <c r="OK51" s="48"/>
      <c r="OL51" s="48"/>
      <c r="OM51" s="48"/>
      <c r="ON51" s="48"/>
      <c r="OO51" s="48"/>
      <c r="OP51" s="48"/>
      <c r="OQ51" s="48"/>
      <c r="OR51" s="48"/>
      <c r="OS51" s="48"/>
      <c r="OT51" s="48"/>
      <c r="OU51" s="48"/>
      <c r="OV51" s="48"/>
      <c r="OW51" s="48"/>
      <c r="OX51" s="48"/>
      <c r="OY51" s="48"/>
      <c r="OZ51" s="48"/>
      <c r="PA51" s="48"/>
      <c r="PB51" s="48"/>
      <c r="PC51" s="48"/>
      <c r="PD51" s="48"/>
      <c r="PE51" s="48"/>
      <c r="PF51" s="48"/>
      <c r="PG51" s="48"/>
      <c r="PH51" s="48"/>
      <c r="PI51" s="48"/>
      <c r="PJ51" s="48"/>
      <c r="PK51" s="48"/>
      <c r="PL51" s="48"/>
      <c r="PM51" s="48"/>
      <c r="PN51" s="48"/>
      <c r="PO51" s="48"/>
      <c r="PP51" s="48"/>
      <c r="PQ51" s="48"/>
      <c r="PR51" s="48"/>
      <c r="PS51" s="48"/>
      <c r="PT51" s="48"/>
      <c r="PU51" s="48"/>
      <c r="PV51" s="48"/>
      <c r="PW51" s="48"/>
      <c r="PX51" s="48"/>
      <c r="PY51" s="48"/>
      <c r="PZ51" s="48"/>
      <c r="QA51" s="48"/>
      <c r="QB51" s="48"/>
      <c r="QC51" s="48"/>
      <c r="QD51" s="48"/>
      <c r="QE51" s="48"/>
      <c r="QF51" s="48"/>
      <c r="QG51" s="48"/>
      <c r="QH51" s="48"/>
      <c r="QI51" s="48"/>
      <c r="QJ51" s="48"/>
      <c r="QK51" s="48"/>
      <c r="QL51" s="48"/>
      <c r="QM51" s="48"/>
      <c r="QN51" s="48"/>
      <c r="QO51" s="48"/>
      <c r="QP51" s="48"/>
      <c r="QQ51" s="48"/>
      <c r="QR51" s="48"/>
      <c r="QS51" s="48"/>
      <c r="QT51" s="48"/>
      <c r="QU51" s="48"/>
      <c r="QV51" s="48"/>
      <c r="QW51" s="48"/>
      <c r="QX51" s="48"/>
      <c r="QY51" s="48"/>
      <c r="QZ51" s="48"/>
      <c r="RA51" s="48"/>
      <c r="RB51" s="48"/>
      <c r="RC51" s="48"/>
      <c r="RD51" s="48"/>
      <c r="RE51" s="48"/>
      <c r="RF51" s="48"/>
      <c r="RG51" s="48"/>
      <c r="RH51" s="48"/>
      <c r="RI51" s="48"/>
      <c r="RJ51" s="48"/>
      <c r="RK51" s="48"/>
      <c r="RL51" s="48"/>
      <c r="RM51" s="48"/>
      <c r="RN51" s="48"/>
      <c r="RO51" s="48"/>
      <c r="RP51" s="48"/>
      <c r="RQ51" s="48"/>
      <c r="RR51" s="48"/>
      <c r="RS51" s="48"/>
      <c r="RT51" s="48"/>
      <c r="RU51" s="48"/>
      <c r="RV51" s="48"/>
      <c r="RW51" s="48"/>
      <c r="RX51" s="48"/>
      <c r="RY51" s="48"/>
      <c r="RZ51" s="48"/>
      <c r="SA51" s="48"/>
      <c r="SB51" s="48"/>
      <c r="SC51" s="48"/>
      <c r="SD51" s="48"/>
      <c r="SE51" s="48"/>
      <c r="SF51" s="48"/>
      <c r="SG51" s="48"/>
      <c r="SH51" s="48"/>
      <c r="SI51" s="48"/>
      <c r="SJ51" s="48"/>
      <c r="SK51" s="48"/>
      <c r="SL51" s="48"/>
      <c r="SM51" s="48"/>
      <c r="SN51" s="48"/>
      <c r="SO51" s="48"/>
      <c r="SP51" s="48"/>
      <c r="SQ51" s="48"/>
      <c r="SR51" s="48"/>
      <c r="SS51" s="48"/>
      <c r="ST51" s="48"/>
      <c r="SU51" s="48"/>
      <c r="SV51" s="48"/>
      <c r="SW51" s="48"/>
      <c r="SX51" s="48"/>
      <c r="SY51" s="48"/>
      <c r="SZ51" s="48"/>
      <c r="TA51" s="48"/>
      <c r="TB51" s="48"/>
      <c r="TC51" s="48"/>
      <c r="TD51" s="48"/>
      <c r="TE51" s="48"/>
      <c r="TF51" s="48"/>
      <c r="TG51" s="48"/>
      <c r="TH51" s="48"/>
      <c r="TI51" s="48"/>
      <c r="TJ51" s="48"/>
      <c r="TK51" s="48"/>
      <c r="TL51" s="48"/>
      <c r="TM51" s="48"/>
      <c r="TN51" s="48"/>
      <c r="TO51" s="48"/>
      <c r="TP51" s="48"/>
      <c r="TQ51" s="48"/>
      <c r="TR51" s="48"/>
      <c r="TS51" s="48"/>
      <c r="TT51" s="48"/>
      <c r="TU51" s="48"/>
      <c r="TV51" s="48"/>
      <c r="TW51" s="48"/>
      <c r="TX51" s="48"/>
      <c r="TY51" s="48"/>
      <c r="TZ51" s="48"/>
      <c r="UA51" s="48"/>
      <c r="UB51" s="48"/>
      <c r="UC51" s="48"/>
      <c r="UD51" s="48"/>
      <c r="UE51" s="48"/>
      <c r="UF51" s="48"/>
      <c r="UG51" s="48"/>
      <c r="UH51" s="48"/>
      <c r="UI51" s="48"/>
      <c r="UJ51" s="48"/>
      <c r="UK51" s="48"/>
      <c r="UL51" s="48"/>
      <c r="UM51" s="48"/>
      <c r="UN51" s="48"/>
      <c r="UO51" s="48"/>
      <c r="UP51" s="48"/>
      <c r="UQ51" s="48"/>
      <c r="UR51" s="48"/>
      <c r="US51" s="48"/>
      <c r="UT51" s="48"/>
      <c r="UU51" s="48"/>
      <c r="UV51" s="48"/>
      <c r="UW51" s="48"/>
      <c r="UX51" s="48"/>
      <c r="UY51" s="48"/>
      <c r="UZ51" s="48"/>
      <c r="VA51" s="48"/>
      <c r="VB51" s="48"/>
      <c r="VC51" s="48"/>
      <c r="VD51" s="48"/>
      <c r="VE51" s="48"/>
      <c r="VF51" s="48"/>
      <c r="VG51" s="48"/>
      <c r="VH51" s="48"/>
      <c r="VI51" s="48"/>
      <c r="VJ51" s="48"/>
      <c r="VK51" s="48"/>
      <c r="VL51" s="48"/>
      <c r="VM51" s="48"/>
      <c r="VN51" s="48"/>
      <c r="VO51" s="48"/>
      <c r="VP51" s="48"/>
      <c r="VQ51" s="48"/>
      <c r="VR51" s="48"/>
      <c r="VS51" s="48"/>
      <c r="VT51" s="48"/>
      <c r="VU51" s="48"/>
      <c r="VV51" s="48"/>
      <c r="VW51" s="48"/>
      <c r="VX51" s="48"/>
      <c r="VY51" s="48"/>
      <c r="VZ51" s="48"/>
      <c r="WA51" s="48"/>
      <c r="WB51" s="48"/>
      <c r="WC51" s="48"/>
      <c r="WD51" s="48"/>
      <c r="WE51" s="48"/>
      <c r="WF51" s="48"/>
      <c r="WG51" s="48"/>
      <c r="WH51" s="48"/>
      <c r="WI51" s="48"/>
      <c r="WJ51" s="48"/>
      <c r="WK51" s="48"/>
      <c r="WL51" s="48"/>
      <c r="WM51" s="48"/>
      <c r="WN51" s="48"/>
      <c r="WO51" s="48"/>
      <c r="WP51" s="48"/>
      <c r="WQ51" s="48"/>
      <c r="WR51" s="48"/>
      <c r="WS51" s="48"/>
      <c r="WT51" s="48"/>
      <c r="WU51" s="48"/>
      <c r="WV51" s="48"/>
      <c r="WW51" s="48"/>
      <c r="WX51" s="48"/>
      <c r="WY51" s="48"/>
      <c r="WZ51" s="48"/>
      <c r="XA51" s="48"/>
      <c r="XB51" s="48"/>
      <c r="XC51" s="48"/>
      <c r="XD51" s="48"/>
      <c r="XE51" s="48"/>
      <c r="XF51" s="48"/>
      <c r="XG51" s="48"/>
      <c r="XH51" s="48"/>
      <c r="XI51" s="48"/>
      <c r="XJ51" s="48"/>
      <c r="XK51" s="48"/>
      <c r="XL51" s="48"/>
      <c r="XM51" s="48"/>
      <c r="XN51" s="48"/>
      <c r="XO51" s="48"/>
      <c r="XP51" s="48"/>
      <c r="XQ51" s="48"/>
      <c r="XR51" s="48"/>
      <c r="XS51" s="48"/>
      <c r="XT51" s="48"/>
      <c r="XU51" s="48"/>
      <c r="XV51" s="48"/>
      <c r="XW51" s="48"/>
      <c r="XX51" s="48"/>
      <c r="XY51" s="48"/>
      <c r="XZ51" s="48"/>
      <c r="YA51" s="48"/>
      <c r="YB51" s="48"/>
      <c r="YC51" s="48"/>
      <c r="YD51" s="48"/>
      <c r="YE51" s="48"/>
      <c r="YF51" s="48"/>
      <c r="YG51" s="48"/>
      <c r="YH51" s="48"/>
      <c r="YI51" s="48"/>
      <c r="YJ51" s="48"/>
      <c r="YK51" s="48"/>
      <c r="YL51" s="48"/>
      <c r="YM51" s="48"/>
      <c r="YN51" s="48"/>
      <c r="YO51" s="48"/>
      <c r="YP51" s="48"/>
      <c r="YQ51" s="48"/>
      <c r="YR51" s="48"/>
      <c r="YS51" s="48"/>
      <c r="YT51" s="48"/>
      <c r="YU51" s="48"/>
      <c r="YV51" s="48"/>
      <c r="YW51" s="48"/>
      <c r="YX51" s="48"/>
      <c r="YY51" s="48"/>
      <c r="YZ51" s="48"/>
      <c r="ZA51" s="48"/>
      <c r="ZB51" s="48"/>
      <c r="ZC51" s="48"/>
      <c r="ZD51" s="48"/>
      <c r="ZE51" s="48"/>
      <c r="ZF51" s="48"/>
      <c r="ZG51" s="48"/>
      <c r="ZH51" s="48"/>
      <c r="ZI51" s="48"/>
      <c r="ZJ51" s="48"/>
      <c r="ZK51" s="48"/>
      <c r="ZL51" s="48"/>
      <c r="ZM51" s="48"/>
      <c r="ZN51" s="48"/>
      <c r="ZO51" s="48"/>
      <c r="ZP51" s="48"/>
      <c r="ZQ51" s="48"/>
      <c r="ZR51" s="48"/>
      <c r="ZS51" s="48"/>
      <c r="ZT51" s="48"/>
      <c r="ZU51" s="48"/>
      <c r="ZV51" s="48"/>
      <c r="ZW51" s="48"/>
      <c r="ZX51" s="48"/>
      <c r="ZY51" s="48"/>
      <c r="ZZ51" s="48"/>
      <c r="AAA51" s="48"/>
      <c r="AAB51" s="48"/>
      <c r="AAC51" s="48"/>
      <c r="AAD51" s="48"/>
      <c r="AAE51" s="48"/>
      <c r="AAF51" s="48"/>
      <c r="AAG51" s="48"/>
      <c r="AAH51" s="48"/>
      <c r="AAI51" s="48"/>
      <c r="AAJ51" s="48"/>
      <c r="AAK51" s="48"/>
      <c r="AAL51" s="48"/>
      <c r="AAM51" s="48"/>
      <c r="AAN51" s="48"/>
      <c r="AAO51" s="48"/>
      <c r="AAP51" s="48"/>
      <c r="AAQ51" s="48"/>
      <c r="AAR51" s="48"/>
      <c r="AAS51" s="48"/>
      <c r="AAT51" s="48"/>
      <c r="AAU51" s="48"/>
      <c r="AAV51" s="48"/>
      <c r="AAW51" s="48"/>
      <c r="AAX51" s="48"/>
      <c r="AAY51" s="48"/>
      <c r="AAZ51" s="48"/>
      <c r="ABA51" s="48"/>
      <c r="ABB51" s="48"/>
      <c r="ABC51" s="48"/>
      <c r="ABD51" s="48"/>
      <c r="ABE51" s="48"/>
      <c r="ABF51" s="48"/>
      <c r="ABG51" s="48"/>
      <c r="ABH51" s="48"/>
      <c r="ABI51" s="48"/>
      <c r="ABJ51" s="48"/>
      <c r="ABK51" s="48"/>
      <c r="ABL51" s="48"/>
      <c r="ABM51" s="48"/>
      <c r="ABN51" s="48"/>
      <c r="ABO51" s="48"/>
      <c r="ABP51" s="48"/>
      <c r="ABQ51" s="48"/>
      <c r="ABR51" s="48"/>
      <c r="ABS51" s="48"/>
      <c r="ABT51" s="48"/>
      <c r="ABU51" s="48"/>
      <c r="ABV51" s="48"/>
      <c r="ABW51" s="48"/>
      <c r="ABX51" s="48"/>
      <c r="ABY51" s="48"/>
      <c r="ABZ51" s="48"/>
      <c r="ACA51" s="48"/>
      <c r="ACB51" s="48"/>
      <c r="ACC51" s="48"/>
      <c r="ACD51" s="48"/>
      <c r="ACE51" s="48"/>
      <c r="ACF51" s="48"/>
      <c r="ACG51" s="48"/>
      <c r="ACH51" s="48"/>
      <c r="ACI51" s="48"/>
      <c r="ACJ51" s="48"/>
      <c r="ACK51" s="48"/>
      <c r="ACL51" s="48"/>
      <c r="ACM51" s="48"/>
      <c r="ACN51" s="48"/>
      <c r="ACO51" s="48"/>
      <c r="ACP51" s="48"/>
      <c r="ACQ51" s="48"/>
      <c r="ACR51" s="48"/>
      <c r="ACS51" s="48"/>
      <c r="ACT51" s="48"/>
      <c r="ACU51" s="48"/>
      <c r="ACV51" s="48"/>
      <c r="ACW51" s="48"/>
      <c r="ACX51" s="48"/>
      <c r="ACY51" s="48"/>
      <c r="ACZ51" s="48"/>
      <c r="ADA51" s="48"/>
      <c r="ADB51" s="48"/>
      <c r="ADC51" s="48"/>
      <c r="ADD51" s="48"/>
      <c r="ADE51" s="48"/>
      <c r="ADF51" s="48"/>
      <c r="ADG51" s="48"/>
      <c r="ADH51" s="48"/>
      <c r="ADI51" s="48"/>
      <c r="ADJ51" s="48"/>
      <c r="ADK51" s="48"/>
      <c r="ADL51" s="48"/>
      <c r="ADM51" s="48"/>
      <c r="ADN51" s="48"/>
      <c r="ADO51" s="48"/>
      <c r="ADP51" s="48"/>
      <c r="ADQ51" s="48"/>
      <c r="ADR51" s="48"/>
      <c r="ADS51" s="48"/>
      <c r="ADT51" s="48"/>
      <c r="ADU51" s="48"/>
      <c r="ADV51" s="48"/>
      <c r="ADW51" s="48"/>
      <c r="ADX51" s="48"/>
      <c r="ADY51" s="48"/>
      <c r="ADZ51" s="48"/>
      <c r="AEA51" s="48"/>
      <c r="AEB51" s="48"/>
      <c r="AEC51" s="48"/>
      <c r="AED51" s="48"/>
      <c r="AEE51" s="48"/>
      <c r="AEF51" s="48"/>
      <c r="AEG51" s="48"/>
      <c r="AEH51" s="48"/>
      <c r="AEI51" s="48"/>
      <c r="AEJ51" s="48"/>
      <c r="AEK51" s="48"/>
      <c r="AEL51" s="48"/>
      <c r="AEM51" s="48"/>
      <c r="AEN51" s="48"/>
      <c r="AEO51" s="48"/>
      <c r="AEP51" s="48"/>
      <c r="AEQ51" s="48"/>
      <c r="AER51" s="48"/>
      <c r="AES51" s="48"/>
      <c r="AET51" s="48"/>
      <c r="AEU51" s="48"/>
      <c r="AEV51" s="48"/>
      <c r="AEW51" s="48"/>
      <c r="AEX51" s="48"/>
      <c r="AEY51" s="48"/>
      <c r="AEZ51" s="48"/>
      <c r="AFA51" s="48"/>
      <c r="AFB51" s="48"/>
      <c r="AFC51" s="48"/>
      <c r="AFD51" s="48"/>
      <c r="AFE51" s="48"/>
      <c r="AFF51" s="48"/>
      <c r="AFG51" s="48"/>
      <c r="AFH51" s="48"/>
      <c r="AFI51" s="48"/>
      <c r="AFJ51" s="48"/>
      <c r="AFK51" s="48"/>
      <c r="AFL51" s="48"/>
      <c r="AFM51" s="48"/>
      <c r="AFN51" s="48"/>
      <c r="AFO51" s="48"/>
      <c r="AFP51" s="48"/>
      <c r="AFQ51" s="48"/>
      <c r="AFR51" s="48"/>
      <c r="AFS51" s="48"/>
      <c r="AFT51" s="48"/>
      <c r="AFU51" s="48"/>
      <c r="AFV51" s="48"/>
      <c r="AFW51" s="48"/>
      <c r="AFX51" s="48"/>
      <c r="AFY51" s="48"/>
      <c r="AFZ51" s="48"/>
      <c r="AGA51" s="48"/>
      <c r="AGB51" s="48"/>
      <c r="AGC51" s="48"/>
      <c r="AGD51" s="48"/>
      <c r="AGE51" s="48"/>
      <c r="AGF51" s="48"/>
      <c r="AGG51" s="48"/>
      <c r="AGH51" s="48"/>
      <c r="AGI51" s="48"/>
      <c r="AGJ51" s="48"/>
      <c r="AGK51" s="48"/>
      <c r="AGL51" s="48"/>
      <c r="AGM51" s="48"/>
      <c r="AGN51" s="48"/>
      <c r="AGO51" s="48"/>
      <c r="AGP51" s="48"/>
      <c r="AGQ51" s="48"/>
      <c r="AGR51" s="48"/>
      <c r="AGS51" s="48"/>
      <c r="AGT51" s="48"/>
      <c r="AGU51" s="48"/>
      <c r="AGV51" s="48"/>
      <c r="AGW51" s="48"/>
      <c r="AGX51" s="48"/>
      <c r="AGY51" s="48"/>
      <c r="AGZ51" s="48"/>
      <c r="AHA51" s="48"/>
      <c r="AHB51" s="48"/>
      <c r="AHC51" s="48"/>
      <c r="AHD51" s="48"/>
      <c r="AHE51" s="48"/>
      <c r="AHF51" s="48"/>
      <c r="AHG51" s="48"/>
      <c r="AHH51" s="48"/>
      <c r="AHI51" s="48"/>
      <c r="AHJ51" s="48"/>
      <c r="AHK51" s="48"/>
      <c r="AHL51" s="48"/>
      <c r="AHM51" s="48"/>
      <c r="AHN51" s="48"/>
      <c r="AHO51" s="48"/>
      <c r="AHP51" s="48"/>
      <c r="AHQ51" s="48"/>
      <c r="AHR51" s="48"/>
      <c r="AHS51" s="48"/>
      <c r="AHT51" s="48"/>
      <c r="AHU51" s="48"/>
      <c r="AHV51" s="48"/>
      <c r="AHW51" s="48"/>
      <c r="AHX51" s="48"/>
      <c r="AHY51" s="48"/>
      <c r="AHZ51" s="48"/>
      <c r="AIA51" s="48"/>
      <c r="AIB51" s="48"/>
      <c r="AIC51" s="48"/>
      <c r="AID51" s="48"/>
      <c r="AIE51" s="48"/>
      <c r="AIF51" s="48"/>
      <c r="AIG51" s="48"/>
      <c r="AIH51" s="48"/>
      <c r="AII51" s="48"/>
      <c r="AIJ51" s="48"/>
      <c r="AIK51" s="48"/>
      <c r="AIL51" s="48"/>
      <c r="AIM51" s="48"/>
      <c r="AIN51" s="48"/>
      <c r="AIO51" s="48"/>
    </row>
    <row r="52" spans="1:925" ht="9" customHeight="1" x14ac:dyDescent="0.25">
      <c r="A52" s="48"/>
      <c r="B52" s="47"/>
      <c r="C52" s="47"/>
      <c r="D52" s="47"/>
      <c r="F52" s="47"/>
      <c r="H52" s="47"/>
      <c r="J52" s="47"/>
      <c r="L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row>
    <row r="53" spans="1:925" ht="9" customHeight="1" x14ac:dyDescent="0.25">
      <c r="A53" s="48"/>
      <c r="B53" s="47"/>
      <c r="C53" s="47"/>
      <c r="D53" s="47"/>
      <c r="F53" s="47"/>
      <c r="H53" s="47"/>
      <c r="J53" s="47"/>
      <c r="L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row>
    <row r="54" spans="1:925" ht="9" customHeight="1" x14ac:dyDescent="0.25">
      <c r="A54" s="48"/>
      <c r="B54" s="47"/>
      <c r="C54" s="47"/>
      <c r="D54" s="47"/>
      <c r="F54" s="47"/>
      <c r="H54" s="47"/>
      <c r="J54" s="47"/>
      <c r="L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row>
    <row r="55" spans="1:925" ht="18" customHeight="1" x14ac:dyDescent="0.25">
      <c r="A55" s="48"/>
      <c r="B55" s="48"/>
      <c r="C55" s="48"/>
      <c r="D55" s="48"/>
      <c r="E55" s="48"/>
      <c r="F55" s="48"/>
      <c r="G55" s="48"/>
      <c r="H55" s="48"/>
      <c r="I55" s="48"/>
      <c r="J55" s="48"/>
      <c r="K55" s="48"/>
      <c r="L55" s="48"/>
      <c r="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48"/>
      <c r="HI55" s="48"/>
      <c r="HJ55" s="48"/>
      <c r="HK55" s="48"/>
      <c r="HL55" s="48"/>
      <c r="HM55" s="48"/>
      <c r="HN55" s="48"/>
      <c r="HO55" s="48"/>
      <c r="HP55" s="48"/>
      <c r="HQ55" s="48"/>
      <c r="HR55" s="48"/>
      <c r="HS55" s="48"/>
      <c r="HT55" s="48"/>
      <c r="HU55" s="48"/>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c r="KN55" s="48"/>
      <c r="KO55" s="48"/>
      <c r="KP55" s="48"/>
      <c r="KQ55" s="48"/>
      <c r="KR55" s="48"/>
      <c r="KS55" s="48"/>
      <c r="KT55" s="48"/>
      <c r="KU55" s="48"/>
      <c r="KV55" s="48"/>
      <c r="KW55" s="48"/>
      <c r="KX55" s="48"/>
      <c r="KY55" s="48"/>
      <c r="KZ55" s="48"/>
      <c r="LA55" s="48"/>
      <c r="LB55" s="48"/>
      <c r="LC55" s="48"/>
      <c r="LD55" s="48"/>
      <c r="LE55" s="48"/>
      <c r="LF55" s="48"/>
      <c r="LG55" s="48"/>
      <c r="LH55" s="48"/>
      <c r="LI55" s="48"/>
      <c r="LJ55" s="48"/>
      <c r="LK55" s="48"/>
      <c r="LL55" s="48"/>
      <c r="LM55" s="48"/>
      <c r="LN55" s="48"/>
      <c r="LO55" s="48"/>
      <c r="LP55" s="48"/>
      <c r="LQ55" s="48"/>
      <c r="LR55" s="48"/>
      <c r="LS55" s="48"/>
      <c r="LT55" s="48"/>
      <c r="LU55" s="48"/>
      <c r="LV55" s="48"/>
      <c r="LW55" s="48"/>
      <c r="LX55" s="48"/>
      <c r="LY55" s="48"/>
      <c r="LZ55" s="48"/>
      <c r="MA55" s="48"/>
      <c r="MB55" s="48"/>
      <c r="MC55" s="48"/>
      <c r="MD55" s="48"/>
      <c r="ME55" s="48"/>
      <c r="MF55" s="48"/>
      <c r="MG55" s="48"/>
      <c r="MH55" s="48"/>
      <c r="MI55" s="48"/>
      <c r="MJ55" s="48"/>
      <c r="MK55" s="48"/>
      <c r="ML55" s="48"/>
      <c r="MM55" s="48"/>
      <c r="MN55" s="48"/>
      <c r="MO55" s="48"/>
      <c r="MP55" s="48"/>
      <c r="MQ55" s="48"/>
      <c r="MR55" s="48"/>
      <c r="MS55" s="48"/>
      <c r="MT55" s="48"/>
      <c r="MU55" s="48"/>
      <c r="MV55" s="48"/>
      <c r="MW55" s="48"/>
      <c r="MX55" s="48"/>
      <c r="MY55" s="48"/>
      <c r="MZ55" s="48"/>
      <c r="NA55" s="48"/>
      <c r="NB55" s="48"/>
      <c r="NC55" s="48"/>
      <c r="ND55" s="48"/>
      <c r="NE55" s="48"/>
      <c r="NF55" s="48"/>
      <c r="NG55" s="48"/>
      <c r="NH55" s="48"/>
      <c r="NI55" s="48"/>
      <c r="NJ55" s="48"/>
      <c r="NK55" s="48"/>
      <c r="NL55" s="48"/>
      <c r="NM55" s="48"/>
      <c r="NN55" s="48"/>
      <c r="NO55" s="48"/>
      <c r="NP55" s="48"/>
      <c r="NQ55" s="48"/>
      <c r="NR55" s="48"/>
      <c r="NS55" s="48"/>
      <c r="NT55" s="48"/>
      <c r="NU55" s="48"/>
      <c r="NV55" s="48"/>
      <c r="NW55" s="48"/>
      <c r="NX55" s="48"/>
      <c r="NY55" s="48"/>
      <c r="NZ55" s="48"/>
      <c r="OA55" s="48"/>
      <c r="OB55" s="48"/>
      <c r="OC55" s="48"/>
      <c r="OD55" s="48"/>
      <c r="OE55" s="48"/>
      <c r="OF55" s="48"/>
      <c r="OG55" s="48"/>
      <c r="OH55" s="48"/>
      <c r="OI55" s="48"/>
      <c r="OJ55" s="48"/>
      <c r="OK55" s="48"/>
      <c r="OL55" s="48"/>
      <c r="OM55" s="48"/>
      <c r="ON55" s="48"/>
      <c r="OO55" s="48"/>
      <c r="OP55" s="48"/>
      <c r="OQ55" s="48"/>
      <c r="OR55" s="48"/>
      <c r="OS55" s="48"/>
      <c r="OT55" s="48"/>
      <c r="OU55" s="48"/>
      <c r="OV55" s="48"/>
      <c r="OW55" s="48"/>
      <c r="OX55" s="48"/>
      <c r="OY55" s="48"/>
      <c r="OZ55" s="48"/>
      <c r="PA55" s="48"/>
      <c r="PB55" s="48"/>
      <c r="PC55" s="48"/>
      <c r="PD55" s="48"/>
      <c r="PE55" s="48"/>
      <c r="PF55" s="48"/>
      <c r="PG55" s="48"/>
      <c r="PH55" s="48"/>
      <c r="PI55" s="48"/>
      <c r="PJ55" s="48"/>
      <c r="PK55" s="48"/>
      <c r="PL55" s="48"/>
      <c r="PM55" s="48"/>
      <c r="PN55" s="48"/>
      <c r="PO55" s="48"/>
      <c r="PP55" s="48"/>
      <c r="PQ55" s="48"/>
      <c r="PR55" s="48"/>
      <c r="PS55" s="48"/>
      <c r="PT55" s="48"/>
      <c r="PU55" s="48"/>
      <c r="PV55" s="48"/>
      <c r="PW55" s="48"/>
      <c r="PX55" s="48"/>
      <c r="PY55" s="48"/>
      <c r="PZ55" s="48"/>
      <c r="QA55" s="48"/>
      <c r="QB55" s="48"/>
      <c r="QC55" s="48"/>
      <c r="QD55" s="48"/>
      <c r="QE55" s="48"/>
      <c r="QF55" s="48"/>
      <c r="QG55" s="48"/>
      <c r="QH55" s="48"/>
      <c r="QI55" s="48"/>
      <c r="QJ55" s="48"/>
      <c r="QK55" s="48"/>
      <c r="QL55" s="48"/>
      <c r="QM55" s="48"/>
      <c r="QN55" s="48"/>
      <c r="QO55" s="48"/>
      <c r="QP55" s="48"/>
      <c r="QQ55" s="48"/>
      <c r="QR55" s="48"/>
      <c r="QS55" s="48"/>
      <c r="QT55" s="48"/>
      <c r="QU55" s="48"/>
      <c r="QV55" s="48"/>
      <c r="QW55" s="48"/>
      <c r="QX55" s="48"/>
      <c r="QY55" s="48"/>
      <c r="QZ55" s="48"/>
      <c r="RA55" s="48"/>
      <c r="RB55" s="48"/>
      <c r="RC55" s="48"/>
      <c r="RD55" s="48"/>
      <c r="RE55" s="48"/>
      <c r="RF55" s="48"/>
      <c r="RG55" s="48"/>
      <c r="RH55" s="48"/>
      <c r="RI55" s="48"/>
      <c r="RJ55" s="48"/>
      <c r="RK55" s="48"/>
      <c r="RL55" s="48"/>
      <c r="RM55" s="48"/>
      <c r="RN55" s="48"/>
      <c r="RO55" s="48"/>
      <c r="RP55" s="48"/>
      <c r="RQ55" s="48"/>
      <c r="RR55" s="48"/>
      <c r="RS55" s="48"/>
      <c r="RT55" s="48"/>
      <c r="RU55" s="48"/>
      <c r="RV55" s="48"/>
      <c r="RW55" s="48"/>
      <c r="RX55" s="48"/>
      <c r="RY55" s="48"/>
      <c r="RZ55" s="48"/>
      <c r="SA55" s="48"/>
      <c r="SB55" s="48"/>
      <c r="SC55" s="48"/>
      <c r="SD55" s="48"/>
      <c r="SE55" s="48"/>
      <c r="SF55" s="48"/>
      <c r="SG55" s="48"/>
      <c r="SH55" s="48"/>
      <c r="SI55" s="48"/>
      <c r="SJ55" s="48"/>
      <c r="SK55" s="48"/>
      <c r="SL55" s="48"/>
      <c r="SM55" s="48"/>
      <c r="SN55" s="48"/>
      <c r="SO55" s="48"/>
      <c r="SP55" s="48"/>
      <c r="SQ55" s="48"/>
      <c r="SR55" s="48"/>
      <c r="SS55" s="48"/>
      <c r="ST55" s="48"/>
      <c r="SU55" s="48"/>
      <c r="SV55" s="48"/>
      <c r="SW55" s="48"/>
      <c r="SX55" s="48"/>
      <c r="SY55" s="48"/>
      <c r="SZ55" s="48"/>
      <c r="TA55" s="48"/>
      <c r="TB55" s="48"/>
      <c r="TC55" s="48"/>
      <c r="TD55" s="48"/>
      <c r="TE55" s="48"/>
      <c r="TF55" s="48"/>
      <c r="TG55" s="48"/>
      <c r="TH55" s="48"/>
      <c r="TI55" s="48"/>
      <c r="TJ55" s="48"/>
      <c r="TK55" s="48"/>
      <c r="TL55" s="48"/>
      <c r="TM55" s="48"/>
      <c r="TN55" s="48"/>
      <c r="TO55" s="48"/>
      <c r="TP55" s="48"/>
      <c r="TQ55" s="48"/>
      <c r="TR55" s="48"/>
      <c r="TS55" s="48"/>
      <c r="TT55" s="48"/>
      <c r="TU55" s="48"/>
      <c r="TV55" s="48"/>
      <c r="TW55" s="48"/>
      <c r="TX55" s="48"/>
      <c r="TY55" s="48"/>
      <c r="TZ55" s="48"/>
      <c r="UA55" s="48"/>
      <c r="UB55" s="48"/>
      <c r="UC55" s="48"/>
      <c r="UD55" s="48"/>
      <c r="UE55" s="48"/>
      <c r="UF55" s="48"/>
      <c r="UG55" s="48"/>
      <c r="UH55" s="48"/>
      <c r="UI55" s="48"/>
      <c r="UJ55" s="48"/>
      <c r="UK55" s="48"/>
      <c r="UL55" s="48"/>
      <c r="UM55" s="48"/>
      <c r="UN55" s="48"/>
      <c r="UO55" s="48"/>
      <c r="UP55" s="48"/>
      <c r="UQ55" s="48"/>
      <c r="UR55" s="48"/>
      <c r="US55" s="48"/>
      <c r="UT55" s="48"/>
      <c r="UU55" s="48"/>
      <c r="UV55" s="48"/>
      <c r="UW55" s="48"/>
      <c r="UX55" s="48"/>
      <c r="UY55" s="48"/>
      <c r="UZ55" s="48"/>
      <c r="VA55" s="48"/>
      <c r="VB55" s="48"/>
      <c r="VC55" s="48"/>
      <c r="VD55" s="48"/>
      <c r="VE55" s="48"/>
      <c r="VF55" s="48"/>
      <c r="VG55" s="48"/>
      <c r="VH55" s="48"/>
      <c r="VI55" s="48"/>
      <c r="VJ55" s="48"/>
      <c r="VK55" s="48"/>
      <c r="VL55" s="48"/>
      <c r="VM55" s="48"/>
      <c r="VN55" s="48"/>
      <c r="VO55" s="48"/>
      <c r="VP55" s="48"/>
      <c r="VQ55" s="48"/>
      <c r="VR55" s="48"/>
      <c r="VS55" s="48"/>
      <c r="VT55" s="48"/>
      <c r="VU55" s="48"/>
      <c r="VV55" s="48"/>
      <c r="VW55" s="48"/>
      <c r="VX55" s="48"/>
      <c r="VY55" s="48"/>
      <c r="VZ55" s="48"/>
      <c r="WA55" s="48"/>
      <c r="WB55" s="48"/>
      <c r="WC55" s="48"/>
      <c r="WD55" s="48"/>
      <c r="WE55" s="48"/>
      <c r="WF55" s="48"/>
      <c r="WG55" s="48"/>
      <c r="WH55" s="48"/>
      <c r="WI55" s="48"/>
      <c r="WJ55" s="48"/>
      <c r="WK55" s="48"/>
      <c r="WL55" s="48"/>
      <c r="WM55" s="48"/>
      <c r="WN55" s="48"/>
      <c r="WO55" s="48"/>
      <c r="WP55" s="48"/>
      <c r="WQ55" s="48"/>
      <c r="WR55" s="48"/>
      <c r="WS55" s="48"/>
      <c r="WT55" s="48"/>
      <c r="WU55" s="48"/>
      <c r="WV55" s="48"/>
      <c r="WW55" s="48"/>
      <c r="WX55" s="48"/>
      <c r="WY55" s="48"/>
      <c r="WZ55" s="48"/>
      <c r="XA55" s="48"/>
      <c r="XB55" s="48"/>
      <c r="XC55" s="48"/>
      <c r="XD55" s="48"/>
      <c r="XE55" s="48"/>
      <c r="XF55" s="48"/>
      <c r="XG55" s="48"/>
      <c r="XH55" s="48"/>
      <c r="XI55" s="48"/>
      <c r="XJ55" s="48"/>
      <c r="XK55" s="48"/>
      <c r="XL55" s="48"/>
      <c r="XM55" s="48"/>
      <c r="XN55" s="48"/>
      <c r="XO55" s="48"/>
      <c r="XP55" s="48"/>
      <c r="XQ55" s="48"/>
      <c r="XR55" s="48"/>
      <c r="XS55" s="48"/>
      <c r="XT55" s="48"/>
      <c r="XU55" s="48"/>
      <c r="XV55" s="48"/>
      <c r="XW55" s="48"/>
      <c r="XX55" s="48"/>
      <c r="XY55" s="48"/>
      <c r="XZ55" s="48"/>
      <c r="YA55" s="48"/>
      <c r="YB55" s="48"/>
      <c r="YC55" s="48"/>
      <c r="YD55" s="48"/>
      <c r="YE55" s="48"/>
      <c r="YF55" s="48"/>
      <c r="YG55" s="48"/>
      <c r="YH55" s="48"/>
      <c r="YI55" s="48"/>
      <c r="YJ55" s="48"/>
      <c r="YK55" s="48"/>
      <c r="YL55" s="48"/>
      <c r="YM55" s="48"/>
      <c r="YN55" s="48"/>
      <c r="YO55" s="48"/>
      <c r="YP55" s="48"/>
      <c r="YQ55" s="48"/>
      <c r="YR55" s="48"/>
      <c r="YS55" s="48"/>
      <c r="YT55" s="48"/>
      <c r="YU55" s="48"/>
      <c r="YV55" s="48"/>
      <c r="YW55" s="48"/>
      <c r="YX55" s="48"/>
      <c r="YY55" s="48"/>
      <c r="YZ55" s="48"/>
      <c r="ZA55" s="48"/>
      <c r="ZB55" s="48"/>
      <c r="ZC55" s="48"/>
      <c r="ZD55" s="48"/>
      <c r="ZE55" s="48"/>
      <c r="ZF55" s="48"/>
      <c r="ZG55" s="48"/>
      <c r="ZH55" s="48"/>
      <c r="ZI55" s="48"/>
      <c r="ZJ55" s="48"/>
      <c r="ZK55" s="48"/>
      <c r="ZL55" s="48"/>
      <c r="ZM55" s="48"/>
      <c r="ZN55" s="48"/>
      <c r="ZO55" s="48"/>
      <c r="ZP55" s="48"/>
      <c r="ZQ55" s="48"/>
      <c r="ZR55" s="48"/>
      <c r="ZS55" s="48"/>
      <c r="ZT55" s="48"/>
      <c r="ZU55" s="48"/>
      <c r="ZV55" s="48"/>
      <c r="ZW55" s="48"/>
      <c r="ZX55" s="48"/>
      <c r="ZY55" s="48"/>
      <c r="ZZ55" s="48"/>
      <c r="AAA55" s="48"/>
      <c r="AAB55" s="48"/>
      <c r="AAC55" s="48"/>
      <c r="AAD55" s="48"/>
      <c r="AAE55" s="48"/>
      <c r="AAF55" s="48"/>
      <c r="AAG55" s="48"/>
      <c r="AAH55" s="48"/>
      <c r="AAI55" s="48"/>
      <c r="AAJ55" s="48"/>
      <c r="AAK55" s="48"/>
      <c r="AAL55" s="48"/>
      <c r="AAM55" s="48"/>
      <c r="AAN55" s="48"/>
      <c r="AAO55" s="48"/>
      <c r="AAP55" s="48"/>
      <c r="AAQ55" s="48"/>
      <c r="AAR55" s="48"/>
      <c r="AAS55" s="48"/>
      <c r="AAT55" s="48"/>
      <c r="AAU55" s="48"/>
      <c r="AAV55" s="48"/>
      <c r="AAW55" s="48"/>
      <c r="AAX55" s="48"/>
      <c r="AAY55" s="48"/>
      <c r="AAZ55" s="48"/>
      <c r="ABA55" s="48"/>
      <c r="ABB55" s="48"/>
      <c r="ABC55" s="48"/>
      <c r="ABD55" s="48"/>
      <c r="ABE55" s="48"/>
      <c r="ABF55" s="48"/>
      <c r="ABG55" s="48"/>
      <c r="ABH55" s="48"/>
      <c r="ABI55" s="48"/>
      <c r="ABJ55" s="48"/>
      <c r="ABK55" s="48"/>
      <c r="ABL55" s="48"/>
      <c r="ABM55" s="48"/>
      <c r="ABN55" s="48"/>
      <c r="ABO55" s="48"/>
      <c r="ABP55" s="48"/>
      <c r="ABQ55" s="48"/>
      <c r="ABR55" s="48"/>
      <c r="ABS55" s="48"/>
      <c r="ABT55" s="48"/>
      <c r="ABU55" s="48"/>
      <c r="ABV55" s="48"/>
      <c r="ABW55" s="48"/>
      <c r="ABX55" s="48"/>
      <c r="ABY55" s="48"/>
      <c r="ABZ55" s="48"/>
      <c r="ACA55" s="48"/>
      <c r="ACB55" s="48"/>
      <c r="ACC55" s="48"/>
      <c r="ACD55" s="48"/>
      <c r="ACE55" s="48"/>
      <c r="ACF55" s="48"/>
      <c r="ACG55" s="48"/>
      <c r="ACH55" s="48"/>
      <c r="ACI55" s="48"/>
      <c r="ACJ55" s="48"/>
      <c r="ACK55" s="48"/>
      <c r="ACL55" s="48"/>
      <c r="ACM55" s="48"/>
      <c r="ACN55" s="48"/>
      <c r="ACO55" s="48"/>
      <c r="ACP55" s="48"/>
      <c r="ACQ55" s="48"/>
      <c r="ACR55" s="48"/>
      <c r="ACS55" s="48"/>
      <c r="ACT55" s="48"/>
      <c r="ACU55" s="48"/>
      <c r="ACV55" s="48"/>
      <c r="ACW55" s="48"/>
      <c r="ACX55" s="48"/>
      <c r="ACY55" s="48"/>
      <c r="ACZ55" s="48"/>
      <c r="ADA55" s="48"/>
      <c r="ADB55" s="48"/>
      <c r="ADC55" s="48"/>
      <c r="ADD55" s="48"/>
      <c r="ADE55" s="48"/>
      <c r="ADF55" s="48"/>
      <c r="ADG55" s="48"/>
      <c r="ADH55" s="48"/>
      <c r="ADI55" s="48"/>
      <c r="ADJ55" s="48"/>
      <c r="ADK55" s="48"/>
      <c r="ADL55" s="48"/>
      <c r="ADM55" s="48"/>
      <c r="ADN55" s="48"/>
      <c r="ADO55" s="48"/>
      <c r="ADP55" s="48"/>
      <c r="ADQ55" s="48"/>
      <c r="ADR55" s="48"/>
      <c r="ADS55" s="48"/>
      <c r="ADT55" s="48"/>
      <c r="ADU55" s="48"/>
      <c r="ADV55" s="48"/>
      <c r="ADW55" s="48"/>
      <c r="ADX55" s="48"/>
      <c r="ADY55" s="48"/>
      <c r="ADZ55" s="48"/>
      <c r="AEA55" s="48"/>
      <c r="AEB55" s="48"/>
      <c r="AEC55" s="48"/>
      <c r="AED55" s="48"/>
      <c r="AEE55" s="48"/>
      <c r="AEF55" s="48"/>
      <c r="AEG55" s="48"/>
      <c r="AEH55" s="48"/>
      <c r="AEI55" s="48"/>
      <c r="AEJ55" s="48"/>
      <c r="AEK55" s="48"/>
      <c r="AEL55" s="48"/>
      <c r="AEM55" s="48"/>
      <c r="AEN55" s="48"/>
      <c r="AEO55" s="48"/>
      <c r="AEP55" s="48"/>
      <c r="AEQ55" s="48"/>
      <c r="AER55" s="48"/>
      <c r="AES55" s="48"/>
      <c r="AET55" s="48"/>
      <c r="AEU55" s="48"/>
      <c r="AEV55" s="48"/>
      <c r="AEW55" s="48"/>
      <c r="AEX55" s="48"/>
      <c r="AEY55" s="48"/>
      <c r="AEZ55" s="48"/>
      <c r="AFA55" s="48"/>
      <c r="AFB55" s="48"/>
      <c r="AFC55" s="48"/>
      <c r="AFD55" s="48"/>
      <c r="AFE55" s="48"/>
      <c r="AFF55" s="48"/>
      <c r="AFG55" s="48"/>
      <c r="AFH55" s="48"/>
      <c r="AFI55" s="48"/>
      <c r="AFJ55" s="48"/>
      <c r="AFK55" s="48"/>
      <c r="AFL55" s="48"/>
      <c r="AFM55" s="48"/>
      <c r="AFN55" s="48"/>
      <c r="AFO55" s="48"/>
      <c r="AFP55" s="48"/>
      <c r="AFQ55" s="48"/>
      <c r="AFR55" s="48"/>
      <c r="AFS55" s="48"/>
      <c r="AFT55" s="48"/>
      <c r="AFU55" s="48"/>
      <c r="AFV55" s="48"/>
      <c r="AFW55" s="48"/>
      <c r="AFX55" s="48"/>
      <c r="AFY55" s="48"/>
      <c r="AFZ55" s="48"/>
      <c r="AGA55" s="48"/>
      <c r="AGB55" s="48"/>
      <c r="AGC55" s="48"/>
      <c r="AGD55" s="48"/>
      <c r="AGE55" s="48"/>
      <c r="AGF55" s="48"/>
      <c r="AGG55" s="48"/>
      <c r="AGH55" s="48"/>
      <c r="AGI55" s="48"/>
      <c r="AGJ55" s="48"/>
      <c r="AGK55" s="48"/>
      <c r="AGL55" s="48"/>
      <c r="AGM55" s="48"/>
      <c r="AGN55" s="48"/>
      <c r="AGO55" s="48"/>
      <c r="AGP55" s="48"/>
      <c r="AGQ55" s="48"/>
      <c r="AGR55" s="48"/>
      <c r="AGS55" s="48"/>
      <c r="AGT55" s="48"/>
      <c r="AGU55" s="48"/>
      <c r="AGV55" s="48"/>
      <c r="AGW55" s="48"/>
      <c r="AGX55" s="48"/>
      <c r="AGY55" s="48"/>
      <c r="AGZ55" s="48"/>
      <c r="AHA55" s="48"/>
      <c r="AHB55" s="48"/>
      <c r="AHC55" s="48"/>
      <c r="AHD55" s="48"/>
      <c r="AHE55" s="48"/>
      <c r="AHF55" s="48"/>
      <c r="AHG55" s="48"/>
      <c r="AHH55" s="48"/>
      <c r="AHI55" s="48"/>
      <c r="AHJ55" s="48"/>
      <c r="AHK55" s="48"/>
      <c r="AHL55" s="48"/>
      <c r="AHM55" s="48"/>
      <c r="AHN55" s="48"/>
      <c r="AHO55" s="48"/>
      <c r="AHP55" s="48"/>
      <c r="AHQ55" s="48"/>
      <c r="AHR55" s="48"/>
      <c r="AHS55" s="48"/>
      <c r="AHT55" s="48"/>
      <c r="AHU55" s="48"/>
      <c r="AHV55" s="48"/>
      <c r="AHW55" s="48"/>
      <c r="AHX55" s="48"/>
      <c r="AHY55" s="48"/>
      <c r="AHZ55" s="48"/>
      <c r="AIA55" s="48"/>
      <c r="AIB55" s="48"/>
      <c r="AIC55" s="48"/>
      <c r="AID55" s="48"/>
      <c r="AIE55" s="48"/>
      <c r="AIF55" s="48"/>
      <c r="AIG55" s="48"/>
      <c r="AIH55" s="48"/>
      <c r="AII55" s="48"/>
      <c r="AIJ55" s="48"/>
      <c r="AIK55" s="48"/>
      <c r="AIL55" s="48"/>
      <c r="AIM55" s="48"/>
      <c r="AIN55" s="48"/>
      <c r="AIO55" s="48"/>
    </row>
    <row r="56" spans="1:925" ht="9" customHeight="1" x14ac:dyDescent="0.25">
      <c r="A56" s="48"/>
      <c r="B56" s="47"/>
      <c r="C56" s="47"/>
      <c r="D56" s="47"/>
      <c r="F56" s="47"/>
      <c r="H56" s="47"/>
      <c r="J56" s="47"/>
      <c r="L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row>
    <row r="57" spans="1:925" ht="9" customHeight="1" x14ac:dyDescent="0.25">
      <c r="A57" s="48"/>
      <c r="B57" s="47"/>
      <c r="C57" s="47"/>
      <c r="D57" s="47"/>
      <c r="F57" s="47"/>
      <c r="H57" s="47"/>
      <c r="J57" s="47"/>
      <c r="L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row>
    <row r="58" spans="1:925" ht="9" customHeight="1" x14ac:dyDescent="0.25">
      <c r="A58" s="48"/>
      <c r="B58" s="47"/>
      <c r="C58" s="47"/>
      <c r="D58" s="47"/>
      <c r="F58" s="47"/>
      <c r="H58" s="47"/>
      <c r="J58" s="47"/>
      <c r="L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row>
    <row r="59" spans="1:925" ht="9" customHeight="1" x14ac:dyDescent="0.25">
      <c r="A59" s="48"/>
      <c r="B59" s="47"/>
      <c r="C59" s="47"/>
      <c r="D59" s="47"/>
      <c r="F59" s="47"/>
      <c r="H59" s="47"/>
      <c r="J59" s="47"/>
      <c r="L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row>
  </sheetData>
  <mergeCells count="1">
    <mergeCell ref="A20:AM20"/>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Sans,Standard"&amp;8&amp;P+266
</oddFooter>
    <evenHeader>&amp;L&amp;"Open Sans,Standard"&amp;8
&amp;G&amp;R&amp;"Open Sans,Standard"&amp;8
&amp;G</evenHeader>
    <evenFooter xml:space="preserve">&amp;L&amp;"Open Sans,Standard"&amp;8&amp;P+266
&amp;R&amp;"Open Sans,Standard"&amp;8Statistisches Jahrbuch 2023 - 2025
</even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AI54"/>
  <sheetViews>
    <sheetView showGridLines="0" view="pageLayout" topLeftCell="A33" zoomScaleNormal="100" zoomScaleSheetLayoutView="100" workbookViewId="0">
      <selection activeCell="I23" sqref="I23"/>
    </sheetView>
  </sheetViews>
  <sheetFormatPr baseColWidth="10" defaultRowHeight="13.5" outlineLevelRow="1" outlineLevelCol="1" x14ac:dyDescent="0.25"/>
  <cols>
    <col min="1" max="1" width="22.85546875" style="112" customWidth="1"/>
    <col min="2" max="2" width="20" style="97" customWidth="1"/>
    <col min="3" max="4" width="20" style="98" customWidth="1"/>
    <col min="5" max="5" width="6.140625" style="47" hidden="1" customWidth="1" outlineLevel="1"/>
    <col min="6" max="8" width="11.42578125" style="11" hidden="1" customWidth="1" outlineLevel="1"/>
    <col min="9" max="9" width="11.42578125" style="11" collapsed="1"/>
    <col min="10" max="248" width="11.42578125" style="11"/>
    <col min="249" max="249" width="12.28515625" style="11" customWidth="1"/>
    <col min="250" max="250" width="8.5703125" style="11" customWidth="1"/>
    <col min="251" max="253" width="5.85546875" style="11" customWidth="1"/>
    <col min="254" max="261" width="6.140625" style="11" customWidth="1"/>
    <col min="262" max="504" width="11.42578125" style="11"/>
    <col min="505" max="505" width="12.28515625" style="11" customWidth="1"/>
    <col min="506" max="506" width="8.5703125" style="11" customWidth="1"/>
    <col min="507" max="509" width="5.85546875" style="11" customWidth="1"/>
    <col min="510" max="517" width="6.140625" style="11" customWidth="1"/>
    <col min="518" max="760" width="11.42578125" style="11"/>
    <col min="761" max="761" width="12.28515625" style="11" customWidth="1"/>
    <col min="762" max="762" width="8.5703125" style="11" customWidth="1"/>
    <col min="763" max="765" width="5.85546875" style="11" customWidth="1"/>
    <col min="766" max="773" width="6.140625" style="11" customWidth="1"/>
    <col min="774" max="1016" width="11.42578125" style="11"/>
    <col min="1017" max="1017" width="12.28515625" style="11" customWidth="1"/>
    <col min="1018" max="1018" width="8.5703125" style="11" customWidth="1"/>
    <col min="1019" max="1021" width="5.85546875" style="11" customWidth="1"/>
    <col min="1022" max="1029" width="6.140625" style="11" customWidth="1"/>
    <col min="1030" max="1272" width="11.42578125" style="11"/>
    <col min="1273" max="1273" width="12.28515625" style="11" customWidth="1"/>
    <col min="1274" max="1274" width="8.5703125" style="11" customWidth="1"/>
    <col min="1275" max="1277" width="5.85546875" style="11" customWidth="1"/>
    <col min="1278" max="1285" width="6.140625" style="11" customWidth="1"/>
    <col min="1286" max="1528" width="11.42578125" style="11"/>
    <col min="1529" max="1529" width="12.28515625" style="11" customWidth="1"/>
    <col min="1530" max="1530" width="8.5703125" style="11" customWidth="1"/>
    <col min="1531" max="1533" width="5.85546875" style="11" customWidth="1"/>
    <col min="1534" max="1541" width="6.140625" style="11" customWidth="1"/>
    <col min="1542" max="1784" width="11.42578125" style="11"/>
    <col min="1785" max="1785" width="12.28515625" style="11" customWidth="1"/>
    <col min="1786" max="1786" width="8.5703125" style="11" customWidth="1"/>
    <col min="1787" max="1789" width="5.85546875" style="11" customWidth="1"/>
    <col min="1790" max="1797" width="6.140625" style="11" customWidth="1"/>
    <col min="1798" max="2040" width="11.42578125" style="11"/>
    <col min="2041" max="2041" width="12.28515625" style="11" customWidth="1"/>
    <col min="2042" max="2042" width="8.5703125" style="11" customWidth="1"/>
    <col min="2043" max="2045" width="5.85546875" style="11" customWidth="1"/>
    <col min="2046" max="2053" width="6.140625" style="11" customWidth="1"/>
    <col min="2054" max="2296" width="11.42578125" style="11"/>
    <col min="2297" max="2297" width="12.28515625" style="11" customWidth="1"/>
    <col min="2298" max="2298" width="8.5703125" style="11" customWidth="1"/>
    <col min="2299" max="2301" width="5.85546875" style="11" customWidth="1"/>
    <col min="2302" max="2309" width="6.140625" style="11" customWidth="1"/>
    <col min="2310" max="2552" width="11.42578125" style="11"/>
    <col min="2553" max="2553" width="12.28515625" style="11" customWidth="1"/>
    <col min="2554" max="2554" width="8.5703125" style="11" customWidth="1"/>
    <col min="2555" max="2557" width="5.85546875" style="11" customWidth="1"/>
    <col min="2558" max="2565" width="6.140625" style="11" customWidth="1"/>
    <col min="2566" max="2808" width="11.42578125" style="11"/>
    <col min="2809" max="2809" width="12.28515625" style="11" customWidth="1"/>
    <col min="2810" max="2810" width="8.5703125" style="11" customWidth="1"/>
    <col min="2811" max="2813" width="5.85546875" style="11" customWidth="1"/>
    <col min="2814" max="2821" width="6.140625" style="11" customWidth="1"/>
    <col min="2822" max="3064" width="11.42578125" style="11"/>
    <col min="3065" max="3065" width="12.28515625" style="11" customWidth="1"/>
    <col min="3066" max="3066" width="8.5703125" style="11" customWidth="1"/>
    <col min="3067" max="3069" width="5.85546875" style="11" customWidth="1"/>
    <col min="3070" max="3077" width="6.140625" style="11" customWidth="1"/>
    <col min="3078" max="3320" width="11.42578125" style="11"/>
    <col min="3321" max="3321" width="12.28515625" style="11" customWidth="1"/>
    <col min="3322" max="3322" width="8.5703125" style="11" customWidth="1"/>
    <col min="3323" max="3325" width="5.85546875" style="11" customWidth="1"/>
    <col min="3326" max="3333" width="6.140625" style="11" customWidth="1"/>
    <col min="3334" max="3576" width="11.42578125" style="11"/>
    <col min="3577" max="3577" width="12.28515625" style="11" customWidth="1"/>
    <col min="3578" max="3578" width="8.5703125" style="11" customWidth="1"/>
    <col min="3579" max="3581" width="5.85546875" style="11" customWidth="1"/>
    <col min="3582" max="3589" width="6.140625" style="11" customWidth="1"/>
    <col min="3590" max="3832" width="11.42578125" style="11"/>
    <col min="3833" max="3833" width="12.28515625" style="11" customWidth="1"/>
    <col min="3834" max="3834" width="8.5703125" style="11" customWidth="1"/>
    <col min="3835" max="3837" width="5.85546875" style="11" customWidth="1"/>
    <col min="3838" max="3845" width="6.140625" style="11" customWidth="1"/>
    <col min="3846" max="4088" width="11.42578125" style="11"/>
    <col min="4089" max="4089" width="12.28515625" style="11" customWidth="1"/>
    <col min="4090" max="4090" width="8.5703125" style="11" customWidth="1"/>
    <col min="4091" max="4093" width="5.85546875" style="11" customWidth="1"/>
    <col min="4094" max="4101" width="6.140625" style="11" customWidth="1"/>
    <col min="4102" max="4344" width="11.42578125" style="11"/>
    <col min="4345" max="4345" width="12.28515625" style="11" customWidth="1"/>
    <col min="4346" max="4346" width="8.5703125" style="11" customWidth="1"/>
    <col min="4347" max="4349" width="5.85546875" style="11" customWidth="1"/>
    <col min="4350" max="4357" width="6.140625" style="11" customWidth="1"/>
    <col min="4358" max="4600" width="11.42578125" style="11"/>
    <col min="4601" max="4601" width="12.28515625" style="11" customWidth="1"/>
    <col min="4602" max="4602" width="8.5703125" style="11" customWidth="1"/>
    <col min="4603" max="4605" width="5.85546875" style="11" customWidth="1"/>
    <col min="4606" max="4613" width="6.140625" style="11" customWidth="1"/>
    <col min="4614" max="4856" width="11.42578125" style="11"/>
    <col min="4857" max="4857" width="12.28515625" style="11" customWidth="1"/>
    <col min="4858" max="4858" width="8.5703125" style="11" customWidth="1"/>
    <col min="4859" max="4861" width="5.85546875" style="11" customWidth="1"/>
    <col min="4862" max="4869" width="6.140625" style="11" customWidth="1"/>
    <col min="4870" max="5112" width="11.42578125" style="11"/>
    <col min="5113" max="5113" width="12.28515625" style="11" customWidth="1"/>
    <col min="5114" max="5114" width="8.5703125" style="11" customWidth="1"/>
    <col min="5115" max="5117" width="5.85546875" style="11" customWidth="1"/>
    <col min="5118" max="5125" width="6.140625" style="11" customWidth="1"/>
    <col min="5126" max="5368" width="11.42578125" style="11"/>
    <col min="5369" max="5369" width="12.28515625" style="11" customWidth="1"/>
    <col min="5370" max="5370" width="8.5703125" style="11" customWidth="1"/>
    <col min="5371" max="5373" width="5.85546875" style="11" customWidth="1"/>
    <col min="5374" max="5381" width="6.140625" style="11" customWidth="1"/>
    <col min="5382" max="5624" width="11.42578125" style="11"/>
    <col min="5625" max="5625" width="12.28515625" style="11" customWidth="1"/>
    <col min="5626" max="5626" width="8.5703125" style="11" customWidth="1"/>
    <col min="5627" max="5629" width="5.85546875" style="11" customWidth="1"/>
    <col min="5630" max="5637" width="6.140625" style="11" customWidth="1"/>
    <col min="5638" max="5880" width="11.42578125" style="11"/>
    <col min="5881" max="5881" width="12.28515625" style="11" customWidth="1"/>
    <col min="5882" max="5882" width="8.5703125" style="11" customWidth="1"/>
    <col min="5883" max="5885" width="5.85546875" style="11" customWidth="1"/>
    <col min="5886" max="5893" width="6.140625" style="11" customWidth="1"/>
    <col min="5894" max="6136" width="11.42578125" style="11"/>
    <col min="6137" max="6137" width="12.28515625" style="11" customWidth="1"/>
    <col min="6138" max="6138" width="8.5703125" style="11" customWidth="1"/>
    <col min="6139" max="6141" width="5.85546875" style="11" customWidth="1"/>
    <col min="6142" max="6149" width="6.140625" style="11" customWidth="1"/>
    <col min="6150" max="6392" width="11.42578125" style="11"/>
    <col min="6393" max="6393" width="12.28515625" style="11" customWidth="1"/>
    <col min="6394" max="6394" width="8.5703125" style="11" customWidth="1"/>
    <col min="6395" max="6397" width="5.85546875" style="11" customWidth="1"/>
    <col min="6398" max="6405" width="6.140625" style="11" customWidth="1"/>
    <col min="6406" max="6648" width="11.42578125" style="11"/>
    <col min="6649" max="6649" width="12.28515625" style="11" customWidth="1"/>
    <col min="6650" max="6650" width="8.5703125" style="11" customWidth="1"/>
    <col min="6651" max="6653" width="5.85546875" style="11" customWidth="1"/>
    <col min="6654" max="6661" width="6.140625" style="11" customWidth="1"/>
    <col min="6662" max="6904" width="11.42578125" style="11"/>
    <col min="6905" max="6905" width="12.28515625" style="11" customWidth="1"/>
    <col min="6906" max="6906" width="8.5703125" style="11" customWidth="1"/>
    <col min="6907" max="6909" width="5.85546875" style="11" customWidth="1"/>
    <col min="6910" max="6917" width="6.140625" style="11" customWidth="1"/>
    <col min="6918" max="7160" width="11.42578125" style="11"/>
    <col min="7161" max="7161" width="12.28515625" style="11" customWidth="1"/>
    <col min="7162" max="7162" width="8.5703125" style="11" customWidth="1"/>
    <col min="7163" max="7165" width="5.85546875" style="11" customWidth="1"/>
    <col min="7166" max="7173" width="6.140625" style="11" customWidth="1"/>
    <col min="7174" max="7416" width="11.42578125" style="11"/>
    <col min="7417" max="7417" width="12.28515625" style="11" customWidth="1"/>
    <col min="7418" max="7418" width="8.5703125" style="11" customWidth="1"/>
    <col min="7419" max="7421" width="5.85546875" style="11" customWidth="1"/>
    <col min="7422" max="7429" width="6.140625" style="11" customWidth="1"/>
    <col min="7430" max="7672" width="11.42578125" style="11"/>
    <col min="7673" max="7673" width="12.28515625" style="11" customWidth="1"/>
    <col min="7674" max="7674" width="8.5703125" style="11" customWidth="1"/>
    <col min="7675" max="7677" width="5.85546875" style="11" customWidth="1"/>
    <col min="7678" max="7685" width="6.140625" style="11" customWidth="1"/>
    <col min="7686" max="7928" width="11.42578125" style="11"/>
    <col min="7929" max="7929" width="12.28515625" style="11" customWidth="1"/>
    <col min="7930" max="7930" width="8.5703125" style="11" customWidth="1"/>
    <col min="7931" max="7933" width="5.85546875" style="11" customWidth="1"/>
    <col min="7934" max="7941" width="6.140625" style="11" customWidth="1"/>
    <col min="7942" max="8184" width="11.42578125" style="11"/>
    <col min="8185" max="8185" width="12.28515625" style="11" customWidth="1"/>
    <col min="8186" max="8186" width="8.5703125" style="11" customWidth="1"/>
    <col min="8187" max="8189" width="5.85546875" style="11" customWidth="1"/>
    <col min="8190" max="8197" width="6.140625" style="11" customWidth="1"/>
    <col min="8198" max="8440" width="11.42578125" style="11"/>
    <col min="8441" max="8441" width="12.28515625" style="11" customWidth="1"/>
    <col min="8442" max="8442" width="8.5703125" style="11" customWidth="1"/>
    <col min="8443" max="8445" width="5.85546875" style="11" customWidth="1"/>
    <col min="8446" max="8453" width="6.140625" style="11" customWidth="1"/>
    <col min="8454" max="8696" width="11.42578125" style="11"/>
    <col min="8697" max="8697" width="12.28515625" style="11" customWidth="1"/>
    <col min="8698" max="8698" width="8.5703125" style="11" customWidth="1"/>
    <col min="8699" max="8701" width="5.85546875" style="11" customWidth="1"/>
    <col min="8702" max="8709" width="6.140625" style="11" customWidth="1"/>
    <col min="8710" max="8952" width="11.42578125" style="11"/>
    <col min="8953" max="8953" width="12.28515625" style="11" customWidth="1"/>
    <col min="8954" max="8954" width="8.5703125" style="11" customWidth="1"/>
    <col min="8955" max="8957" width="5.85546875" style="11" customWidth="1"/>
    <col min="8958" max="8965" width="6.140625" style="11" customWidth="1"/>
    <col min="8966" max="9208" width="11.42578125" style="11"/>
    <col min="9209" max="9209" width="12.28515625" style="11" customWidth="1"/>
    <col min="9210" max="9210" width="8.5703125" style="11" customWidth="1"/>
    <col min="9211" max="9213" width="5.85546875" style="11" customWidth="1"/>
    <col min="9214" max="9221" width="6.140625" style="11" customWidth="1"/>
    <col min="9222" max="9464" width="11.42578125" style="11"/>
    <col min="9465" max="9465" width="12.28515625" style="11" customWidth="1"/>
    <col min="9466" max="9466" width="8.5703125" style="11" customWidth="1"/>
    <col min="9467" max="9469" width="5.85546875" style="11" customWidth="1"/>
    <col min="9470" max="9477" width="6.140625" style="11" customWidth="1"/>
    <col min="9478" max="9720" width="11.42578125" style="11"/>
    <col min="9721" max="9721" width="12.28515625" style="11" customWidth="1"/>
    <col min="9722" max="9722" width="8.5703125" style="11" customWidth="1"/>
    <col min="9723" max="9725" width="5.85546875" style="11" customWidth="1"/>
    <col min="9726" max="9733" width="6.140625" style="11" customWidth="1"/>
    <col min="9734" max="9976" width="11.42578125" style="11"/>
    <col min="9977" max="9977" width="12.28515625" style="11" customWidth="1"/>
    <col min="9978" max="9978" width="8.5703125" style="11" customWidth="1"/>
    <col min="9979" max="9981" width="5.85546875" style="11" customWidth="1"/>
    <col min="9982" max="9989" width="6.140625" style="11" customWidth="1"/>
    <col min="9990" max="10232" width="11.42578125" style="11"/>
    <col min="10233" max="10233" width="12.28515625" style="11" customWidth="1"/>
    <col min="10234" max="10234" width="8.5703125" style="11" customWidth="1"/>
    <col min="10235" max="10237" width="5.85546875" style="11" customWidth="1"/>
    <col min="10238" max="10245" width="6.140625" style="11" customWidth="1"/>
    <col min="10246" max="10488" width="11.42578125" style="11"/>
    <col min="10489" max="10489" width="12.28515625" style="11" customWidth="1"/>
    <col min="10490" max="10490" width="8.5703125" style="11" customWidth="1"/>
    <col min="10491" max="10493" width="5.85546875" style="11" customWidth="1"/>
    <col min="10494" max="10501" width="6.140625" style="11" customWidth="1"/>
    <col min="10502" max="10744" width="11.42578125" style="11"/>
    <col min="10745" max="10745" width="12.28515625" style="11" customWidth="1"/>
    <col min="10746" max="10746" width="8.5703125" style="11" customWidth="1"/>
    <col min="10747" max="10749" width="5.85546875" style="11" customWidth="1"/>
    <col min="10750" max="10757" width="6.140625" style="11" customWidth="1"/>
    <col min="10758" max="11000" width="11.42578125" style="11"/>
    <col min="11001" max="11001" width="12.28515625" style="11" customWidth="1"/>
    <col min="11002" max="11002" width="8.5703125" style="11" customWidth="1"/>
    <col min="11003" max="11005" width="5.85546875" style="11" customWidth="1"/>
    <col min="11006" max="11013" width="6.140625" style="11" customWidth="1"/>
    <col min="11014" max="11256" width="11.42578125" style="11"/>
    <col min="11257" max="11257" width="12.28515625" style="11" customWidth="1"/>
    <col min="11258" max="11258" width="8.5703125" style="11" customWidth="1"/>
    <col min="11259" max="11261" width="5.85546875" style="11" customWidth="1"/>
    <col min="11262" max="11269" width="6.140625" style="11" customWidth="1"/>
    <col min="11270" max="11512" width="11.42578125" style="11"/>
    <col min="11513" max="11513" width="12.28515625" style="11" customWidth="1"/>
    <col min="11514" max="11514" width="8.5703125" style="11" customWidth="1"/>
    <col min="11515" max="11517" width="5.85546875" style="11" customWidth="1"/>
    <col min="11518" max="11525" width="6.140625" style="11" customWidth="1"/>
    <col min="11526" max="11768" width="11.42578125" style="11"/>
    <col min="11769" max="11769" width="12.28515625" style="11" customWidth="1"/>
    <col min="11770" max="11770" width="8.5703125" style="11" customWidth="1"/>
    <col min="11771" max="11773" width="5.85546875" style="11" customWidth="1"/>
    <col min="11774" max="11781" width="6.140625" style="11" customWidth="1"/>
    <col min="11782" max="12024" width="11.42578125" style="11"/>
    <col min="12025" max="12025" width="12.28515625" style="11" customWidth="1"/>
    <col min="12026" max="12026" width="8.5703125" style="11" customWidth="1"/>
    <col min="12027" max="12029" width="5.85546875" style="11" customWidth="1"/>
    <col min="12030" max="12037" width="6.140625" style="11" customWidth="1"/>
    <col min="12038" max="12280" width="11.42578125" style="11"/>
    <col min="12281" max="12281" width="12.28515625" style="11" customWidth="1"/>
    <col min="12282" max="12282" width="8.5703125" style="11" customWidth="1"/>
    <col min="12283" max="12285" width="5.85546875" style="11" customWidth="1"/>
    <col min="12286" max="12293" width="6.140625" style="11" customWidth="1"/>
    <col min="12294" max="12536" width="11.42578125" style="11"/>
    <col min="12537" max="12537" width="12.28515625" style="11" customWidth="1"/>
    <col min="12538" max="12538" width="8.5703125" style="11" customWidth="1"/>
    <col min="12539" max="12541" width="5.85546875" style="11" customWidth="1"/>
    <col min="12542" max="12549" width="6.140625" style="11" customWidth="1"/>
    <col min="12550" max="12792" width="11.42578125" style="11"/>
    <col min="12793" max="12793" width="12.28515625" style="11" customWidth="1"/>
    <col min="12794" max="12794" width="8.5703125" style="11" customWidth="1"/>
    <col min="12795" max="12797" width="5.85546875" style="11" customWidth="1"/>
    <col min="12798" max="12805" width="6.140625" style="11" customWidth="1"/>
    <col min="12806" max="13048" width="11.42578125" style="11"/>
    <col min="13049" max="13049" width="12.28515625" style="11" customWidth="1"/>
    <col min="13050" max="13050" width="8.5703125" style="11" customWidth="1"/>
    <col min="13051" max="13053" width="5.85546875" style="11" customWidth="1"/>
    <col min="13054" max="13061" width="6.140625" style="11" customWidth="1"/>
    <col min="13062" max="13304" width="11.42578125" style="11"/>
    <col min="13305" max="13305" width="12.28515625" style="11" customWidth="1"/>
    <col min="13306" max="13306" width="8.5703125" style="11" customWidth="1"/>
    <col min="13307" max="13309" width="5.85546875" style="11" customWidth="1"/>
    <col min="13310" max="13317" width="6.140625" style="11" customWidth="1"/>
    <col min="13318" max="13560" width="11.42578125" style="11"/>
    <col min="13561" max="13561" width="12.28515625" style="11" customWidth="1"/>
    <col min="13562" max="13562" width="8.5703125" style="11" customWidth="1"/>
    <col min="13563" max="13565" width="5.85546875" style="11" customWidth="1"/>
    <col min="13566" max="13573" width="6.140625" style="11" customWidth="1"/>
    <col min="13574" max="13816" width="11.42578125" style="11"/>
    <col min="13817" max="13817" width="12.28515625" style="11" customWidth="1"/>
    <col min="13818" max="13818" width="8.5703125" style="11" customWidth="1"/>
    <col min="13819" max="13821" width="5.85546875" style="11" customWidth="1"/>
    <col min="13822" max="13829" width="6.140625" style="11" customWidth="1"/>
    <col min="13830" max="14072" width="11.42578125" style="11"/>
    <col min="14073" max="14073" width="12.28515625" style="11" customWidth="1"/>
    <col min="14074" max="14074" width="8.5703125" style="11" customWidth="1"/>
    <col min="14075" max="14077" width="5.85546875" style="11" customWidth="1"/>
    <col min="14078" max="14085" width="6.140625" style="11" customWidth="1"/>
    <col min="14086" max="14328" width="11.42578125" style="11"/>
    <col min="14329" max="14329" width="12.28515625" style="11" customWidth="1"/>
    <col min="14330" max="14330" width="8.5703125" style="11" customWidth="1"/>
    <col min="14331" max="14333" width="5.85546875" style="11" customWidth="1"/>
    <col min="14334" max="14341" width="6.140625" style="11" customWidth="1"/>
    <col min="14342" max="14584" width="11.42578125" style="11"/>
    <col min="14585" max="14585" width="12.28515625" style="11" customWidth="1"/>
    <col min="14586" max="14586" width="8.5703125" style="11" customWidth="1"/>
    <col min="14587" max="14589" width="5.85546875" style="11" customWidth="1"/>
    <col min="14590" max="14597" width="6.140625" style="11" customWidth="1"/>
    <col min="14598" max="14840" width="11.42578125" style="11"/>
    <col min="14841" max="14841" width="12.28515625" style="11" customWidth="1"/>
    <col min="14842" max="14842" width="8.5703125" style="11" customWidth="1"/>
    <col min="14843" max="14845" width="5.85546875" style="11" customWidth="1"/>
    <col min="14846" max="14853" width="6.140625" style="11" customWidth="1"/>
    <col min="14854" max="15096" width="11.42578125" style="11"/>
    <col min="15097" max="15097" width="12.28515625" style="11" customWidth="1"/>
    <col min="15098" max="15098" width="8.5703125" style="11" customWidth="1"/>
    <col min="15099" max="15101" width="5.85546875" style="11" customWidth="1"/>
    <col min="15102" max="15109" width="6.140625" style="11" customWidth="1"/>
    <col min="15110" max="15352" width="11.42578125" style="11"/>
    <col min="15353" max="15353" width="12.28515625" style="11" customWidth="1"/>
    <col min="15354" max="15354" width="8.5703125" style="11" customWidth="1"/>
    <col min="15355" max="15357" width="5.85546875" style="11" customWidth="1"/>
    <col min="15358" max="15365" width="6.140625" style="11" customWidth="1"/>
    <col min="15366" max="15608" width="11.42578125" style="11"/>
    <col min="15609" max="15609" width="12.28515625" style="11" customWidth="1"/>
    <col min="15610" max="15610" width="8.5703125" style="11" customWidth="1"/>
    <col min="15611" max="15613" width="5.85546875" style="11" customWidth="1"/>
    <col min="15614" max="15621" width="6.140625" style="11" customWidth="1"/>
    <col min="15622" max="15864" width="11.42578125" style="11"/>
    <col min="15865" max="15865" width="12.28515625" style="11" customWidth="1"/>
    <col min="15866" max="15866" width="8.5703125" style="11" customWidth="1"/>
    <col min="15867" max="15869" width="5.85546875" style="11" customWidth="1"/>
    <col min="15870" max="15877" width="6.140625" style="11" customWidth="1"/>
    <col min="15878" max="16120" width="11.42578125" style="11"/>
    <col min="16121" max="16121" width="12.28515625" style="11" customWidth="1"/>
    <col min="16122" max="16122" width="8.5703125" style="11" customWidth="1"/>
    <col min="16123" max="16125" width="5.85546875" style="11" customWidth="1"/>
    <col min="16126" max="16133" width="6.140625" style="11" customWidth="1"/>
    <col min="16134" max="16384" width="11.42578125" style="11"/>
  </cols>
  <sheetData>
    <row r="1" spans="1:35" s="4" customFormat="1" ht="22.15" customHeight="1" x14ac:dyDescent="0.3">
      <c r="A1" s="129" t="str">
        <f>CONCATENATE(Inhalt_K9!B37,"   ",Inhalt_K9!C37)</f>
        <v>909   Entwicklung der Genehmigungen des Waffenbesitzes 2009 - 2025 nach Stichtagen</v>
      </c>
      <c r="AE1" s="5"/>
      <c r="AF1" s="5"/>
      <c r="AG1" s="5"/>
      <c r="AH1" s="5"/>
      <c r="AI1" s="5"/>
    </row>
    <row r="2" spans="1:35" ht="7.5" customHeight="1" x14ac:dyDescent="0.25">
      <c r="A2" s="113"/>
      <c r="B2" s="113"/>
      <c r="C2" s="113"/>
      <c r="D2" s="27"/>
    </row>
    <row r="3" spans="1:35" s="10" customFormat="1" ht="28.5" customHeight="1" x14ac:dyDescent="0.25">
      <c r="A3" s="138" t="s">
        <v>145</v>
      </c>
      <c r="B3" s="139" t="s">
        <v>146</v>
      </c>
      <c r="C3" s="137" t="s">
        <v>147</v>
      </c>
      <c r="D3" s="137" t="s">
        <v>148</v>
      </c>
      <c r="E3" s="48"/>
    </row>
    <row r="4" spans="1:35" ht="18" customHeight="1" x14ac:dyDescent="0.25">
      <c r="A4" s="169">
        <v>39814</v>
      </c>
      <c r="B4" s="114">
        <v>8400</v>
      </c>
      <c r="C4" s="114">
        <v>2900</v>
      </c>
      <c r="D4" s="28" t="s">
        <v>118</v>
      </c>
    </row>
    <row r="5" spans="1:35" ht="12.75" hidden="1" customHeight="1" outlineLevel="1" x14ac:dyDescent="0.25">
      <c r="A5" s="170">
        <v>39884</v>
      </c>
      <c r="B5" s="114">
        <v>8394</v>
      </c>
      <c r="C5" s="114">
        <v>2885</v>
      </c>
      <c r="D5" s="28" t="s">
        <v>118</v>
      </c>
    </row>
    <row r="6" spans="1:35" ht="12.75" hidden="1" customHeight="1" outlineLevel="1" collapsed="1" x14ac:dyDescent="0.25">
      <c r="A6" s="170">
        <v>40086</v>
      </c>
      <c r="B6" s="114">
        <v>8169</v>
      </c>
      <c r="C6" s="114">
        <v>2792</v>
      </c>
      <c r="D6" s="28" t="s">
        <v>118</v>
      </c>
    </row>
    <row r="7" spans="1:35" ht="18" customHeight="1" collapsed="1" x14ac:dyDescent="0.25">
      <c r="A7" s="170">
        <v>40206</v>
      </c>
      <c r="B7" s="114">
        <v>7966</v>
      </c>
      <c r="C7" s="114">
        <v>2670</v>
      </c>
      <c r="D7" s="28" t="s">
        <v>118</v>
      </c>
    </row>
    <row r="8" spans="1:35" ht="12.75" hidden="1" customHeight="1" outlineLevel="1" x14ac:dyDescent="0.25">
      <c r="A8" s="170">
        <v>40248</v>
      </c>
      <c r="B8" s="114">
        <v>7831</v>
      </c>
      <c r="C8" s="114">
        <v>2629</v>
      </c>
      <c r="D8" s="28" t="s">
        <v>118</v>
      </c>
    </row>
    <row r="9" spans="1:35" ht="12.75" hidden="1" customHeight="1" outlineLevel="1" x14ac:dyDescent="0.25">
      <c r="A9" s="170">
        <v>40290</v>
      </c>
      <c r="B9" s="114">
        <v>7757</v>
      </c>
      <c r="C9" s="114">
        <v>2565</v>
      </c>
      <c r="D9" s="28" t="s">
        <v>118</v>
      </c>
    </row>
    <row r="10" spans="1:35" ht="12.75" hidden="1" customHeight="1" outlineLevel="1" x14ac:dyDescent="0.25">
      <c r="A10" s="170">
        <v>40340</v>
      </c>
      <c r="B10" s="114">
        <v>7631</v>
      </c>
      <c r="C10" s="114">
        <v>2509</v>
      </c>
      <c r="D10" s="28" t="s">
        <v>118</v>
      </c>
    </row>
    <row r="11" spans="1:35" ht="12.75" hidden="1" customHeight="1" outlineLevel="1" collapsed="1" x14ac:dyDescent="0.25">
      <c r="A11" s="170">
        <v>40518</v>
      </c>
      <c r="B11" s="114">
        <v>7280</v>
      </c>
      <c r="C11" s="114">
        <v>2327</v>
      </c>
      <c r="D11" s="28" t="s">
        <v>118</v>
      </c>
    </row>
    <row r="12" spans="1:35" ht="12.75" customHeight="1" collapsed="1" x14ac:dyDescent="0.25">
      <c r="A12" s="170">
        <v>40633</v>
      </c>
      <c r="B12" s="114">
        <v>7004</v>
      </c>
      <c r="C12" s="114">
        <v>2185</v>
      </c>
      <c r="D12" s="28" t="s">
        <v>118</v>
      </c>
    </row>
    <row r="13" spans="1:35" ht="12.75" hidden="1" customHeight="1" outlineLevel="1" x14ac:dyDescent="0.25">
      <c r="A13" s="170">
        <v>40694</v>
      </c>
      <c r="B13" s="114">
        <v>6914</v>
      </c>
      <c r="C13" s="114">
        <v>2148</v>
      </c>
      <c r="D13" s="28" t="s">
        <v>118</v>
      </c>
    </row>
    <row r="14" spans="1:35" ht="12.75" hidden="1" customHeight="1" outlineLevel="1" collapsed="1" x14ac:dyDescent="0.25">
      <c r="A14" s="170">
        <v>40807</v>
      </c>
      <c r="B14" s="114">
        <v>6589</v>
      </c>
      <c r="C14" s="114">
        <v>1986</v>
      </c>
      <c r="D14" s="28" t="s">
        <v>118</v>
      </c>
    </row>
    <row r="15" spans="1:35" ht="12.75" customHeight="1" collapsed="1" x14ac:dyDescent="0.25">
      <c r="A15" s="170">
        <v>40919</v>
      </c>
      <c r="B15" s="114">
        <v>6425</v>
      </c>
      <c r="C15" s="114">
        <v>1891</v>
      </c>
      <c r="D15" s="28" t="s">
        <v>118</v>
      </c>
    </row>
    <row r="16" spans="1:35" ht="12.75" hidden="1" customHeight="1" outlineLevel="1" x14ac:dyDescent="0.25">
      <c r="A16" s="170">
        <v>41087</v>
      </c>
      <c r="B16" s="114">
        <v>6140</v>
      </c>
      <c r="C16" s="114">
        <v>1715</v>
      </c>
      <c r="D16" s="28" t="s">
        <v>118</v>
      </c>
    </row>
    <row r="17" spans="1:8" ht="12.75" customHeight="1" collapsed="1" x14ac:dyDescent="0.25">
      <c r="A17" s="170">
        <v>41297</v>
      </c>
      <c r="B17" s="114">
        <v>6026</v>
      </c>
      <c r="C17" s="114">
        <v>1663</v>
      </c>
      <c r="D17" s="28" t="s">
        <v>118</v>
      </c>
      <c r="E17" s="11"/>
    </row>
    <row r="18" spans="1:8" ht="12.75" customHeight="1" x14ac:dyDescent="0.25">
      <c r="A18" s="170">
        <v>41752</v>
      </c>
      <c r="B18" s="114">
        <v>5975</v>
      </c>
      <c r="C18" s="114">
        <v>1261</v>
      </c>
      <c r="D18" s="28" t="s">
        <v>118</v>
      </c>
      <c r="E18" s="11"/>
    </row>
    <row r="19" spans="1:8" ht="12.75" hidden="1" customHeight="1" outlineLevel="1" x14ac:dyDescent="0.25">
      <c r="A19" s="170">
        <v>41876</v>
      </c>
      <c r="B19" s="114">
        <v>5912</v>
      </c>
      <c r="C19" s="114">
        <v>1255</v>
      </c>
      <c r="D19" s="28" t="s">
        <v>118</v>
      </c>
      <c r="E19" s="11"/>
    </row>
    <row r="20" spans="1:8" ht="18" customHeight="1" collapsed="1" x14ac:dyDescent="0.25">
      <c r="A20" s="170">
        <v>42184</v>
      </c>
      <c r="B20" s="114">
        <v>5846</v>
      </c>
      <c r="C20" s="114">
        <v>1235</v>
      </c>
      <c r="D20" s="28" t="s">
        <v>118</v>
      </c>
      <c r="E20" s="11"/>
    </row>
    <row r="21" spans="1:8" ht="12.75" hidden="1" customHeight="1" outlineLevel="1" x14ac:dyDescent="0.25">
      <c r="A21" s="170">
        <v>42278</v>
      </c>
      <c r="B21" s="114">
        <v>5783</v>
      </c>
      <c r="C21" s="114">
        <v>1249</v>
      </c>
      <c r="D21" s="114">
        <v>718</v>
      </c>
      <c r="E21" s="11"/>
    </row>
    <row r="22" spans="1:8" ht="12.75" customHeight="1" collapsed="1" x14ac:dyDescent="0.25">
      <c r="A22" s="170">
        <v>43101</v>
      </c>
      <c r="B22" s="114">
        <v>5334</v>
      </c>
      <c r="C22" s="114">
        <v>1200</v>
      </c>
      <c r="D22" s="114">
        <v>1292</v>
      </c>
      <c r="E22" s="11"/>
    </row>
    <row r="23" spans="1:8" ht="12.75" hidden="1" customHeight="1" outlineLevel="1" x14ac:dyDescent="0.25">
      <c r="A23" s="170">
        <v>43263</v>
      </c>
      <c r="B23" s="114">
        <v>5280</v>
      </c>
      <c r="C23" s="114">
        <v>1206</v>
      </c>
      <c r="D23" s="114">
        <v>1524</v>
      </c>
      <c r="E23" s="11"/>
    </row>
    <row r="24" spans="1:8" ht="12.75" customHeight="1" collapsed="1" x14ac:dyDescent="0.25">
      <c r="A24" s="170">
        <v>43466</v>
      </c>
      <c r="B24" s="114">
        <v>4975</v>
      </c>
      <c r="C24" s="114">
        <v>1181</v>
      </c>
      <c r="D24" s="114">
        <v>1656</v>
      </c>
      <c r="E24" s="11"/>
    </row>
    <row r="25" spans="1:8" ht="12.75" hidden="1" customHeight="1" outlineLevel="1" x14ac:dyDescent="0.25">
      <c r="A25" s="170">
        <v>43647</v>
      </c>
      <c r="B25" s="114">
        <v>4981</v>
      </c>
      <c r="C25" s="114">
        <v>1201</v>
      </c>
      <c r="D25" s="114">
        <v>1933</v>
      </c>
      <c r="E25" s="11"/>
    </row>
    <row r="26" spans="1:8" ht="18" customHeight="1" collapsed="1" x14ac:dyDescent="0.25">
      <c r="A26" s="170">
        <v>43831</v>
      </c>
      <c r="B26" s="114">
        <v>4740</v>
      </c>
      <c r="C26" s="114">
        <v>1211</v>
      </c>
      <c r="D26" s="114">
        <v>1998</v>
      </c>
      <c r="E26" s="11"/>
    </row>
    <row r="27" spans="1:8" ht="12.75" customHeight="1" collapsed="1" x14ac:dyDescent="0.25">
      <c r="A27" s="170">
        <v>44197</v>
      </c>
      <c r="B27" s="114">
        <v>4388</v>
      </c>
      <c r="C27" s="114">
        <v>1189</v>
      </c>
      <c r="D27" s="114">
        <v>2275</v>
      </c>
      <c r="E27" s="11"/>
    </row>
    <row r="28" spans="1:8" ht="12.75" customHeight="1" collapsed="1" x14ac:dyDescent="0.25">
      <c r="A28" s="170">
        <v>44562</v>
      </c>
      <c r="B28" s="114">
        <v>4051</v>
      </c>
      <c r="C28" s="114">
        <v>1164</v>
      </c>
      <c r="D28" s="114">
        <v>2489</v>
      </c>
      <c r="E28" s="11"/>
    </row>
    <row r="29" spans="1:8" ht="12.75" customHeight="1" collapsed="1" x14ac:dyDescent="0.25">
      <c r="A29" s="170">
        <v>44927</v>
      </c>
      <c r="B29" s="222">
        <v>3768</v>
      </c>
      <c r="C29" s="222">
        <v>1142</v>
      </c>
      <c r="D29" s="222">
        <v>2653</v>
      </c>
      <c r="E29" s="11"/>
    </row>
    <row r="30" spans="1:8" ht="12.75" customHeight="1" collapsed="1" x14ac:dyDescent="0.25">
      <c r="A30" s="170">
        <v>45292</v>
      </c>
      <c r="B30" s="222">
        <v>3454</v>
      </c>
      <c r="C30" s="222">
        <v>1098</v>
      </c>
      <c r="D30" s="222">
        <v>2878</v>
      </c>
      <c r="E30" s="11"/>
      <c r="F30" s="215"/>
      <c r="G30" s="215"/>
      <c r="H30" s="215"/>
    </row>
    <row r="31" spans="1:8" ht="18" customHeight="1" collapsed="1" x14ac:dyDescent="0.25">
      <c r="A31" s="170">
        <v>45658</v>
      </c>
      <c r="B31" s="222">
        <v>3252</v>
      </c>
      <c r="C31" s="222">
        <v>1090</v>
      </c>
      <c r="D31" s="222">
        <v>3002</v>
      </c>
      <c r="E31" s="216"/>
      <c r="F31" s="217"/>
      <c r="G31" s="217"/>
      <c r="H31" s="217"/>
    </row>
    <row r="32" spans="1:8" ht="20.25" customHeight="1" x14ac:dyDescent="0.25">
      <c r="A32" s="299" t="s">
        <v>222</v>
      </c>
      <c r="B32" s="325"/>
      <c r="C32" s="325"/>
      <c r="D32" s="325"/>
      <c r="E32" s="216" t="s">
        <v>221</v>
      </c>
      <c r="F32" s="216"/>
      <c r="G32" s="216"/>
      <c r="H32" s="217"/>
    </row>
    <row r="33" spans="5:8" ht="51" x14ac:dyDescent="0.25">
      <c r="E33" s="218" t="s">
        <v>77</v>
      </c>
      <c r="F33" s="219" t="s">
        <v>146</v>
      </c>
      <c r="G33" s="219" t="s">
        <v>147</v>
      </c>
      <c r="H33" s="219" t="s">
        <v>148</v>
      </c>
    </row>
    <row r="34" spans="5:8" x14ac:dyDescent="0.25">
      <c r="E34" s="220">
        <v>2009</v>
      </c>
      <c r="F34" s="217">
        <f>B4</f>
        <v>8400</v>
      </c>
      <c r="G34" s="217">
        <f>C4</f>
        <v>2900</v>
      </c>
      <c r="H34" s="217"/>
    </row>
    <row r="35" spans="5:8" x14ac:dyDescent="0.25">
      <c r="E35" s="220">
        <v>2010</v>
      </c>
      <c r="F35" s="217">
        <f>B7</f>
        <v>7966</v>
      </c>
      <c r="G35" s="217">
        <f>C7</f>
        <v>2670</v>
      </c>
      <c r="H35" s="217"/>
    </row>
    <row r="36" spans="5:8" x14ac:dyDescent="0.25">
      <c r="E36" s="220">
        <v>2011</v>
      </c>
      <c r="F36" s="217">
        <f>B12</f>
        <v>7004</v>
      </c>
      <c r="G36" s="217">
        <f>C12</f>
        <v>2185</v>
      </c>
      <c r="H36" s="217"/>
    </row>
    <row r="37" spans="5:8" x14ac:dyDescent="0.25">
      <c r="E37" s="220">
        <v>2012</v>
      </c>
      <c r="F37" s="217">
        <f>B15</f>
        <v>6425</v>
      </c>
      <c r="G37" s="217">
        <f>C15</f>
        <v>1891</v>
      </c>
      <c r="H37" s="217"/>
    </row>
    <row r="38" spans="5:8" x14ac:dyDescent="0.25">
      <c r="E38" s="220">
        <v>2013</v>
      </c>
      <c r="F38" s="217">
        <f>B17</f>
        <v>6026</v>
      </c>
      <c r="G38" s="217">
        <f>C17</f>
        <v>1663</v>
      </c>
      <c r="H38" s="217"/>
    </row>
    <row r="39" spans="5:8" x14ac:dyDescent="0.25">
      <c r="E39" s="220">
        <v>2014</v>
      </c>
      <c r="F39" s="217">
        <f>B18</f>
        <v>5975</v>
      </c>
      <c r="G39" s="217">
        <f>C18</f>
        <v>1261</v>
      </c>
      <c r="H39" s="216"/>
    </row>
    <row r="40" spans="5:8" x14ac:dyDescent="0.25">
      <c r="E40" s="220">
        <v>2015</v>
      </c>
      <c r="F40" s="217">
        <f>B20</f>
        <v>5846</v>
      </c>
      <c r="G40" s="217">
        <f>C20</f>
        <v>1235</v>
      </c>
      <c r="H40" s="217"/>
    </row>
    <row r="41" spans="5:8" x14ac:dyDescent="0.25">
      <c r="E41" s="220">
        <v>2018</v>
      </c>
      <c r="F41" s="217">
        <f>B22</f>
        <v>5334</v>
      </c>
      <c r="G41" s="217">
        <f>C22</f>
        <v>1200</v>
      </c>
      <c r="H41" s="217">
        <f>D22</f>
        <v>1292</v>
      </c>
    </row>
    <row r="42" spans="5:8" x14ac:dyDescent="0.25">
      <c r="E42" s="220">
        <v>2019</v>
      </c>
      <c r="F42" s="217">
        <f>B24</f>
        <v>4975</v>
      </c>
      <c r="G42" s="217">
        <f>C24</f>
        <v>1181</v>
      </c>
      <c r="H42" s="217">
        <f>D24</f>
        <v>1656</v>
      </c>
    </row>
    <row r="43" spans="5:8" x14ac:dyDescent="0.25">
      <c r="E43" s="220">
        <v>2020</v>
      </c>
      <c r="F43" s="217">
        <f t="shared" ref="F43:F44" si="0">B26</f>
        <v>4740</v>
      </c>
      <c r="G43" s="217">
        <f t="shared" ref="G43:G44" si="1">C26</f>
        <v>1211</v>
      </c>
      <c r="H43" s="217">
        <f t="shared" ref="H43:H44" si="2">D26</f>
        <v>1998</v>
      </c>
    </row>
    <row r="44" spans="5:8" x14ac:dyDescent="0.25">
      <c r="E44" s="220">
        <v>2021</v>
      </c>
      <c r="F44" s="217">
        <f t="shared" si="0"/>
        <v>4388</v>
      </c>
      <c r="G44" s="217">
        <f t="shared" si="1"/>
        <v>1189</v>
      </c>
      <c r="H44" s="217">
        <f t="shared" si="2"/>
        <v>2275</v>
      </c>
    </row>
    <row r="45" spans="5:8" x14ac:dyDescent="0.25">
      <c r="E45" s="220">
        <v>2022</v>
      </c>
      <c r="F45" s="217">
        <f t="shared" ref="F45:H45" si="3">B28</f>
        <v>4051</v>
      </c>
      <c r="G45" s="217">
        <f t="shared" si="3"/>
        <v>1164</v>
      </c>
      <c r="H45" s="217">
        <f t="shared" si="3"/>
        <v>2489</v>
      </c>
    </row>
    <row r="46" spans="5:8" x14ac:dyDescent="0.25">
      <c r="E46" s="220">
        <v>2023</v>
      </c>
      <c r="F46" s="217">
        <f t="shared" ref="F46:H46" si="4">B29</f>
        <v>3768</v>
      </c>
      <c r="G46" s="217">
        <f t="shared" si="4"/>
        <v>1142</v>
      </c>
      <c r="H46" s="217">
        <f t="shared" si="4"/>
        <v>2653</v>
      </c>
    </row>
    <row r="47" spans="5:8" x14ac:dyDescent="0.25">
      <c r="E47" s="220">
        <v>2024</v>
      </c>
      <c r="F47" s="217">
        <f t="shared" ref="F47:H47" si="5">B30</f>
        <v>3454</v>
      </c>
      <c r="G47" s="217">
        <f t="shared" si="5"/>
        <v>1098</v>
      </c>
      <c r="H47" s="217">
        <f t="shared" si="5"/>
        <v>2878</v>
      </c>
    </row>
    <row r="48" spans="5:8" x14ac:dyDescent="0.25">
      <c r="E48" s="220">
        <v>2025</v>
      </c>
      <c r="F48" s="217">
        <f>B31</f>
        <v>3252</v>
      </c>
      <c r="G48" s="217">
        <f>C31</f>
        <v>1090</v>
      </c>
      <c r="H48" s="217">
        <f>D31</f>
        <v>3002</v>
      </c>
    </row>
    <row r="49" spans="5:8" x14ac:dyDescent="0.25">
      <c r="E49" s="216"/>
      <c r="F49" s="216"/>
      <c r="G49" s="216"/>
      <c r="H49" s="216"/>
    </row>
    <row r="52" spans="5:8" x14ac:dyDescent="0.25">
      <c r="E52" s="11"/>
    </row>
    <row r="54" spans="5:8" ht="73.5" customHeight="1" x14ac:dyDescent="0.25"/>
  </sheetData>
  <mergeCells count="1">
    <mergeCell ref="A32:D32"/>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Sans,Standard"&amp;8&amp;P+266
</oddFooter>
    <evenHeader>&amp;L&amp;"Open Sans,Standard"&amp;8
&amp;G&amp;R&amp;"Open Sans,Standard"&amp;8
&amp;G</evenHeader>
    <evenFooter xml:space="preserve">&amp;L&amp;"Open Sans,Standard"&amp;8&amp;P+266
&amp;R&amp;"Open Sans,Standard"&amp;8Statistisches Jahrbuch 2023 - 2025
</even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I38"/>
  <sheetViews>
    <sheetView showGridLines="0" view="pageLayout" topLeftCell="A15" zoomScaleNormal="100" zoomScaleSheetLayoutView="85" workbookViewId="0">
      <selection activeCell="I23" sqref="I23"/>
    </sheetView>
  </sheetViews>
  <sheetFormatPr baseColWidth="10" defaultColWidth="11.28515625" defaultRowHeight="13.5" x14ac:dyDescent="0.25"/>
  <cols>
    <col min="1" max="1" width="23.5703125" style="112" customWidth="1"/>
    <col min="2" max="2" width="31.85546875" style="97" customWidth="1"/>
    <col min="3" max="3" width="29" style="98" customWidth="1"/>
    <col min="4" max="4" width="5" style="98" customWidth="1"/>
    <col min="5" max="5" width="5" style="47" customWidth="1"/>
    <col min="6" max="6" width="5" style="98" customWidth="1"/>
    <col min="7" max="7" width="5" style="47" customWidth="1"/>
    <col min="8" max="8" width="5" style="98" customWidth="1"/>
    <col min="9" max="9" width="5" style="47" customWidth="1"/>
    <col min="10" max="12" width="5" style="11" customWidth="1"/>
    <col min="13" max="252" width="11.28515625" style="11"/>
    <col min="253" max="253" width="12.28515625" style="11" customWidth="1"/>
    <col min="254" max="254" width="8.5703125" style="11" customWidth="1"/>
    <col min="255" max="257" width="5.85546875" style="11" customWidth="1"/>
    <col min="258" max="265" width="6.140625" style="11" customWidth="1"/>
    <col min="266" max="508" width="11.28515625" style="11"/>
    <col min="509" max="509" width="12.28515625" style="11" customWidth="1"/>
    <col min="510" max="510" width="8.5703125" style="11" customWidth="1"/>
    <col min="511" max="513" width="5.85546875" style="11" customWidth="1"/>
    <col min="514" max="521" width="6.140625" style="11" customWidth="1"/>
    <col min="522" max="764" width="11.28515625" style="11"/>
    <col min="765" max="765" width="12.28515625" style="11" customWidth="1"/>
    <col min="766" max="766" width="8.5703125" style="11" customWidth="1"/>
    <col min="767" max="769" width="5.85546875" style="11" customWidth="1"/>
    <col min="770" max="777" width="6.140625" style="11" customWidth="1"/>
    <col min="778" max="1020" width="11.28515625" style="11"/>
    <col min="1021" max="1021" width="12.28515625" style="11" customWidth="1"/>
    <col min="1022" max="1022" width="8.5703125" style="11" customWidth="1"/>
    <col min="1023" max="1025" width="5.85546875" style="11" customWidth="1"/>
    <col min="1026" max="1033" width="6.140625" style="11" customWidth="1"/>
    <col min="1034" max="1276" width="11.28515625" style="11"/>
    <col min="1277" max="1277" width="12.28515625" style="11" customWidth="1"/>
    <col min="1278" max="1278" width="8.5703125" style="11" customWidth="1"/>
    <col min="1279" max="1281" width="5.85546875" style="11" customWidth="1"/>
    <col min="1282" max="1289" width="6.140625" style="11" customWidth="1"/>
    <col min="1290" max="1532" width="11.28515625" style="11"/>
    <col min="1533" max="1533" width="12.28515625" style="11" customWidth="1"/>
    <col min="1534" max="1534" width="8.5703125" style="11" customWidth="1"/>
    <col min="1535" max="1537" width="5.85546875" style="11" customWidth="1"/>
    <col min="1538" max="1545" width="6.140625" style="11" customWidth="1"/>
    <col min="1546" max="1788" width="11.28515625" style="11"/>
    <col min="1789" max="1789" width="12.28515625" style="11" customWidth="1"/>
    <col min="1790" max="1790" width="8.5703125" style="11" customWidth="1"/>
    <col min="1791" max="1793" width="5.85546875" style="11" customWidth="1"/>
    <col min="1794" max="1801" width="6.140625" style="11" customWidth="1"/>
    <col min="1802" max="2044" width="11.28515625" style="11"/>
    <col min="2045" max="2045" width="12.28515625" style="11" customWidth="1"/>
    <col min="2046" max="2046" width="8.5703125" style="11" customWidth="1"/>
    <col min="2047" max="2049" width="5.85546875" style="11" customWidth="1"/>
    <col min="2050" max="2057" width="6.140625" style="11" customWidth="1"/>
    <col min="2058" max="2300" width="11.28515625" style="11"/>
    <col min="2301" max="2301" width="12.28515625" style="11" customWidth="1"/>
    <col min="2302" max="2302" width="8.5703125" style="11" customWidth="1"/>
    <col min="2303" max="2305" width="5.85546875" style="11" customWidth="1"/>
    <col min="2306" max="2313" width="6.140625" style="11" customWidth="1"/>
    <col min="2314" max="2556" width="11.28515625" style="11"/>
    <col min="2557" max="2557" width="12.28515625" style="11" customWidth="1"/>
    <col min="2558" max="2558" width="8.5703125" style="11" customWidth="1"/>
    <col min="2559" max="2561" width="5.85546875" style="11" customWidth="1"/>
    <col min="2562" max="2569" width="6.140625" style="11" customWidth="1"/>
    <col min="2570" max="2812" width="11.28515625" style="11"/>
    <col min="2813" max="2813" width="12.28515625" style="11" customWidth="1"/>
    <col min="2814" max="2814" width="8.5703125" style="11" customWidth="1"/>
    <col min="2815" max="2817" width="5.85546875" style="11" customWidth="1"/>
    <col min="2818" max="2825" width="6.140625" style="11" customWidth="1"/>
    <col min="2826" max="3068" width="11.28515625" style="11"/>
    <col min="3069" max="3069" width="12.28515625" style="11" customWidth="1"/>
    <col min="3070" max="3070" width="8.5703125" style="11" customWidth="1"/>
    <col min="3071" max="3073" width="5.85546875" style="11" customWidth="1"/>
    <col min="3074" max="3081" width="6.140625" style="11" customWidth="1"/>
    <col min="3082" max="3324" width="11.28515625" style="11"/>
    <col min="3325" max="3325" width="12.28515625" style="11" customWidth="1"/>
    <col min="3326" max="3326" width="8.5703125" style="11" customWidth="1"/>
    <col min="3327" max="3329" width="5.85546875" style="11" customWidth="1"/>
    <col min="3330" max="3337" width="6.140625" style="11" customWidth="1"/>
    <col min="3338" max="3580" width="11.28515625" style="11"/>
    <col min="3581" max="3581" width="12.28515625" style="11" customWidth="1"/>
    <col min="3582" max="3582" width="8.5703125" style="11" customWidth="1"/>
    <col min="3583" max="3585" width="5.85546875" style="11" customWidth="1"/>
    <col min="3586" max="3593" width="6.140625" style="11" customWidth="1"/>
    <col min="3594" max="3836" width="11.28515625" style="11"/>
    <col min="3837" max="3837" width="12.28515625" style="11" customWidth="1"/>
    <col min="3838" max="3838" width="8.5703125" style="11" customWidth="1"/>
    <col min="3839" max="3841" width="5.85546875" style="11" customWidth="1"/>
    <col min="3842" max="3849" width="6.140625" style="11" customWidth="1"/>
    <col min="3850" max="4092" width="11.28515625" style="11"/>
    <col min="4093" max="4093" width="12.28515625" style="11" customWidth="1"/>
    <col min="4094" max="4094" width="8.5703125" style="11" customWidth="1"/>
    <col min="4095" max="4097" width="5.85546875" style="11" customWidth="1"/>
    <col min="4098" max="4105" width="6.140625" style="11" customWidth="1"/>
    <col min="4106" max="4348" width="11.28515625" style="11"/>
    <col min="4349" max="4349" width="12.28515625" style="11" customWidth="1"/>
    <col min="4350" max="4350" width="8.5703125" style="11" customWidth="1"/>
    <col min="4351" max="4353" width="5.85546875" style="11" customWidth="1"/>
    <col min="4354" max="4361" width="6.140625" style="11" customWidth="1"/>
    <col min="4362" max="4604" width="11.28515625" style="11"/>
    <col min="4605" max="4605" width="12.28515625" style="11" customWidth="1"/>
    <col min="4606" max="4606" width="8.5703125" style="11" customWidth="1"/>
    <col min="4607" max="4609" width="5.85546875" style="11" customWidth="1"/>
    <col min="4610" max="4617" width="6.140625" style="11" customWidth="1"/>
    <col min="4618" max="4860" width="11.28515625" style="11"/>
    <col min="4861" max="4861" width="12.28515625" style="11" customWidth="1"/>
    <col min="4862" max="4862" width="8.5703125" style="11" customWidth="1"/>
    <col min="4863" max="4865" width="5.85546875" style="11" customWidth="1"/>
    <col min="4866" max="4873" width="6.140625" style="11" customWidth="1"/>
    <col min="4874" max="5116" width="11.28515625" style="11"/>
    <col min="5117" max="5117" width="12.28515625" style="11" customWidth="1"/>
    <col min="5118" max="5118" width="8.5703125" style="11" customWidth="1"/>
    <col min="5119" max="5121" width="5.85546875" style="11" customWidth="1"/>
    <col min="5122" max="5129" width="6.140625" style="11" customWidth="1"/>
    <col min="5130" max="5372" width="11.28515625" style="11"/>
    <col min="5373" max="5373" width="12.28515625" style="11" customWidth="1"/>
    <col min="5374" max="5374" width="8.5703125" style="11" customWidth="1"/>
    <col min="5375" max="5377" width="5.85546875" style="11" customWidth="1"/>
    <col min="5378" max="5385" width="6.140625" style="11" customWidth="1"/>
    <col min="5386" max="5628" width="11.28515625" style="11"/>
    <col min="5629" max="5629" width="12.28515625" style="11" customWidth="1"/>
    <col min="5630" max="5630" width="8.5703125" style="11" customWidth="1"/>
    <col min="5631" max="5633" width="5.85546875" style="11" customWidth="1"/>
    <col min="5634" max="5641" width="6.140625" style="11" customWidth="1"/>
    <col min="5642" max="5884" width="11.28515625" style="11"/>
    <col min="5885" max="5885" width="12.28515625" style="11" customWidth="1"/>
    <col min="5886" max="5886" width="8.5703125" style="11" customWidth="1"/>
    <col min="5887" max="5889" width="5.85546875" style="11" customWidth="1"/>
    <col min="5890" max="5897" width="6.140625" style="11" customWidth="1"/>
    <col min="5898" max="6140" width="11.28515625" style="11"/>
    <col min="6141" max="6141" width="12.28515625" style="11" customWidth="1"/>
    <col min="6142" max="6142" width="8.5703125" style="11" customWidth="1"/>
    <col min="6143" max="6145" width="5.85546875" style="11" customWidth="1"/>
    <col min="6146" max="6153" width="6.140625" style="11" customWidth="1"/>
    <col min="6154" max="6396" width="11.28515625" style="11"/>
    <col min="6397" max="6397" width="12.28515625" style="11" customWidth="1"/>
    <col min="6398" max="6398" width="8.5703125" style="11" customWidth="1"/>
    <col min="6399" max="6401" width="5.85546875" style="11" customWidth="1"/>
    <col min="6402" max="6409" width="6.140625" style="11" customWidth="1"/>
    <col min="6410" max="6652" width="11.28515625" style="11"/>
    <col min="6653" max="6653" width="12.28515625" style="11" customWidth="1"/>
    <col min="6654" max="6654" width="8.5703125" style="11" customWidth="1"/>
    <col min="6655" max="6657" width="5.85546875" style="11" customWidth="1"/>
    <col min="6658" max="6665" width="6.140625" style="11" customWidth="1"/>
    <col min="6666" max="6908" width="11.28515625" style="11"/>
    <col min="6909" max="6909" width="12.28515625" style="11" customWidth="1"/>
    <col min="6910" max="6910" width="8.5703125" style="11" customWidth="1"/>
    <col min="6911" max="6913" width="5.85546875" style="11" customWidth="1"/>
    <col min="6914" max="6921" width="6.140625" style="11" customWidth="1"/>
    <col min="6922" max="7164" width="11.28515625" style="11"/>
    <col min="7165" max="7165" width="12.28515625" style="11" customWidth="1"/>
    <col min="7166" max="7166" width="8.5703125" style="11" customWidth="1"/>
    <col min="7167" max="7169" width="5.85546875" style="11" customWidth="1"/>
    <col min="7170" max="7177" width="6.140625" style="11" customWidth="1"/>
    <col min="7178" max="7420" width="11.28515625" style="11"/>
    <col min="7421" max="7421" width="12.28515625" style="11" customWidth="1"/>
    <col min="7422" max="7422" width="8.5703125" style="11" customWidth="1"/>
    <col min="7423" max="7425" width="5.85546875" style="11" customWidth="1"/>
    <col min="7426" max="7433" width="6.140625" style="11" customWidth="1"/>
    <col min="7434" max="7676" width="11.28515625" style="11"/>
    <col min="7677" max="7677" width="12.28515625" style="11" customWidth="1"/>
    <col min="7678" max="7678" width="8.5703125" style="11" customWidth="1"/>
    <col min="7679" max="7681" width="5.85546875" style="11" customWidth="1"/>
    <col min="7682" max="7689" width="6.140625" style="11" customWidth="1"/>
    <col min="7690" max="7932" width="11.28515625" style="11"/>
    <col min="7933" max="7933" width="12.28515625" style="11" customWidth="1"/>
    <col min="7934" max="7934" width="8.5703125" style="11" customWidth="1"/>
    <col min="7935" max="7937" width="5.85546875" style="11" customWidth="1"/>
    <col min="7938" max="7945" width="6.140625" style="11" customWidth="1"/>
    <col min="7946" max="8188" width="11.28515625" style="11"/>
    <col min="8189" max="8189" width="12.28515625" style="11" customWidth="1"/>
    <col min="8190" max="8190" width="8.5703125" style="11" customWidth="1"/>
    <col min="8191" max="8193" width="5.85546875" style="11" customWidth="1"/>
    <col min="8194" max="8201" width="6.140625" style="11" customWidth="1"/>
    <col min="8202" max="8444" width="11.28515625" style="11"/>
    <col min="8445" max="8445" width="12.28515625" style="11" customWidth="1"/>
    <col min="8446" max="8446" width="8.5703125" style="11" customWidth="1"/>
    <col min="8447" max="8449" width="5.85546875" style="11" customWidth="1"/>
    <col min="8450" max="8457" width="6.140625" style="11" customWidth="1"/>
    <col min="8458" max="8700" width="11.28515625" style="11"/>
    <col min="8701" max="8701" width="12.28515625" style="11" customWidth="1"/>
    <col min="8702" max="8702" width="8.5703125" style="11" customWidth="1"/>
    <col min="8703" max="8705" width="5.85546875" style="11" customWidth="1"/>
    <col min="8706" max="8713" width="6.140625" style="11" customWidth="1"/>
    <col min="8714" max="8956" width="11.28515625" style="11"/>
    <col min="8957" max="8957" width="12.28515625" style="11" customWidth="1"/>
    <col min="8958" max="8958" width="8.5703125" style="11" customWidth="1"/>
    <col min="8959" max="8961" width="5.85546875" style="11" customWidth="1"/>
    <col min="8962" max="8969" width="6.140625" style="11" customWidth="1"/>
    <col min="8970" max="9212" width="11.28515625" style="11"/>
    <col min="9213" max="9213" width="12.28515625" style="11" customWidth="1"/>
    <col min="9214" max="9214" width="8.5703125" style="11" customWidth="1"/>
    <col min="9215" max="9217" width="5.85546875" style="11" customWidth="1"/>
    <col min="9218" max="9225" width="6.140625" style="11" customWidth="1"/>
    <col min="9226" max="9468" width="11.28515625" style="11"/>
    <col min="9469" max="9469" width="12.28515625" style="11" customWidth="1"/>
    <col min="9470" max="9470" width="8.5703125" style="11" customWidth="1"/>
    <col min="9471" max="9473" width="5.85546875" style="11" customWidth="1"/>
    <col min="9474" max="9481" width="6.140625" style="11" customWidth="1"/>
    <col min="9482" max="9724" width="11.28515625" style="11"/>
    <col min="9725" max="9725" width="12.28515625" style="11" customWidth="1"/>
    <col min="9726" max="9726" width="8.5703125" style="11" customWidth="1"/>
    <col min="9727" max="9729" width="5.85546875" style="11" customWidth="1"/>
    <col min="9730" max="9737" width="6.140625" style="11" customWidth="1"/>
    <col min="9738" max="9980" width="11.28515625" style="11"/>
    <col min="9981" max="9981" width="12.28515625" style="11" customWidth="1"/>
    <col min="9982" max="9982" width="8.5703125" style="11" customWidth="1"/>
    <col min="9983" max="9985" width="5.85546875" style="11" customWidth="1"/>
    <col min="9986" max="9993" width="6.140625" style="11" customWidth="1"/>
    <col min="9994" max="10236" width="11.28515625" style="11"/>
    <col min="10237" max="10237" width="12.28515625" style="11" customWidth="1"/>
    <col min="10238" max="10238" width="8.5703125" style="11" customWidth="1"/>
    <col min="10239" max="10241" width="5.85546875" style="11" customWidth="1"/>
    <col min="10242" max="10249" width="6.140625" style="11" customWidth="1"/>
    <col min="10250" max="10492" width="11.28515625" style="11"/>
    <col min="10493" max="10493" width="12.28515625" style="11" customWidth="1"/>
    <col min="10494" max="10494" width="8.5703125" style="11" customWidth="1"/>
    <col min="10495" max="10497" width="5.85546875" style="11" customWidth="1"/>
    <col min="10498" max="10505" width="6.140625" style="11" customWidth="1"/>
    <col min="10506" max="10748" width="11.28515625" style="11"/>
    <col min="10749" max="10749" width="12.28515625" style="11" customWidth="1"/>
    <col min="10750" max="10750" width="8.5703125" style="11" customWidth="1"/>
    <col min="10751" max="10753" width="5.85546875" style="11" customWidth="1"/>
    <col min="10754" max="10761" width="6.140625" style="11" customWidth="1"/>
    <col min="10762" max="11004" width="11.28515625" style="11"/>
    <col min="11005" max="11005" width="12.28515625" style="11" customWidth="1"/>
    <col min="11006" max="11006" width="8.5703125" style="11" customWidth="1"/>
    <col min="11007" max="11009" width="5.85546875" style="11" customWidth="1"/>
    <col min="11010" max="11017" width="6.140625" style="11" customWidth="1"/>
    <col min="11018" max="11260" width="11.28515625" style="11"/>
    <col min="11261" max="11261" width="12.28515625" style="11" customWidth="1"/>
    <col min="11262" max="11262" width="8.5703125" style="11" customWidth="1"/>
    <col min="11263" max="11265" width="5.85546875" style="11" customWidth="1"/>
    <col min="11266" max="11273" width="6.140625" style="11" customWidth="1"/>
    <col min="11274" max="11516" width="11.28515625" style="11"/>
    <col min="11517" max="11517" width="12.28515625" style="11" customWidth="1"/>
    <col min="11518" max="11518" width="8.5703125" style="11" customWidth="1"/>
    <col min="11519" max="11521" width="5.85546875" style="11" customWidth="1"/>
    <col min="11522" max="11529" width="6.140625" style="11" customWidth="1"/>
    <col min="11530" max="11772" width="11.28515625" style="11"/>
    <col min="11773" max="11773" width="12.28515625" style="11" customWidth="1"/>
    <col min="11774" max="11774" width="8.5703125" style="11" customWidth="1"/>
    <col min="11775" max="11777" width="5.85546875" style="11" customWidth="1"/>
    <col min="11778" max="11785" width="6.140625" style="11" customWidth="1"/>
    <col min="11786" max="12028" width="11.28515625" style="11"/>
    <col min="12029" max="12029" width="12.28515625" style="11" customWidth="1"/>
    <col min="12030" max="12030" width="8.5703125" style="11" customWidth="1"/>
    <col min="12031" max="12033" width="5.85546875" style="11" customWidth="1"/>
    <col min="12034" max="12041" width="6.140625" style="11" customWidth="1"/>
    <col min="12042" max="12284" width="11.28515625" style="11"/>
    <col min="12285" max="12285" width="12.28515625" style="11" customWidth="1"/>
    <col min="12286" max="12286" width="8.5703125" style="11" customWidth="1"/>
    <col min="12287" max="12289" width="5.85546875" style="11" customWidth="1"/>
    <col min="12290" max="12297" width="6.140625" style="11" customWidth="1"/>
    <col min="12298" max="12540" width="11.28515625" style="11"/>
    <col min="12541" max="12541" width="12.28515625" style="11" customWidth="1"/>
    <col min="12542" max="12542" width="8.5703125" style="11" customWidth="1"/>
    <col min="12543" max="12545" width="5.85546875" style="11" customWidth="1"/>
    <col min="12546" max="12553" width="6.140625" style="11" customWidth="1"/>
    <col min="12554" max="12796" width="11.28515625" style="11"/>
    <col min="12797" max="12797" width="12.28515625" style="11" customWidth="1"/>
    <col min="12798" max="12798" width="8.5703125" style="11" customWidth="1"/>
    <col min="12799" max="12801" width="5.85546875" style="11" customWidth="1"/>
    <col min="12802" max="12809" width="6.140625" style="11" customWidth="1"/>
    <col min="12810" max="13052" width="11.28515625" style="11"/>
    <col min="13053" max="13053" width="12.28515625" style="11" customWidth="1"/>
    <col min="13054" max="13054" width="8.5703125" style="11" customWidth="1"/>
    <col min="13055" max="13057" width="5.85546875" style="11" customWidth="1"/>
    <col min="13058" max="13065" width="6.140625" style="11" customWidth="1"/>
    <col min="13066" max="13308" width="11.28515625" style="11"/>
    <col min="13309" max="13309" width="12.28515625" style="11" customWidth="1"/>
    <col min="13310" max="13310" width="8.5703125" style="11" customWidth="1"/>
    <col min="13311" max="13313" width="5.85546875" style="11" customWidth="1"/>
    <col min="13314" max="13321" width="6.140625" style="11" customWidth="1"/>
    <col min="13322" max="13564" width="11.28515625" style="11"/>
    <col min="13565" max="13565" width="12.28515625" style="11" customWidth="1"/>
    <col min="13566" max="13566" width="8.5703125" style="11" customWidth="1"/>
    <col min="13567" max="13569" width="5.85546875" style="11" customWidth="1"/>
    <col min="13570" max="13577" width="6.140625" style="11" customWidth="1"/>
    <col min="13578" max="13820" width="11.28515625" style="11"/>
    <col min="13821" max="13821" width="12.28515625" style="11" customWidth="1"/>
    <col min="13822" max="13822" width="8.5703125" style="11" customWidth="1"/>
    <col min="13823" max="13825" width="5.85546875" style="11" customWidth="1"/>
    <col min="13826" max="13833" width="6.140625" style="11" customWidth="1"/>
    <col min="13834" max="14076" width="11.28515625" style="11"/>
    <col min="14077" max="14077" width="12.28515625" style="11" customWidth="1"/>
    <col min="14078" max="14078" width="8.5703125" style="11" customWidth="1"/>
    <col min="14079" max="14081" width="5.85546875" style="11" customWidth="1"/>
    <col min="14082" max="14089" width="6.140625" style="11" customWidth="1"/>
    <col min="14090" max="14332" width="11.28515625" style="11"/>
    <col min="14333" max="14333" width="12.28515625" style="11" customWidth="1"/>
    <col min="14334" max="14334" width="8.5703125" style="11" customWidth="1"/>
    <col min="14335" max="14337" width="5.85546875" style="11" customWidth="1"/>
    <col min="14338" max="14345" width="6.140625" style="11" customWidth="1"/>
    <col min="14346" max="14588" width="11.28515625" style="11"/>
    <col min="14589" max="14589" width="12.28515625" style="11" customWidth="1"/>
    <col min="14590" max="14590" width="8.5703125" style="11" customWidth="1"/>
    <col min="14591" max="14593" width="5.85546875" style="11" customWidth="1"/>
    <col min="14594" max="14601" width="6.140625" style="11" customWidth="1"/>
    <col min="14602" max="14844" width="11.28515625" style="11"/>
    <col min="14845" max="14845" width="12.28515625" style="11" customWidth="1"/>
    <col min="14846" max="14846" width="8.5703125" style="11" customWidth="1"/>
    <col min="14847" max="14849" width="5.85546875" style="11" customWidth="1"/>
    <col min="14850" max="14857" width="6.140625" style="11" customWidth="1"/>
    <col min="14858" max="15100" width="11.28515625" style="11"/>
    <col min="15101" max="15101" width="12.28515625" style="11" customWidth="1"/>
    <col min="15102" max="15102" width="8.5703125" style="11" customWidth="1"/>
    <col min="15103" max="15105" width="5.85546875" style="11" customWidth="1"/>
    <col min="15106" max="15113" width="6.140625" style="11" customWidth="1"/>
    <col min="15114" max="15356" width="11.28515625" style="11"/>
    <col min="15357" max="15357" width="12.28515625" style="11" customWidth="1"/>
    <col min="15358" max="15358" width="8.5703125" style="11" customWidth="1"/>
    <col min="15359" max="15361" width="5.85546875" style="11" customWidth="1"/>
    <col min="15362" max="15369" width="6.140625" style="11" customWidth="1"/>
    <col min="15370" max="15612" width="11.28515625" style="11"/>
    <col min="15613" max="15613" width="12.28515625" style="11" customWidth="1"/>
    <col min="15614" max="15614" width="8.5703125" style="11" customWidth="1"/>
    <col min="15615" max="15617" width="5.85546875" style="11" customWidth="1"/>
    <col min="15618" max="15625" width="6.140625" style="11" customWidth="1"/>
    <col min="15626" max="15868" width="11.28515625" style="11"/>
    <col min="15869" max="15869" width="12.28515625" style="11" customWidth="1"/>
    <col min="15870" max="15870" width="8.5703125" style="11" customWidth="1"/>
    <col min="15871" max="15873" width="5.85546875" style="11" customWidth="1"/>
    <col min="15874" max="15881" width="6.140625" style="11" customWidth="1"/>
    <col min="15882" max="16124" width="11.28515625" style="11"/>
    <col min="16125" max="16125" width="12.28515625" style="11" customWidth="1"/>
    <col min="16126" max="16126" width="8.5703125" style="11" customWidth="1"/>
    <col min="16127" max="16129" width="5.85546875" style="11" customWidth="1"/>
    <col min="16130" max="16137" width="6.140625" style="11" customWidth="1"/>
    <col min="16138" max="16384" width="11.28515625" style="11"/>
  </cols>
  <sheetData>
    <row r="1" spans="1:35" s="4" customFormat="1" ht="22.15" customHeight="1" x14ac:dyDescent="0.3">
      <c r="A1" s="129" t="str">
        <f>CONCATENATE(Inhalt_K9!B39,"   ",Inhalt_K9!C39)</f>
        <v>910   Entwicklung des Hundebestandes im Rahmen der Hundesteuer 1995 - 2025</v>
      </c>
      <c r="AE1" s="5"/>
      <c r="AF1" s="5"/>
      <c r="AG1" s="5"/>
      <c r="AH1" s="5"/>
      <c r="AI1" s="5"/>
    </row>
    <row r="2" spans="1:35" ht="7.5" customHeight="1" x14ac:dyDescent="0.25">
      <c r="A2" s="113"/>
      <c r="B2" s="113"/>
    </row>
    <row r="3" spans="1:35" s="10" customFormat="1" ht="56.45" customHeight="1" x14ac:dyDescent="0.2">
      <c r="A3" s="136" t="s">
        <v>77</v>
      </c>
      <c r="B3" s="137" t="s">
        <v>149</v>
      </c>
      <c r="C3" s="137" t="s">
        <v>151</v>
      </c>
    </row>
    <row r="4" spans="1:35" ht="21" customHeight="1" x14ac:dyDescent="0.25">
      <c r="A4" s="224">
        <v>1995</v>
      </c>
      <c r="B4" s="228">
        <v>6285</v>
      </c>
      <c r="C4" s="225">
        <f>B4*1000/216854</f>
        <v>28.982633476901508</v>
      </c>
      <c r="D4" s="11"/>
      <c r="E4" s="11"/>
      <c r="F4" s="11"/>
      <c r="G4" s="11"/>
      <c r="H4" s="11"/>
      <c r="I4" s="11"/>
    </row>
    <row r="5" spans="1:35" ht="12.75" customHeight="1" x14ac:dyDescent="0.25">
      <c r="A5" s="226">
        <v>1996</v>
      </c>
      <c r="B5" s="229">
        <v>5981</v>
      </c>
      <c r="C5" s="225">
        <f>B5/216986*1000</f>
        <v>27.563990303521884</v>
      </c>
    </row>
    <row r="6" spans="1:35" ht="12.75" customHeight="1" x14ac:dyDescent="0.25">
      <c r="A6" s="226">
        <v>1997</v>
      </c>
      <c r="B6" s="229">
        <v>5744</v>
      </c>
      <c r="C6" s="225">
        <f>B6/215673*1000</f>
        <v>26.632911861939139</v>
      </c>
    </row>
    <row r="7" spans="1:35" ht="12.75" customHeight="1" x14ac:dyDescent="0.25">
      <c r="A7" s="226">
        <v>1998</v>
      </c>
      <c r="B7" s="229">
        <v>5559</v>
      </c>
      <c r="C7" s="225">
        <f>B7/217430*1000</f>
        <v>25.566849100860047</v>
      </c>
    </row>
    <row r="8" spans="1:35" ht="12.75" customHeight="1" x14ac:dyDescent="0.25">
      <c r="A8" s="226">
        <v>1999</v>
      </c>
      <c r="B8" s="229">
        <v>5993</v>
      </c>
      <c r="C8" s="225">
        <f>B8/215954*1000</f>
        <v>27.751280365262971</v>
      </c>
    </row>
    <row r="9" spans="1:35" ht="21" customHeight="1" x14ac:dyDescent="0.25">
      <c r="A9" s="226">
        <v>2000</v>
      </c>
      <c r="B9" s="228">
        <v>6683</v>
      </c>
      <c r="C9" s="225">
        <f>B9/215327*1000</f>
        <v>31.036516553892454</v>
      </c>
      <c r="D9" s="11"/>
      <c r="E9" s="11"/>
      <c r="F9" s="11"/>
      <c r="G9" s="11"/>
      <c r="H9" s="11"/>
      <c r="I9" s="11"/>
    </row>
    <row r="10" spans="1:35" ht="12.75" customHeight="1" x14ac:dyDescent="0.25">
      <c r="A10" s="226">
        <v>2001</v>
      </c>
      <c r="B10" s="229">
        <v>6752</v>
      </c>
      <c r="C10" s="225">
        <f>B10/215330*1000</f>
        <v>31.356522546788646</v>
      </c>
    </row>
    <row r="11" spans="1:35" ht="12.75" customHeight="1" x14ac:dyDescent="0.25">
      <c r="A11" s="226">
        <v>2002</v>
      </c>
      <c r="B11" s="229">
        <v>6535</v>
      </c>
      <c r="C11" s="225">
        <f>B11/215330*1000</f>
        <v>30.348767008777223</v>
      </c>
    </row>
    <row r="12" spans="1:35" ht="12.75" customHeight="1" x14ac:dyDescent="0.25">
      <c r="A12" s="226">
        <v>2003</v>
      </c>
      <c r="B12" s="229">
        <v>6387</v>
      </c>
      <c r="C12" s="225">
        <f>(B12*1000)/215165</f>
        <v>29.684195849696746</v>
      </c>
    </row>
    <row r="13" spans="1:35" ht="21" customHeight="1" x14ac:dyDescent="0.25">
      <c r="A13" s="226">
        <v>2015</v>
      </c>
      <c r="B13" s="228">
        <v>8037</v>
      </c>
      <c r="C13" s="225">
        <f>(B13*1000)/215800</f>
        <v>37.242817423540316</v>
      </c>
      <c r="D13" s="11"/>
      <c r="E13" s="11"/>
      <c r="F13" s="11"/>
      <c r="G13" s="11"/>
      <c r="H13" s="11"/>
      <c r="I13" s="11"/>
    </row>
    <row r="14" spans="1:35" ht="12.75" customHeight="1" x14ac:dyDescent="0.25">
      <c r="A14" s="226">
        <v>2016</v>
      </c>
      <c r="B14" s="229">
        <v>8576</v>
      </c>
      <c r="C14" s="225">
        <f>(B14*1000)/218523</f>
        <v>39.245296833742898</v>
      </c>
    </row>
    <row r="15" spans="1:35" ht="12.75" customHeight="1" x14ac:dyDescent="0.25">
      <c r="A15" s="226">
        <v>2018</v>
      </c>
      <c r="B15" s="229">
        <v>9320</v>
      </c>
      <c r="C15" s="225">
        <f>(B15*1000)/219955</f>
        <v>42.372303425700714</v>
      </c>
    </row>
    <row r="16" spans="1:35" ht="12.75" customHeight="1" x14ac:dyDescent="0.25">
      <c r="A16" s="226">
        <v>2019</v>
      </c>
      <c r="B16" s="229">
        <v>9487</v>
      </c>
      <c r="C16" s="225">
        <f>(B16*1000)/220629</f>
        <v>42.999786972700775</v>
      </c>
    </row>
    <row r="17" spans="1:9" ht="21" customHeight="1" x14ac:dyDescent="0.25">
      <c r="A17" s="226">
        <v>2020</v>
      </c>
      <c r="B17" s="228">
        <v>10293</v>
      </c>
      <c r="C17" s="225">
        <f>(B17*1000)/220238</f>
        <v>46.73580399386119</v>
      </c>
      <c r="D17" s="11"/>
      <c r="E17" s="11"/>
      <c r="F17" s="11"/>
      <c r="G17" s="11"/>
      <c r="H17" s="11"/>
      <c r="I17" s="11"/>
    </row>
    <row r="18" spans="1:9" ht="12.75" customHeight="1" x14ac:dyDescent="0.25">
      <c r="A18" s="226">
        <v>2021</v>
      </c>
      <c r="B18" s="230">
        <v>10652</v>
      </c>
      <c r="C18" s="225">
        <f>(B18*1000)/219645</f>
        <v>48.496437433130737</v>
      </c>
    </row>
    <row r="19" spans="1:9" ht="12.75" customHeight="1" x14ac:dyDescent="0.25">
      <c r="A19" s="226">
        <v>2022</v>
      </c>
      <c r="B19" s="230">
        <v>10231</v>
      </c>
      <c r="C19" s="225">
        <f>(B19*1000)/220056</f>
        <v>46.492710946304577</v>
      </c>
    </row>
    <row r="20" spans="1:9" ht="12.75" customHeight="1" x14ac:dyDescent="0.25">
      <c r="A20" s="226">
        <v>2023</v>
      </c>
      <c r="B20" s="230">
        <v>10548</v>
      </c>
      <c r="C20" s="225">
        <f>(B20*1000)/222077</f>
        <v>47.497039315192481</v>
      </c>
    </row>
    <row r="21" spans="1:9" ht="12.75" customHeight="1" x14ac:dyDescent="0.25">
      <c r="A21" s="226">
        <v>2024</v>
      </c>
      <c r="B21" s="230">
        <v>10573</v>
      </c>
      <c r="C21" s="225">
        <f>(B21*1000)/222927</f>
        <v>47.428081838449359</v>
      </c>
    </row>
    <row r="22" spans="1:9" ht="21" customHeight="1" x14ac:dyDescent="0.25">
      <c r="A22" s="226">
        <v>2025</v>
      </c>
      <c r="B22" s="228">
        <v>10821</v>
      </c>
      <c r="C22" s="225">
        <f>(B22*1000)/223156</f>
        <v>48.490741902525585</v>
      </c>
      <c r="D22" s="11"/>
      <c r="E22" s="11"/>
      <c r="F22" s="11"/>
      <c r="G22" s="11"/>
      <c r="H22" s="11"/>
      <c r="I22" s="11"/>
    </row>
    <row r="23" spans="1:9" ht="19.5" customHeight="1" x14ac:dyDescent="0.25">
      <c r="A23" s="299" t="s">
        <v>150</v>
      </c>
      <c r="B23" s="299"/>
      <c r="C23" s="299"/>
      <c r="D23" s="11"/>
      <c r="E23" s="187"/>
      <c r="F23" s="11"/>
      <c r="G23" s="11"/>
      <c r="H23" s="11"/>
      <c r="I23" s="11"/>
    </row>
    <row r="29" spans="1:9" x14ac:dyDescent="0.25">
      <c r="B29" s="115"/>
    </row>
    <row r="38" ht="66" customHeight="1" x14ac:dyDescent="0.25"/>
  </sheetData>
  <mergeCells count="1">
    <mergeCell ref="A23:C23"/>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Sans,Standard"&amp;8&amp;P+266
</oddFooter>
    <evenHeader>&amp;L&amp;"Open Sans,Standard"&amp;8
&amp;G&amp;R&amp;"Open Sans,Standard"&amp;8
&amp;G</evenHeader>
    <evenFooter xml:space="preserve">&amp;L&amp;"Open Sans,Standard"&amp;8&amp;P+266
&amp;R&amp;"Open Sans,Standard"&amp;8Statistisches Jahrbuch 2023 - 2025
</even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E40"/>
  <sheetViews>
    <sheetView showGridLines="0" view="pageLayout" zoomScaleNormal="100" zoomScaleSheetLayoutView="85" workbookViewId="0">
      <selection activeCell="I23" sqref="I23"/>
    </sheetView>
  </sheetViews>
  <sheetFormatPr baseColWidth="10" defaultColWidth="11.28515625" defaultRowHeight="13.5" outlineLevelCol="1" x14ac:dyDescent="0.25"/>
  <cols>
    <col min="1" max="1" width="23.28515625" style="112" customWidth="1"/>
    <col min="2" max="2" width="31.85546875" style="97" customWidth="1"/>
    <col min="3" max="3" width="29" style="98" customWidth="1"/>
    <col min="4" max="4" width="15.5703125" style="47" hidden="1" customWidth="1" outlineLevel="1"/>
    <col min="5" max="5" width="6.7109375" style="47" hidden="1" customWidth="1" outlineLevel="1"/>
    <col min="6" max="6" width="17.7109375" style="47" hidden="1" customWidth="1" outlineLevel="1"/>
    <col min="7" max="7" width="7.28515625" style="47" hidden="1" customWidth="1" outlineLevel="1"/>
    <col min="8" max="8" width="5" style="11" customWidth="1" collapsed="1"/>
    <col min="9" max="248" width="11.28515625" style="11"/>
    <col min="249" max="249" width="12.28515625" style="11" customWidth="1"/>
    <col min="250" max="250" width="8.5703125" style="11" customWidth="1"/>
    <col min="251" max="253" width="5.85546875" style="11" customWidth="1"/>
    <col min="254" max="261" width="6.140625" style="11" customWidth="1"/>
    <col min="262" max="504" width="11.28515625" style="11"/>
    <col min="505" max="505" width="12.28515625" style="11" customWidth="1"/>
    <col min="506" max="506" width="8.5703125" style="11" customWidth="1"/>
    <col min="507" max="509" width="5.85546875" style="11" customWidth="1"/>
    <col min="510" max="517" width="6.140625" style="11" customWidth="1"/>
    <col min="518" max="760" width="11.28515625" style="11"/>
    <col min="761" max="761" width="12.28515625" style="11" customWidth="1"/>
    <col min="762" max="762" width="8.5703125" style="11" customWidth="1"/>
    <col min="763" max="765" width="5.85546875" style="11" customWidth="1"/>
    <col min="766" max="773" width="6.140625" style="11" customWidth="1"/>
    <col min="774" max="1016" width="11.28515625" style="11"/>
    <col min="1017" max="1017" width="12.28515625" style="11" customWidth="1"/>
    <col min="1018" max="1018" width="8.5703125" style="11" customWidth="1"/>
    <col min="1019" max="1021" width="5.85546875" style="11" customWidth="1"/>
    <col min="1022" max="1029" width="6.140625" style="11" customWidth="1"/>
    <col min="1030" max="1272" width="11.28515625" style="11"/>
    <col min="1273" max="1273" width="12.28515625" style="11" customWidth="1"/>
    <col min="1274" max="1274" width="8.5703125" style="11" customWidth="1"/>
    <col min="1275" max="1277" width="5.85546875" style="11" customWidth="1"/>
    <col min="1278" max="1285" width="6.140625" style="11" customWidth="1"/>
    <col min="1286" max="1528" width="11.28515625" style="11"/>
    <col min="1529" max="1529" width="12.28515625" style="11" customWidth="1"/>
    <col min="1530" max="1530" width="8.5703125" style="11" customWidth="1"/>
    <col min="1531" max="1533" width="5.85546875" style="11" customWidth="1"/>
    <col min="1534" max="1541" width="6.140625" style="11" customWidth="1"/>
    <col min="1542" max="1784" width="11.28515625" style="11"/>
    <col min="1785" max="1785" width="12.28515625" style="11" customWidth="1"/>
    <col min="1786" max="1786" width="8.5703125" style="11" customWidth="1"/>
    <col min="1787" max="1789" width="5.85546875" style="11" customWidth="1"/>
    <col min="1790" max="1797" width="6.140625" style="11" customWidth="1"/>
    <col min="1798" max="2040" width="11.28515625" style="11"/>
    <col min="2041" max="2041" width="12.28515625" style="11" customWidth="1"/>
    <col min="2042" max="2042" width="8.5703125" style="11" customWidth="1"/>
    <col min="2043" max="2045" width="5.85546875" style="11" customWidth="1"/>
    <col min="2046" max="2053" width="6.140625" style="11" customWidth="1"/>
    <col min="2054" max="2296" width="11.28515625" style="11"/>
    <col min="2297" max="2297" width="12.28515625" style="11" customWidth="1"/>
    <col min="2298" max="2298" width="8.5703125" style="11" customWidth="1"/>
    <col min="2299" max="2301" width="5.85546875" style="11" customWidth="1"/>
    <col min="2302" max="2309" width="6.140625" style="11" customWidth="1"/>
    <col min="2310" max="2552" width="11.28515625" style="11"/>
    <col min="2553" max="2553" width="12.28515625" style="11" customWidth="1"/>
    <col min="2554" max="2554" width="8.5703125" style="11" customWidth="1"/>
    <col min="2555" max="2557" width="5.85546875" style="11" customWidth="1"/>
    <col min="2558" max="2565" width="6.140625" style="11" customWidth="1"/>
    <col min="2566" max="2808" width="11.28515625" style="11"/>
    <col min="2809" max="2809" width="12.28515625" style="11" customWidth="1"/>
    <col min="2810" max="2810" width="8.5703125" style="11" customWidth="1"/>
    <col min="2811" max="2813" width="5.85546875" style="11" customWidth="1"/>
    <col min="2814" max="2821" width="6.140625" style="11" customWidth="1"/>
    <col min="2822" max="3064" width="11.28515625" style="11"/>
    <col min="3065" max="3065" width="12.28515625" style="11" customWidth="1"/>
    <col min="3066" max="3066" width="8.5703125" style="11" customWidth="1"/>
    <col min="3067" max="3069" width="5.85546875" style="11" customWidth="1"/>
    <col min="3070" max="3077" width="6.140625" style="11" customWidth="1"/>
    <col min="3078" max="3320" width="11.28515625" style="11"/>
    <col min="3321" max="3321" width="12.28515625" style="11" customWidth="1"/>
    <col min="3322" max="3322" width="8.5703125" style="11" customWidth="1"/>
    <col min="3323" max="3325" width="5.85546875" style="11" customWidth="1"/>
    <col min="3326" max="3333" width="6.140625" style="11" customWidth="1"/>
    <col min="3334" max="3576" width="11.28515625" style="11"/>
    <col min="3577" max="3577" width="12.28515625" style="11" customWidth="1"/>
    <col min="3578" max="3578" width="8.5703125" style="11" customWidth="1"/>
    <col min="3579" max="3581" width="5.85546875" style="11" customWidth="1"/>
    <col min="3582" max="3589" width="6.140625" style="11" customWidth="1"/>
    <col min="3590" max="3832" width="11.28515625" style="11"/>
    <col min="3833" max="3833" width="12.28515625" style="11" customWidth="1"/>
    <col min="3834" max="3834" width="8.5703125" style="11" customWidth="1"/>
    <col min="3835" max="3837" width="5.85546875" style="11" customWidth="1"/>
    <col min="3838" max="3845" width="6.140625" style="11" customWidth="1"/>
    <col min="3846" max="4088" width="11.28515625" style="11"/>
    <col min="4089" max="4089" width="12.28515625" style="11" customWidth="1"/>
    <col min="4090" max="4090" width="8.5703125" style="11" customWidth="1"/>
    <col min="4091" max="4093" width="5.85546875" style="11" customWidth="1"/>
    <col min="4094" max="4101" width="6.140625" style="11" customWidth="1"/>
    <col min="4102" max="4344" width="11.28515625" style="11"/>
    <col min="4345" max="4345" width="12.28515625" style="11" customWidth="1"/>
    <col min="4346" max="4346" width="8.5703125" style="11" customWidth="1"/>
    <col min="4347" max="4349" width="5.85546875" style="11" customWidth="1"/>
    <col min="4350" max="4357" width="6.140625" style="11" customWidth="1"/>
    <col min="4358" max="4600" width="11.28515625" style="11"/>
    <col min="4601" max="4601" width="12.28515625" style="11" customWidth="1"/>
    <col min="4602" max="4602" width="8.5703125" style="11" customWidth="1"/>
    <col min="4603" max="4605" width="5.85546875" style="11" customWidth="1"/>
    <col min="4606" max="4613" width="6.140625" style="11" customWidth="1"/>
    <col min="4614" max="4856" width="11.28515625" style="11"/>
    <col min="4857" max="4857" width="12.28515625" style="11" customWidth="1"/>
    <col min="4858" max="4858" width="8.5703125" style="11" customWidth="1"/>
    <col min="4859" max="4861" width="5.85546875" style="11" customWidth="1"/>
    <col min="4862" max="4869" width="6.140625" style="11" customWidth="1"/>
    <col min="4870" max="5112" width="11.28515625" style="11"/>
    <col min="5113" max="5113" width="12.28515625" style="11" customWidth="1"/>
    <col min="5114" max="5114" width="8.5703125" style="11" customWidth="1"/>
    <col min="5115" max="5117" width="5.85546875" style="11" customWidth="1"/>
    <col min="5118" max="5125" width="6.140625" style="11" customWidth="1"/>
    <col min="5126" max="5368" width="11.28515625" style="11"/>
    <col min="5369" max="5369" width="12.28515625" style="11" customWidth="1"/>
    <col min="5370" max="5370" width="8.5703125" style="11" customWidth="1"/>
    <col min="5371" max="5373" width="5.85546875" style="11" customWidth="1"/>
    <col min="5374" max="5381" width="6.140625" style="11" customWidth="1"/>
    <col min="5382" max="5624" width="11.28515625" style="11"/>
    <col min="5625" max="5625" width="12.28515625" style="11" customWidth="1"/>
    <col min="5626" max="5626" width="8.5703125" style="11" customWidth="1"/>
    <col min="5627" max="5629" width="5.85546875" style="11" customWidth="1"/>
    <col min="5630" max="5637" width="6.140625" style="11" customWidth="1"/>
    <col min="5638" max="5880" width="11.28515625" style="11"/>
    <col min="5881" max="5881" width="12.28515625" style="11" customWidth="1"/>
    <col min="5882" max="5882" width="8.5703125" style="11" customWidth="1"/>
    <col min="5883" max="5885" width="5.85546875" style="11" customWidth="1"/>
    <col min="5886" max="5893" width="6.140625" style="11" customWidth="1"/>
    <col min="5894" max="6136" width="11.28515625" style="11"/>
    <col min="6137" max="6137" width="12.28515625" style="11" customWidth="1"/>
    <col min="6138" max="6138" width="8.5703125" style="11" customWidth="1"/>
    <col min="6139" max="6141" width="5.85546875" style="11" customWidth="1"/>
    <col min="6142" max="6149" width="6.140625" style="11" customWidth="1"/>
    <col min="6150" max="6392" width="11.28515625" style="11"/>
    <col min="6393" max="6393" width="12.28515625" style="11" customWidth="1"/>
    <col min="6394" max="6394" width="8.5703125" style="11" customWidth="1"/>
    <col min="6395" max="6397" width="5.85546875" style="11" customWidth="1"/>
    <col min="6398" max="6405" width="6.140625" style="11" customWidth="1"/>
    <col min="6406" max="6648" width="11.28515625" style="11"/>
    <col min="6649" max="6649" width="12.28515625" style="11" customWidth="1"/>
    <col min="6650" max="6650" width="8.5703125" style="11" customWidth="1"/>
    <col min="6651" max="6653" width="5.85546875" style="11" customWidth="1"/>
    <col min="6654" max="6661" width="6.140625" style="11" customWidth="1"/>
    <col min="6662" max="6904" width="11.28515625" style="11"/>
    <col min="6905" max="6905" width="12.28515625" style="11" customWidth="1"/>
    <col min="6906" max="6906" width="8.5703125" style="11" customWidth="1"/>
    <col min="6907" max="6909" width="5.85546875" style="11" customWidth="1"/>
    <col min="6910" max="6917" width="6.140625" style="11" customWidth="1"/>
    <col min="6918" max="7160" width="11.28515625" style="11"/>
    <col min="7161" max="7161" width="12.28515625" style="11" customWidth="1"/>
    <col min="7162" max="7162" width="8.5703125" style="11" customWidth="1"/>
    <col min="7163" max="7165" width="5.85546875" style="11" customWidth="1"/>
    <col min="7166" max="7173" width="6.140625" style="11" customWidth="1"/>
    <col min="7174" max="7416" width="11.28515625" style="11"/>
    <col min="7417" max="7417" width="12.28515625" style="11" customWidth="1"/>
    <col min="7418" max="7418" width="8.5703125" style="11" customWidth="1"/>
    <col min="7419" max="7421" width="5.85546875" style="11" customWidth="1"/>
    <col min="7422" max="7429" width="6.140625" style="11" customWidth="1"/>
    <col min="7430" max="7672" width="11.28515625" style="11"/>
    <col min="7673" max="7673" width="12.28515625" style="11" customWidth="1"/>
    <col min="7674" max="7674" width="8.5703125" style="11" customWidth="1"/>
    <col min="7675" max="7677" width="5.85546875" style="11" customWidth="1"/>
    <col min="7678" max="7685" width="6.140625" style="11" customWidth="1"/>
    <col min="7686" max="7928" width="11.28515625" style="11"/>
    <col min="7929" max="7929" width="12.28515625" style="11" customWidth="1"/>
    <col min="7930" max="7930" width="8.5703125" style="11" customWidth="1"/>
    <col min="7931" max="7933" width="5.85546875" style="11" customWidth="1"/>
    <col min="7934" max="7941" width="6.140625" style="11" customWidth="1"/>
    <col min="7942" max="8184" width="11.28515625" style="11"/>
    <col min="8185" max="8185" width="12.28515625" style="11" customWidth="1"/>
    <col min="8186" max="8186" width="8.5703125" style="11" customWidth="1"/>
    <col min="8187" max="8189" width="5.85546875" style="11" customWidth="1"/>
    <col min="8190" max="8197" width="6.140625" style="11" customWidth="1"/>
    <col min="8198" max="8440" width="11.28515625" style="11"/>
    <col min="8441" max="8441" width="12.28515625" style="11" customWidth="1"/>
    <col min="8442" max="8442" width="8.5703125" style="11" customWidth="1"/>
    <col min="8443" max="8445" width="5.85546875" style="11" customWidth="1"/>
    <col min="8446" max="8453" width="6.140625" style="11" customWidth="1"/>
    <col min="8454" max="8696" width="11.28515625" style="11"/>
    <col min="8697" max="8697" width="12.28515625" style="11" customWidth="1"/>
    <col min="8698" max="8698" width="8.5703125" style="11" customWidth="1"/>
    <col min="8699" max="8701" width="5.85546875" style="11" customWidth="1"/>
    <col min="8702" max="8709" width="6.140625" style="11" customWidth="1"/>
    <col min="8710" max="8952" width="11.28515625" style="11"/>
    <col min="8953" max="8953" width="12.28515625" style="11" customWidth="1"/>
    <col min="8954" max="8954" width="8.5703125" style="11" customWidth="1"/>
    <col min="8955" max="8957" width="5.85546875" style="11" customWidth="1"/>
    <col min="8958" max="8965" width="6.140625" style="11" customWidth="1"/>
    <col min="8966" max="9208" width="11.28515625" style="11"/>
    <col min="9209" max="9209" width="12.28515625" style="11" customWidth="1"/>
    <col min="9210" max="9210" width="8.5703125" style="11" customWidth="1"/>
    <col min="9211" max="9213" width="5.85546875" style="11" customWidth="1"/>
    <col min="9214" max="9221" width="6.140625" style="11" customWidth="1"/>
    <col min="9222" max="9464" width="11.28515625" style="11"/>
    <col min="9465" max="9465" width="12.28515625" style="11" customWidth="1"/>
    <col min="9466" max="9466" width="8.5703125" style="11" customWidth="1"/>
    <col min="9467" max="9469" width="5.85546875" style="11" customWidth="1"/>
    <col min="9470" max="9477" width="6.140625" style="11" customWidth="1"/>
    <col min="9478" max="9720" width="11.28515625" style="11"/>
    <col min="9721" max="9721" width="12.28515625" style="11" customWidth="1"/>
    <col min="9722" max="9722" width="8.5703125" style="11" customWidth="1"/>
    <col min="9723" max="9725" width="5.85546875" style="11" customWidth="1"/>
    <col min="9726" max="9733" width="6.140625" style="11" customWidth="1"/>
    <col min="9734" max="9976" width="11.28515625" style="11"/>
    <col min="9977" max="9977" width="12.28515625" style="11" customWidth="1"/>
    <col min="9978" max="9978" width="8.5703125" style="11" customWidth="1"/>
    <col min="9979" max="9981" width="5.85546875" style="11" customWidth="1"/>
    <col min="9982" max="9989" width="6.140625" style="11" customWidth="1"/>
    <col min="9990" max="10232" width="11.28515625" style="11"/>
    <col min="10233" max="10233" width="12.28515625" style="11" customWidth="1"/>
    <col min="10234" max="10234" width="8.5703125" style="11" customWidth="1"/>
    <col min="10235" max="10237" width="5.85546875" style="11" customWidth="1"/>
    <col min="10238" max="10245" width="6.140625" style="11" customWidth="1"/>
    <col min="10246" max="10488" width="11.28515625" style="11"/>
    <col min="10489" max="10489" width="12.28515625" style="11" customWidth="1"/>
    <col min="10490" max="10490" width="8.5703125" style="11" customWidth="1"/>
    <col min="10491" max="10493" width="5.85546875" style="11" customWidth="1"/>
    <col min="10494" max="10501" width="6.140625" style="11" customWidth="1"/>
    <col min="10502" max="10744" width="11.28515625" style="11"/>
    <col min="10745" max="10745" width="12.28515625" style="11" customWidth="1"/>
    <col min="10746" max="10746" width="8.5703125" style="11" customWidth="1"/>
    <col min="10747" max="10749" width="5.85546875" style="11" customWidth="1"/>
    <col min="10750" max="10757" width="6.140625" style="11" customWidth="1"/>
    <col min="10758" max="11000" width="11.28515625" style="11"/>
    <col min="11001" max="11001" width="12.28515625" style="11" customWidth="1"/>
    <col min="11002" max="11002" width="8.5703125" style="11" customWidth="1"/>
    <col min="11003" max="11005" width="5.85546875" style="11" customWidth="1"/>
    <col min="11006" max="11013" width="6.140625" style="11" customWidth="1"/>
    <col min="11014" max="11256" width="11.28515625" style="11"/>
    <col min="11257" max="11257" width="12.28515625" style="11" customWidth="1"/>
    <col min="11258" max="11258" width="8.5703125" style="11" customWidth="1"/>
    <col min="11259" max="11261" width="5.85546875" style="11" customWidth="1"/>
    <col min="11262" max="11269" width="6.140625" style="11" customWidth="1"/>
    <col min="11270" max="11512" width="11.28515625" style="11"/>
    <col min="11513" max="11513" width="12.28515625" style="11" customWidth="1"/>
    <col min="11514" max="11514" width="8.5703125" style="11" customWidth="1"/>
    <col min="11515" max="11517" width="5.85546875" style="11" customWidth="1"/>
    <col min="11518" max="11525" width="6.140625" style="11" customWidth="1"/>
    <col min="11526" max="11768" width="11.28515625" style="11"/>
    <col min="11769" max="11769" width="12.28515625" style="11" customWidth="1"/>
    <col min="11770" max="11770" width="8.5703125" style="11" customWidth="1"/>
    <col min="11771" max="11773" width="5.85546875" style="11" customWidth="1"/>
    <col min="11774" max="11781" width="6.140625" style="11" customWidth="1"/>
    <col min="11782" max="12024" width="11.28515625" style="11"/>
    <col min="12025" max="12025" width="12.28515625" style="11" customWidth="1"/>
    <col min="12026" max="12026" width="8.5703125" style="11" customWidth="1"/>
    <col min="12027" max="12029" width="5.85546875" style="11" customWidth="1"/>
    <col min="12030" max="12037" width="6.140625" style="11" customWidth="1"/>
    <col min="12038" max="12280" width="11.28515625" style="11"/>
    <col min="12281" max="12281" width="12.28515625" style="11" customWidth="1"/>
    <col min="12282" max="12282" width="8.5703125" style="11" customWidth="1"/>
    <col min="12283" max="12285" width="5.85546875" style="11" customWidth="1"/>
    <col min="12286" max="12293" width="6.140625" style="11" customWidth="1"/>
    <col min="12294" max="12536" width="11.28515625" style="11"/>
    <col min="12537" max="12537" width="12.28515625" style="11" customWidth="1"/>
    <col min="12538" max="12538" width="8.5703125" style="11" customWidth="1"/>
    <col min="12539" max="12541" width="5.85546875" style="11" customWidth="1"/>
    <col min="12542" max="12549" width="6.140625" style="11" customWidth="1"/>
    <col min="12550" max="12792" width="11.28515625" style="11"/>
    <col min="12793" max="12793" width="12.28515625" style="11" customWidth="1"/>
    <col min="12794" max="12794" width="8.5703125" style="11" customWidth="1"/>
    <col min="12795" max="12797" width="5.85546875" style="11" customWidth="1"/>
    <col min="12798" max="12805" width="6.140625" style="11" customWidth="1"/>
    <col min="12806" max="13048" width="11.28515625" style="11"/>
    <col min="13049" max="13049" width="12.28515625" style="11" customWidth="1"/>
    <col min="13050" max="13050" width="8.5703125" style="11" customWidth="1"/>
    <col min="13051" max="13053" width="5.85546875" style="11" customWidth="1"/>
    <col min="13054" max="13061" width="6.140625" style="11" customWidth="1"/>
    <col min="13062" max="13304" width="11.28515625" style="11"/>
    <col min="13305" max="13305" width="12.28515625" style="11" customWidth="1"/>
    <col min="13306" max="13306" width="8.5703125" style="11" customWidth="1"/>
    <col min="13307" max="13309" width="5.85546875" style="11" customWidth="1"/>
    <col min="13310" max="13317" width="6.140625" style="11" customWidth="1"/>
    <col min="13318" max="13560" width="11.28515625" style="11"/>
    <col min="13561" max="13561" width="12.28515625" style="11" customWidth="1"/>
    <col min="13562" max="13562" width="8.5703125" style="11" customWidth="1"/>
    <col min="13563" max="13565" width="5.85546875" style="11" customWidth="1"/>
    <col min="13566" max="13573" width="6.140625" style="11" customWidth="1"/>
    <col min="13574" max="13816" width="11.28515625" style="11"/>
    <col min="13817" max="13817" width="12.28515625" style="11" customWidth="1"/>
    <col min="13818" max="13818" width="8.5703125" style="11" customWidth="1"/>
    <col min="13819" max="13821" width="5.85546875" style="11" customWidth="1"/>
    <col min="13822" max="13829" width="6.140625" style="11" customWidth="1"/>
    <col min="13830" max="14072" width="11.28515625" style="11"/>
    <col min="14073" max="14073" width="12.28515625" style="11" customWidth="1"/>
    <col min="14074" max="14074" width="8.5703125" style="11" customWidth="1"/>
    <col min="14075" max="14077" width="5.85546875" style="11" customWidth="1"/>
    <col min="14078" max="14085" width="6.140625" style="11" customWidth="1"/>
    <col min="14086" max="14328" width="11.28515625" style="11"/>
    <col min="14329" max="14329" width="12.28515625" style="11" customWidth="1"/>
    <col min="14330" max="14330" width="8.5703125" style="11" customWidth="1"/>
    <col min="14331" max="14333" width="5.85546875" style="11" customWidth="1"/>
    <col min="14334" max="14341" width="6.140625" style="11" customWidth="1"/>
    <col min="14342" max="14584" width="11.28515625" style="11"/>
    <col min="14585" max="14585" width="12.28515625" style="11" customWidth="1"/>
    <col min="14586" max="14586" width="8.5703125" style="11" customWidth="1"/>
    <col min="14587" max="14589" width="5.85546875" style="11" customWidth="1"/>
    <col min="14590" max="14597" width="6.140625" style="11" customWidth="1"/>
    <col min="14598" max="14840" width="11.28515625" style="11"/>
    <col min="14841" max="14841" width="12.28515625" style="11" customWidth="1"/>
    <col min="14842" max="14842" width="8.5703125" style="11" customWidth="1"/>
    <col min="14843" max="14845" width="5.85546875" style="11" customWidth="1"/>
    <col min="14846" max="14853" width="6.140625" style="11" customWidth="1"/>
    <col min="14854" max="15096" width="11.28515625" style="11"/>
    <col min="15097" max="15097" width="12.28515625" style="11" customWidth="1"/>
    <col min="15098" max="15098" width="8.5703125" style="11" customWidth="1"/>
    <col min="15099" max="15101" width="5.85546875" style="11" customWidth="1"/>
    <col min="15102" max="15109" width="6.140625" style="11" customWidth="1"/>
    <col min="15110" max="15352" width="11.28515625" style="11"/>
    <col min="15353" max="15353" width="12.28515625" style="11" customWidth="1"/>
    <col min="15354" max="15354" width="8.5703125" style="11" customWidth="1"/>
    <col min="15355" max="15357" width="5.85546875" style="11" customWidth="1"/>
    <col min="15358" max="15365" width="6.140625" style="11" customWidth="1"/>
    <col min="15366" max="15608" width="11.28515625" style="11"/>
    <col min="15609" max="15609" width="12.28515625" style="11" customWidth="1"/>
    <col min="15610" max="15610" width="8.5703125" style="11" customWidth="1"/>
    <col min="15611" max="15613" width="5.85546875" style="11" customWidth="1"/>
    <col min="15614" max="15621" width="6.140625" style="11" customWidth="1"/>
    <col min="15622" max="15864" width="11.28515625" style="11"/>
    <col min="15865" max="15865" width="12.28515625" style="11" customWidth="1"/>
    <col min="15866" max="15866" width="8.5703125" style="11" customWidth="1"/>
    <col min="15867" max="15869" width="5.85546875" style="11" customWidth="1"/>
    <col min="15870" max="15877" width="6.140625" style="11" customWidth="1"/>
    <col min="15878" max="16120" width="11.28515625" style="11"/>
    <col min="16121" max="16121" width="12.28515625" style="11" customWidth="1"/>
    <col min="16122" max="16122" width="8.5703125" style="11" customWidth="1"/>
    <col min="16123" max="16125" width="5.85546875" style="11" customWidth="1"/>
    <col min="16126" max="16133" width="6.140625" style="11" customWidth="1"/>
    <col min="16134" max="16384" width="11.28515625" style="11"/>
  </cols>
  <sheetData>
    <row r="1" spans="1:31" s="4" customFormat="1" ht="22.15" customHeight="1" x14ac:dyDescent="0.3">
      <c r="A1" s="129" t="str">
        <f>CONCATENATE(Inhalt_K9!B40,"   ",Inhalt_K9!C40)</f>
        <v>911   Hundebestand im Rahmen der Hundesteuer Juli 2025 nach Postleitzahlen</v>
      </c>
      <c r="D1" s="47"/>
      <c r="E1" s="47"/>
      <c r="F1" s="47"/>
      <c r="G1" s="47"/>
      <c r="AA1" s="5"/>
      <c r="AB1" s="5"/>
      <c r="AC1" s="5"/>
      <c r="AD1" s="5"/>
      <c r="AE1" s="5"/>
    </row>
    <row r="2" spans="1:31" ht="7.5" customHeight="1" x14ac:dyDescent="0.25">
      <c r="A2" s="113"/>
      <c r="B2" s="113"/>
    </row>
    <row r="3" spans="1:31" s="10" customFormat="1" ht="56.45" customHeight="1" x14ac:dyDescent="0.25">
      <c r="A3" s="223" t="s">
        <v>297</v>
      </c>
      <c r="B3" s="137" t="s">
        <v>149</v>
      </c>
      <c r="C3" s="137" t="s">
        <v>298</v>
      </c>
      <c r="D3" s="163" t="s">
        <v>221</v>
      </c>
      <c r="E3" s="248"/>
      <c r="F3" s="248" t="s">
        <v>264</v>
      </c>
      <c r="G3" s="248"/>
      <c r="H3" s="249"/>
      <c r="I3" s="249"/>
      <c r="J3" s="249"/>
    </row>
    <row r="4" spans="1:31" ht="27" customHeight="1" x14ac:dyDescent="0.25">
      <c r="A4" s="224">
        <v>23552</v>
      </c>
      <c r="B4" s="228">
        <v>453</v>
      </c>
      <c r="C4" s="225">
        <f t="shared" ref="C4:C14" si="0">(B4*1000)/G4</f>
        <v>32.039040950562274</v>
      </c>
      <c r="D4" s="227">
        <v>23627</v>
      </c>
      <c r="E4" s="163">
        <v>25.641025641025642</v>
      </c>
      <c r="F4" s="163">
        <v>23552</v>
      </c>
      <c r="G4" s="163">
        <v>14139</v>
      </c>
      <c r="H4" s="250"/>
      <c r="I4" s="250"/>
      <c r="J4" s="250"/>
    </row>
    <row r="5" spans="1:31" ht="12" customHeight="1" x14ac:dyDescent="0.25">
      <c r="A5" s="226">
        <v>23554</v>
      </c>
      <c r="B5" s="229">
        <v>947</v>
      </c>
      <c r="C5" s="225">
        <f t="shared" si="0"/>
        <v>39.846840023563075</v>
      </c>
      <c r="D5" s="227">
        <v>23552</v>
      </c>
      <c r="E5" s="163">
        <v>32.039040950562274</v>
      </c>
      <c r="F5" s="163">
        <v>23554</v>
      </c>
      <c r="G5" s="163">
        <v>23766</v>
      </c>
      <c r="H5" s="250"/>
      <c r="I5" s="250"/>
      <c r="J5" s="250"/>
    </row>
    <row r="6" spans="1:31" ht="12" customHeight="1" x14ac:dyDescent="0.25">
      <c r="A6" s="226">
        <v>23556</v>
      </c>
      <c r="B6" s="229">
        <v>968</v>
      </c>
      <c r="C6" s="225">
        <f t="shared" si="0"/>
        <v>54.202362954252756</v>
      </c>
      <c r="D6" s="227">
        <v>23558</v>
      </c>
      <c r="E6" s="163">
        <v>32.979375127629162</v>
      </c>
      <c r="F6" s="163">
        <v>23556</v>
      </c>
      <c r="G6" s="163">
        <v>17859</v>
      </c>
      <c r="H6" s="250"/>
      <c r="I6" s="250"/>
      <c r="J6" s="250"/>
    </row>
    <row r="7" spans="1:31" ht="18" customHeight="1" x14ac:dyDescent="0.25">
      <c r="A7" s="226">
        <v>23558</v>
      </c>
      <c r="B7" s="229">
        <v>969</v>
      </c>
      <c r="C7" s="225">
        <f t="shared" si="0"/>
        <v>32.979375127629162</v>
      </c>
      <c r="D7" s="227">
        <v>23554</v>
      </c>
      <c r="E7" s="163">
        <v>39.846840023563075</v>
      </c>
      <c r="F7" s="163">
        <v>23558</v>
      </c>
      <c r="G7" s="163">
        <v>29382</v>
      </c>
      <c r="H7" s="250"/>
      <c r="I7" s="250"/>
      <c r="J7" s="250"/>
    </row>
    <row r="8" spans="1:31" ht="12" customHeight="1" x14ac:dyDescent="0.25">
      <c r="A8" s="226">
        <v>23560</v>
      </c>
      <c r="B8" s="229">
        <v>1288</v>
      </c>
      <c r="C8" s="225">
        <f t="shared" si="0"/>
        <v>57.089668011169721</v>
      </c>
      <c r="D8" s="227">
        <v>23562</v>
      </c>
      <c r="E8" s="163">
        <v>42.783440291934063</v>
      </c>
      <c r="F8" s="163">
        <v>23560</v>
      </c>
      <c r="G8" s="163">
        <v>22561</v>
      </c>
      <c r="H8" s="250"/>
      <c r="I8" s="250"/>
      <c r="J8" s="250"/>
    </row>
    <row r="9" spans="1:31" ht="12" customHeight="1" x14ac:dyDescent="0.25">
      <c r="A9" s="226">
        <v>23562</v>
      </c>
      <c r="B9" s="229">
        <v>1020</v>
      </c>
      <c r="C9" s="225">
        <f t="shared" si="0"/>
        <v>42.783440291934063</v>
      </c>
      <c r="D9" s="227">
        <v>23564</v>
      </c>
      <c r="E9" s="163">
        <v>45.532994923857871</v>
      </c>
      <c r="F9" s="163">
        <v>23562</v>
      </c>
      <c r="G9" s="163">
        <v>23841</v>
      </c>
      <c r="H9" s="250"/>
      <c r="I9" s="250"/>
      <c r="J9" s="250"/>
    </row>
    <row r="10" spans="1:31" ht="18" customHeight="1" x14ac:dyDescent="0.25">
      <c r="A10" s="226">
        <v>23564</v>
      </c>
      <c r="B10" s="229">
        <v>897</v>
      </c>
      <c r="C10" s="225">
        <f t="shared" si="0"/>
        <v>45.532994923857871</v>
      </c>
      <c r="D10" s="227">
        <v>23566</v>
      </c>
      <c r="E10" s="163">
        <v>49.172959367134126</v>
      </c>
      <c r="F10" s="163">
        <v>23564</v>
      </c>
      <c r="G10" s="163">
        <v>19700</v>
      </c>
      <c r="H10" s="250"/>
      <c r="I10" s="250"/>
      <c r="J10" s="250"/>
    </row>
    <row r="11" spans="1:31" ht="12" customHeight="1" x14ac:dyDescent="0.25">
      <c r="A11" s="226">
        <v>23566</v>
      </c>
      <c r="B11" s="229">
        <v>1094</v>
      </c>
      <c r="C11" s="225">
        <f t="shared" si="0"/>
        <v>49.172959367134126</v>
      </c>
      <c r="D11" s="227">
        <v>23556</v>
      </c>
      <c r="E11" s="163">
        <v>54.202362954252756</v>
      </c>
      <c r="F11" s="163">
        <v>23566</v>
      </c>
      <c r="G11" s="163">
        <v>22248</v>
      </c>
      <c r="H11" s="250"/>
      <c r="I11" s="250"/>
      <c r="J11" s="250"/>
    </row>
    <row r="12" spans="1:31" ht="12" customHeight="1" x14ac:dyDescent="0.25">
      <c r="A12" s="226">
        <v>23568</v>
      </c>
      <c r="B12" s="229">
        <v>1013</v>
      </c>
      <c r="C12" s="225">
        <f t="shared" si="0"/>
        <v>62.654626422563091</v>
      </c>
      <c r="D12" s="227">
        <v>23560</v>
      </c>
      <c r="E12" s="163">
        <v>57.089668011169721</v>
      </c>
      <c r="F12" s="163">
        <v>23568</v>
      </c>
      <c r="G12" s="163">
        <v>16168</v>
      </c>
      <c r="H12" s="250"/>
      <c r="I12" s="250"/>
      <c r="J12" s="250"/>
    </row>
    <row r="13" spans="1:31" ht="18" customHeight="1" x14ac:dyDescent="0.25">
      <c r="A13" s="226">
        <v>23569</v>
      </c>
      <c r="B13" s="229">
        <v>1242</v>
      </c>
      <c r="C13" s="225">
        <f t="shared" si="0"/>
        <v>66.932528562190129</v>
      </c>
      <c r="D13" s="227">
        <v>23568</v>
      </c>
      <c r="E13" s="163">
        <v>62.654626422563091</v>
      </c>
      <c r="F13" s="163">
        <v>23569</v>
      </c>
      <c r="G13" s="163">
        <v>18556</v>
      </c>
      <c r="H13" s="250"/>
      <c r="I13" s="250"/>
      <c r="J13" s="250"/>
    </row>
    <row r="14" spans="1:31" ht="12" customHeight="1" x14ac:dyDescent="0.25">
      <c r="A14" s="226">
        <v>23570</v>
      </c>
      <c r="B14" s="229">
        <v>894</v>
      </c>
      <c r="C14" s="225">
        <f t="shared" si="0"/>
        <v>64.026355367757645</v>
      </c>
      <c r="D14" s="227">
        <v>23628</v>
      </c>
      <c r="E14" s="163">
        <v>63.16916488222698</v>
      </c>
      <c r="F14" s="163">
        <v>23570</v>
      </c>
      <c r="G14" s="163">
        <v>13963</v>
      </c>
      <c r="H14" s="250"/>
      <c r="I14" s="250"/>
      <c r="J14" s="250"/>
    </row>
    <row r="15" spans="1:31" ht="12" customHeight="1" x14ac:dyDescent="0.25">
      <c r="A15" s="226">
        <v>23627</v>
      </c>
      <c r="B15" s="229" t="s">
        <v>45</v>
      </c>
      <c r="C15" s="225">
        <v>25.641025641025642</v>
      </c>
      <c r="D15" s="227">
        <v>23570</v>
      </c>
      <c r="E15" s="163">
        <v>64.026355367757645</v>
      </c>
      <c r="F15" s="163">
        <v>23627</v>
      </c>
      <c r="G15" s="163">
        <v>39</v>
      </c>
      <c r="H15" s="250"/>
      <c r="I15" s="250"/>
      <c r="J15" s="250"/>
    </row>
    <row r="16" spans="1:31" ht="18" customHeight="1" x14ac:dyDescent="0.25">
      <c r="A16" s="226">
        <v>23628</v>
      </c>
      <c r="B16" s="229" t="s">
        <v>45</v>
      </c>
      <c r="C16" s="225">
        <v>63.16916488222698</v>
      </c>
      <c r="D16" s="227">
        <v>23569</v>
      </c>
      <c r="E16" s="163">
        <v>66.932528562190129</v>
      </c>
      <c r="F16" s="163">
        <v>23628</v>
      </c>
      <c r="G16" s="163">
        <v>934</v>
      </c>
      <c r="H16" s="250"/>
      <c r="I16" s="250"/>
      <c r="J16" s="250"/>
    </row>
    <row r="17" spans="1:10" ht="26.25" customHeight="1" x14ac:dyDescent="0.25">
      <c r="A17" s="233" t="s">
        <v>91</v>
      </c>
      <c r="B17" s="234">
        <v>10845</v>
      </c>
      <c r="C17" s="235">
        <f>(B17*1000)/G17</f>
        <v>48.59828998548101</v>
      </c>
      <c r="D17" s="251" t="s">
        <v>91</v>
      </c>
      <c r="E17" s="163">
        <v>48.59828998548101</v>
      </c>
      <c r="F17" s="163" t="s">
        <v>91</v>
      </c>
      <c r="G17" s="163">
        <v>223156</v>
      </c>
      <c r="H17" s="250"/>
      <c r="I17" s="250"/>
      <c r="J17" s="250"/>
    </row>
    <row r="18" spans="1:10" ht="19.5" customHeight="1" x14ac:dyDescent="0.25">
      <c r="A18" s="299" t="s">
        <v>262</v>
      </c>
      <c r="B18" s="299"/>
      <c r="C18" s="299"/>
      <c r="D18" s="163"/>
      <c r="E18" s="163"/>
      <c r="F18" s="163"/>
      <c r="G18" s="163"/>
      <c r="H18" s="250"/>
      <c r="I18" s="250"/>
      <c r="J18" s="250"/>
    </row>
    <row r="19" spans="1:10" x14ac:dyDescent="0.25">
      <c r="D19" s="163"/>
      <c r="E19" s="163"/>
      <c r="F19" s="163"/>
      <c r="G19" s="163"/>
      <c r="H19" s="250"/>
      <c r="I19" s="250"/>
      <c r="J19" s="250"/>
    </row>
    <row r="20" spans="1:10" x14ac:dyDescent="0.25">
      <c r="D20" s="163"/>
      <c r="E20" s="163"/>
      <c r="F20" s="163"/>
      <c r="G20" s="163"/>
      <c r="H20" s="250"/>
      <c r="I20" s="250"/>
      <c r="J20" s="250"/>
    </row>
    <row r="24" spans="1:10" x14ac:dyDescent="0.25">
      <c r="B24" s="115"/>
    </row>
    <row r="40" ht="88.5" customHeight="1" x14ac:dyDescent="0.25"/>
  </sheetData>
  <sortState xmlns:xlrd2="http://schemas.microsoft.com/office/spreadsheetml/2017/richdata2" ref="D4:E16">
    <sortCondition ref="E4:E16"/>
  </sortState>
  <mergeCells count="1">
    <mergeCell ref="A18:C18"/>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Sans,Standard"&amp;8&amp;P+266
</oddFooter>
    <evenHeader>&amp;L&amp;"Open Sans,Standard"&amp;8
&amp;G&amp;R&amp;"Open Sans,Standard"&amp;8
&amp;G</evenHeader>
    <evenFooter xml:space="preserve">&amp;L&amp;"Open Sans,Standard"&amp;8&amp;P+266
&amp;R&amp;"Open Sans,Standard"&amp;8Statistisches Jahrbuch 2023 - 2025
</even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I52"/>
  <sheetViews>
    <sheetView showGridLines="0" view="pageLayout" zoomScaleNormal="100" zoomScaleSheetLayoutView="85" workbookViewId="0">
      <selection activeCell="I23" sqref="I23"/>
    </sheetView>
  </sheetViews>
  <sheetFormatPr baseColWidth="10" defaultColWidth="11.28515625" defaultRowHeight="13.5" outlineLevelCol="1" x14ac:dyDescent="0.25"/>
  <cols>
    <col min="1" max="1" width="20.85546875" style="112" customWidth="1"/>
    <col min="2" max="2" width="31.85546875" style="97" customWidth="1"/>
    <col min="3" max="3" width="29" style="98" customWidth="1"/>
    <col min="4" max="4" width="28.140625" style="47" hidden="1" customWidth="1" outlineLevel="1"/>
    <col min="5" max="6" width="5" style="47" hidden="1" customWidth="1" outlineLevel="1"/>
    <col min="7" max="7" width="5" style="47" customWidth="1" collapsed="1"/>
    <col min="8" max="8" width="5" style="98" customWidth="1"/>
    <col min="9" max="9" width="5" style="47" customWidth="1"/>
    <col min="10" max="12" width="5" style="11" customWidth="1"/>
    <col min="13" max="252" width="11.28515625" style="11"/>
    <col min="253" max="253" width="12.28515625" style="11" customWidth="1"/>
    <col min="254" max="254" width="8.5703125" style="11" customWidth="1"/>
    <col min="255" max="257" width="5.85546875" style="11" customWidth="1"/>
    <col min="258" max="265" width="6.140625" style="11" customWidth="1"/>
    <col min="266" max="508" width="11.28515625" style="11"/>
    <col min="509" max="509" width="12.28515625" style="11" customWidth="1"/>
    <col min="510" max="510" width="8.5703125" style="11" customWidth="1"/>
    <col min="511" max="513" width="5.85546875" style="11" customWidth="1"/>
    <col min="514" max="521" width="6.140625" style="11" customWidth="1"/>
    <col min="522" max="764" width="11.28515625" style="11"/>
    <col min="765" max="765" width="12.28515625" style="11" customWidth="1"/>
    <col min="766" max="766" width="8.5703125" style="11" customWidth="1"/>
    <col min="767" max="769" width="5.85546875" style="11" customWidth="1"/>
    <col min="770" max="777" width="6.140625" style="11" customWidth="1"/>
    <col min="778" max="1020" width="11.28515625" style="11"/>
    <col min="1021" max="1021" width="12.28515625" style="11" customWidth="1"/>
    <col min="1022" max="1022" width="8.5703125" style="11" customWidth="1"/>
    <col min="1023" max="1025" width="5.85546875" style="11" customWidth="1"/>
    <col min="1026" max="1033" width="6.140625" style="11" customWidth="1"/>
    <col min="1034" max="1276" width="11.28515625" style="11"/>
    <col min="1277" max="1277" width="12.28515625" style="11" customWidth="1"/>
    <col min="1278" max="1278" width="8.5703125" style="11" customWidth="1"/>
    <col min="1279" max="1281" width="5.85546875" style="11" customWidth="1"/>
    <col min="1282" max="1289" width="6.140625" style="11" customWidth="1"/>
    <col min="1290" max="1532" width="11.28515625" style="11"/>
    <col min="1533" max="1533" width="12.28515625" style="11" customWidth="1"/>
    <col min="1534" max="1534" width="8.5703125" style="11" customWidth="1"/>
    <col min="1535" max="1537" width="5.85546875" style="11" customWidth="1"/>
    <col min="1538" max="1545" width="6.140625" style="11" customWidth="1"/>
    <col min="1546" max="1788" width="11.28515625" style="11"/>
    <col min="1789" max="1789" width="12.28515625" style="11" customWidth="1"/>
    <col min="1790" max="1790" width="8.5703125" style="11" customWidth="1"/>
    <col min="1791" max="1793" width="5.85546875" style="11" customWidth="1"/>
    <col min="1794" max="1801" width="6.140625" style="11" customWidth="1"/>
    <col min="1802" max="2044" width="11.28515625" style="11"/>
    <col min="2045" max="2045" width="12.28515625" style="11" customWidth="1"/>
    <col min="2046" max="2046" width="8.5703125" style="11" customWidth="1"/>
    <col min="2047" max="2049" width="5.85546875" style="11" customWidth="1"/>
    <col min="2050" max="2057" width="6.140625" style="11" customWidth="1"/>
    <col min="2058" max="2300" width="11.28515625" style="11"/>
    <col min="2301" max="2301" width="12.28515625" style="11" customWidth="1"/>
    <col min="2302" max="2302" width="8.5703125" style="11" customWidth="1"/>
    <col min="2303" max="2305" width="5.85546875" style="11" customWidth="1"/>
    <col min="2306" max="2313" width="6.140625" style="11" customWidth="1"/>
    <col min="2314" max="2556" width="11.28515625" style="11"/>
    <col min="2557" max="2557" width="12.28515625" style="11" customWidth="1"/>
    <col min="2558" max="2558" width="8.5703125" style="11" customWidth="1"/>
    <col min="2559" max="2561" width="5.85546875" style="11" customWidth="1"/>
    <col min="2562" max="2569" width="6.140625" style="11" customWidth="1"/>
    <col min="2570" max="2812" width="11.28515625" style="11"/>
    <col min="2813" max="2813" width="12.28515625" style="11" customWidth="1"/>
    <col min="2814" max="2814" width="8.5703125" style="11" customWidth="1"/>
    <col min="2815" max="2817" width="5.85546875" style="11" customWidth="1"/>
    <col min="2818" max="2825" width="6.140625" style="11" customWidth="1"/>
    <col min="2826" max="3068" width="11.28515625" style="11"/>
    <col min="3069" max="3069" width="12.28515625" style="11" customWidth="1"/>
    <col min="3070" max="3070" width="8.5703125" style="11" customWidth="1"/>
    <col min="3071" max="3073" width="5.85546875" style="11" customWidth="1"/>
    <col min="3074" max="3081" width="6.140625" style="11" customWidth="1"/>
    <col min="3082" max="3324" width="11.28515625" style="11"/>
    <col min="3325" max="3325" width="12.28515625" style="11" customWidth="1"/>
    <col min="3326" max="3326" width="8.5703125" style="11" customWidth="1"/>
    <col min="3327" max="3329" width="5.85546875" style="11" customWidth="1"/>
    <col min="3330" max="3337" width="6.140625" style="11" customWidth="1"/>
    <col min="3338" max="3580" width="11.28515625" style="11"/>
    <col min="3581" max="3581" width="12.28515625" style="11" customWidth="1"/>
    <col min="3582" max="3582" width="8.5703125" style="11" customWidth="1"/>
    <col min="3583" max="3585" width="5.85546875" style="11" customWidth="1"/>
    <col min="3586" max="3593" width="6.140625" style="11" customWidth="1"/>
    <col min="3594" max="3836" width="11.28515625" style="11"/>
    <col min="3837" max="3837" width="12.28515625" style="11" customWidth="1"/>
    <col min="3838" max="3838" width="8.5703125" style="11" customWidth="1"/>
    <col min="3839" max="3841" width="5.85546875" style="11" customWidth="1"/>
    <col min="3842" max="3849" width="6.140625" style="11" customWidth="1"/>
    <col min="3850" max="4092" width="11.28515625" style="11"/>
    <col min="4093" max="4093" width="12.28515625" style="11" customWidth="1"/>
    <col min="4094" max="4094" width="8.5703125" style="11" customWidth="1"/>
    <col min="4095" max="4097" width="5.85546875" style="11" customWidth="1"/>
    <col min="4098" max="4105" width="6.140625" style="11" customWidth="1"/>
    <col min="4106" max="4348" width="11.28515625" style="11"/>
    <col min="4349" max="4349" width="12.28515625" style="11" customWidth="1"/>
    <col min="4350" max="4350" width="8.5703125" style="11" customWidth="1"/>
    <col min="4351" max="4353" width="5.85546875" style="11" customWidth="1"/>
    <col min="4354" max="4361" width="6.140625" style="11" customWidth="1"/>
    <col min="4362" max="4604" width="11.28515625" style="11"/>
    <col min="4605" max="4605" width="12.28515625" style="11" customWidth="1"/>
    <col min="4606" max="4606" width="8.5703125" style="11" customWidth="1"/>
    <col min="4607" max="4609" width="5.85546875" style="11" customWidth="1"/>
    <col min="4610" max="4617" width="6.140625" style="11" customWidth="1"/>
    <col min="4618" max="4860" width="11.28515625" style="11"/>
    <col min="4861" max="4861" width="12.28515625" style="11" customWidth="1"/>
    <col min="4862" max="4862" width="8.5703125" style="11" customWidth="1"/>
    <col min="4863" max="4865" width="5.85546875" style="11" customWidth="1"/>
    <col min="4866" max="4873" width="6.140625" style="11" customWidth="1"/>
    <col min="4874" max="5116" width="11.28515625" style="11"/>
    <col min="5117" max="5117" width="12.28515625" style="11" customWidth="1"/>
    <col min="5118" max="5118" width="8.5703125" style="11" customWidth="1"/>
    <col min="5119" max="5121" width="5.85546875" style="11" customWidth="1"/>
    <col min="5122" max="5129" width="6.140625" style="11" customWidth="1"/>
    <col min="5130" max="5372" width="11.28515625" style="11"/>
    <col min="5373" max="5373" width="12.28515625" style="11" customWidth="1"/>
    <col min="5374" max="5374" width="8.5703125" style="11" customWidth="1"/>
    <col min="5375" max="5377" width="5.85546875" style="11" customWidth="1"/>
    <col min="5378" max="5385" width="6.140625" style="11" customWidth="1"/>
    <col min="5386" max="5628" width="11.28515625" style="11"/>
    <col min="5629" max="5629" width="12.28515625" style="11" customWidth="1"/>
    <col min="5630" max="5630" width="8.5703125" style="11" customWidth="1"/>
    <col min="5631" max="5633" width="5.85546875" style="11" customWidth="1"/>
    <col min="5634" max="5641" width="6.140625" style="11" customWidth="1"/>
    <col min="5642" max="5884" width="11.28515625" style="11"/>
    <col min="5885" max="5885" width="12.28515625" style="11" customWidth="1"/>
    <col min="5886" max="5886" width="8.5703125" style="11" customWidth="1"/>
    <col min="5887" max="5889" width="5.85546875" style="11" customWidth="1"/>
    <col min="5890" max="5897" width="6.140625" style="11" customWidth="1"/>
    <col min="5898" max="6140" width="11.28515625" style="11"/>
    <col min="6141" max="6141" width="12.28515625" style="11" customWidth="1"/>
    <col min="6142" max="6142" width="8.5703125" style="11" customWidth="1"/>
    <col min="6143" max="6145" width="5.85546875" style="11" customWidth="1"/>
    <col min="6146" max="6153" width="6.140625" style="11" customWidth="1"/>
    <col min="6154" max="6396" width="11.28515625" style="11"/>
    <col min="6397" max="6397" width="12.28515625" style="11" customWidth="1"/>
    <col min="6398" max="6398" width="8.5703125" style="11" customWidth="1"/>
    <col min="6399" max="6401" width="5.85546875" style="11" customWidth="1"/>
    <col min="6402" max="6409" width="6.140625" style="11" customWidth="1"/>
    <col min="6410" max="6652" width="11.28515625" style="11"/>
    <col min="6653" max="6653" width="12.28515625" style="11" customWidth="1"/>
    <col min="6654" max="6654" width="8.5703125" style="11" customWidth="1"/>
    <col min="6655" max="6657" width="5.85546875" style="11" customWidth="1"/>
    <col min="6658" max="6665" width="6.140625" style="11" customWidth="1"/>
    <col min="6666" max="6908" width="11.28515625" style="11"/>
    <col min="6909" max="6909" width="12.28515625" style="11" customWidth="1"/>
    <col min="6910" max="6910" width="8.5703125" style="11" customWidth="1"/>
    <col min="6911" max="6913" width="5.85546875" style="11" customWidth="1"/>
    <col min="6914" max="6921" width="6.140625" style="11" customWidth="1"/>
    <col min="6922" max="7164" width="11.28515625" style="11"/>
    <col min="7165" max="7165" width="12.28515625" style="11" customWidth="1"/>
    <col min="7166" max="7166" width="8.5703125" style="11" customWidth="1"/>
    <col min="7167" max="7169" width="5.85546875" style="11" customWidth="1"/>
    <col min="7170" max="7177" width="6.140625" style="11" customWidth="1"/>
    <col min="7178" max="7420" width="11.28515625" style="11"/>
    <col min="7421" max="7421" width="12.28515625" style="11" customWidth="1"/>
    <col min="7422" max="7422" width="8.5703125" style="11" customWidth="1"/>
    <col min="7423" max="7425" width="5.85546875" style="11" customWidth="1"/>
    <col min="7426" max="7433" width="6.140625" style="11" customWidth="1"/>
    <col min="7434" max="7676" width="11.28515625" style="11"/>
    <col min="7677" max="7677" width="12.28515625" style="11" customWidth="1"/>
    <col min="7678" max="7678" width="8.5703125" style="11" customWidth="1"/>
    <col min="7679" max="7681" width="5.85546875" style="11" customWidth="1"/>
    <col min="7682" max="7689" width="6.140625" style="11" customWidth="1"/>
    <col min="7690" max="7932" width="11.28515625" style="11"/>
    <col min="7933" max="7933" width="12.28515625" style="11" customWidth="1"/>
    <col min="7934" max="7934" width="8.5703125" style="11" customWidth="1"/>
    <col min="7935" max="7937" width="5.85546875" style="11" customWidth="1"/>
    <col min="7938" max="7945" width="6.140625" style="11" customWidth="1"/>
    <col min="7946" max="8188" width="11.28515625" style="11"/>
    <col min="8189" max="8189" width="12.28515625" style="11" customWidth="1"/>
    <col min="8190" max="8190" width="8.5703125" style="11" customWidth="1"/>
    <col min="8191" max="8193" width="5.85546875" style="11" customWidth="1"/>
    <col min="8194" max="8201" width="6.140625" style="11" customWidth="1"/>
    <col min="8202" max="8444" width="11.28515625" style="11"/>
    <col min="8445" max="8445" width="12.28515625" style="11" customWidth="1"/>
    <col min="8446" max="8446" width="8.5703125" style="11" customWidth="1"/>
    <col min="8447" max="8449" width="5.85546875" style="11" customWidth="1"/>
    <col min="8450" max="8457" width="6.140625" style="11" customWidth="1"/>
    <col min="8458" max="8700" width="11.28515625" style="11"/>
    <col min="8701" max="8701" width="12.28515625" style="11" customWidth="1"/>
    <col min="8702" max="8702" width="8.5703125" style="11" customWidth="1"/>
    <col min="8703" max="8705" width="5.85546875" style="11" customWidth="1"/>
    <col min="8706" max="8713" width="6.140625" style="11" customWidth="1"/>
    <col min="8714" max="8956" width="11.28515625" style="11"/>
    <col min="8957" max="8957" width="12.28515625" style="11" customWidth="1"/>
    <col min="8958" max="8958" width="8.5703125" style="11" customWidth="1"/>
    <col min="8959" max="8961" width="5.85546875" style="11" customWidth="1"/>
    <col min="8962" max="8969" width="6.140625" style="11" customWidth="1"/>
    <col min="8970" max="9212" width="11.28515625" style="11"/>
    <col min="9213" max="9213" width="12.28515625" style="11" customWidth="1"/>
    <col min="9214" max="9214" width="8.5703125" style="11" customWidth="1"/>
    <col min="9215" max="9217" width="5.85546875" style="11" customWidth="1"/>
    <col min="9218" max="9225" width="6.140625" style="11" customWidth="1"/>
    <col min="9226" max="9468" width="11.28515625" style="11"/>
    <col min="9469" max="9469" width="12.28515625" style="11" customWidth="1"/>
    <col min="9470" max="9470" width="8.5703125" style="11" customWidth="1"/>
    <col min="9471" max="9473" width="5.85546875" style="11" customWidth="1"/>
    <col min="9474" max="9481" width="6.140625" style="11" customWidth="1"/>
    <col min="9482" max="9724" width="11.28515625" style="11"/>
    <col min="9725" max="9725" width="12.28515625" style="11" customWidth="1"/>
    <col min="9726" max="9726" width="8.5703125" style="11" customWidth="1"/>
    <col min="9727" max="9729" width="5.85546875" style="11" customWidth="1"/>
    <col min="9730" max="9737" width="6.140625" style="11" customWidth="1"/>
    <col min="9738" max="9980" width="11.28515625" style="11"/>
    <col min="9981" max="9981" width="12.28515625" style="11" customWidth="1"/>
    <col min="9982" max="9982" width="8.5703125" style="11" customWidth="1"/>
    <col min="9983" max="9985" width="5.85546875" style="11" customWidth="1"/>
    <col min="9986" max="9993" width="6.140625" style="11" customWidth="1"/>
    <col min="9994" max="10236" width="11.28515625" style="11"/>
    <col min="10237" max="10237" width="12.28515625" style="11" customWidth="1"/>
    <col min="10238" max="10238" width="8.5703125" style="11" customWidth="1"/>
    <col min="10239" max="10241" width="5.85546875" style="11" customWidth="1"/>
    <col min="10242" max="10249" width="6.140625" style="11" customWidth="1"/>
    <col min="10250" max="10492" width="11.28515625" style="11"/>
    <col min="10493" max="10493" width="12.28515625" style="11" customWidth="1"/>
    <col min="10494" max="10494" width="8.5703125" style="11" customWidth="1"/>
    <col min="10495" max="10497" width="5.85546875" style="11" customWidth="1"/>
    <col min="10498" max="10505" width="6.140625" style="11" customWidth="1"/>
    <col min="10506" max="10748" width="11.28515625" style="11"/>
    <col min="10749" max="10749" width="12.28515625" style="11" customWidth="1"/>
    <col min="10750" max="10750" width="8.5703125" style="11" customWidth="1"/>
    <col min="10751" max="10753" width="5.85546875" style="11" customWidth="1"/>
    <col min="10754" max="10761" width="6.140625" style="11" customWidth="1"/>
    <col min="10762" max="11004" width="11.28515625" style="11"/>
    <col min="11005" max="11005" width="12.28515625" style="11" customWidth="1"/>
    <col min="11006" max="11006" width="8.5703125" style="11" customWidth="1"/>
    <col min="11007" max="11009" width="5.85546875" style="11" customWidth="1"/>
    <col min="11010" max="11017" width="6.140625" style="11" customWidth="1"/>
    <col min="11018" max="11260" width="11.28515625" style="11"/>
    <col min="11261" max="11261" width="12.28515625" style="11" customWidth="1"/>
    <col min="11262" max="11262" width="8.5703125" style="11" customWidth="1"/>
    <col min="11263" max="11265" width="5.85546875" style="11" customWidth="1"/>
    <col min="11266" max="11273" width="6.140625" style="11" customWidth="1"/>
    <col min="11274" max="11516" width="11.28515625" style="11"/>
    <col min="11517" max="11517" width="12.28515625" style="11" customWidth="1"/>
    <col min="11518" max="11518" width="8.5703125" style="11" customWidth="1"/>
    <col min="11519" max="11521" width="5.85546875" style="11" customWidth="1"/>
    <col min="11522" max="11529" width="6.140625" style="11" customWidth="1"/>
    <col min="11530" max="11772" width="11.28515625" style="11"/>
    <col min="11773" max="11773" width="12.28515625" style="11" customWidth="1"/>
    <col min="11774" max="11774" width="8.5703125" style="11" customWidth="1"/>
    <col min="11775" max="11777" width="5.85546875" style="11" customWidth="1"/>
    <col min="11778" max="11785" width="6.140625" style="11" customWidth="1"/>
    <col min="11786" max="12028" width="11.28515625" style="11"/>
    <col min="12029" max="12029" width="12.28515625" style="11" customWidth="1"/>
    <col min="12030" max="12030" width="8.5703125" style="11" customWidth="1"/>
    <col min="12031" max="12033" width="5.85546875" style="11" customWidth="1"/>
    <col min="12034" max="12041" width="6.140625" style="11" customWidth="1"/>
    <col min="12042" max="12284" width="11.28515625" style="11"/>
    <col min="12285" max="12285" width="12.28515625" style="11" customWidth="1"/>
    <col min="12286" max="12286" width="8.5703125" style="11" customWidth="1"/>
    <col min="12287" max="12289" width="5.85546875" style="11" customWidth="1"/>
    <col min="12290" max="12297" width="6.140625" style="11" customWidth="1"/>
    <col min="12298" max="12540" width="11.28515625" style="11"/>
    <col min="12541" max="12541" width="12.28515625" style="11" customWidth="1"/>
    <col min="12542" max="12542" width="8.5703125" style="11" customWidth="1"/>
    <col min="12543" max="12545" width="5.85546875" style="11" customWidth="1"/>
    <col min="12546" max="12553" width="6.140625" style="11" customWidth="1"/>
    <col min="12554" max="12796" width="11.28515625" style="11"/>
    <col min="12797" max="12797" width="12.28515625" style="11" customWidth="1"/>
    <col min="12798" max="12798" width="8.5703125" style="11" customWidth="1"/>
    <col min="12799" max="12801" width="5.85546875" style="11" customWidth="1"/>
    <col min="12802" max="12809" width="6.140625" style="11" customWidth="1"/>
    <col min="12810" max="13052" width="11.28515625" style="11"/>
    <col min="13053" max="13053" width="12.28515625" style="11" customWidth="1"/>
    <col min="13054" max="13054" width="8.5703125" style="11" customWidth="1"/>
    <col min="13055" max="13057" width="5.85546875" style="11" customWidth="1"/>
    <col min="13058" max="13065" width="6.140625" style="11" customWidth="1"/>
    <col min="13066" max="13308" width="11.28515625" style="11"/>
    <col min="13309" max="13309" width="12.28515625" style="11" customWidth="1"/>
    <col min="13310" max="13310" width="8.5703125" style="11" customWidth="1"/>
    <col min="13311" max="13313" width="5.85546875" style="11" customWidth="1"/>
    <col min="13314" max="13321" width="6.140625" style="11" customWidth="1"/>
    <col min="13322" max="13564" width="11.28515625" style="11"/>
    <col min="13565" max="13565" width="12.28515625" style="11" customWidth="1"/>
    <col min="13566" max="13566" width="8.5703125" style="11" customWidth="1"/>
    <col min="13567" max="13569" width="5.85546875" style="11" customWidth="1"/>
    <col min="13570" max="13577" width="6.140625" style="11" customWidth="1"/>
    <col min="13578" max="13820" width="11.28515625" style="11"/>
    <col min="13821" max="13821" width="12.28515625" style="11" customWidth="1"/>
    <col min="13822" max="13822" width="8.5703125" style="11" customWidth="1"/>
    <col min="13823" max="13825" width="5.85546875" style="11" customWidth="1"/>
    <col min="13826" max="13833" width="6.140625" style="11" customWidth="1"/>
    <col min="13834" max="14076" width="11.28515625" style="11"/>
    <col min="14077" max="14077" width="12.28515625" style="11" customWidth="1"/>
    <col min="14078" max="14078" width="8.5703125" style="11" customWidth="1"/>
    <col min="14079" max="14081" width="5.85546875" style="11" customWidth="1"/>
    <col min="14082" max="14089" width="6.140625" style="11" customWidth="1"/>
    <col min="14090" max="14332" width="11.28515625" style="11"/>
    <col min="14333" max="14333" width="12.28515625" style="11" customWidth="1"/>
    <col min="14334" max="14334" width="8.5703125" style="11" customWidth="1"/>
    <col min="14335" max="14337" width="5.85546875" style="11" customWidth="1"/>
    <col min="14338" max="14345" width="6.140625" style="11" customWidth="1"/>
    <col min="14346" max="14588" width="11.28515625" style="11"/>
    <col min="14589" max="14589" width="12.28515625" style="11" customWidth="1"/>
    <col min="14590" max="14590" width="8.5703125" style="11" customWidth="1"/>
    <col min="14591" max="14593" width="5.85546875" style="11" customWidth="1"/>
    <col min="14594" max="14601" width="6.140625" style="11" customWidth="1"/>
    <col min="14602" max="14844" width="11.28515625" style="11"/>
    <col min="14845" max="14845" width="12.28515625" style="11" customWidth="1"/>
    <col min="14846" max="14846" width="8.5703125" style="11" customWidth="1"/>
    <col min="14847" max="14849" width="5.85546875" style="11" customWidth="1"/>
    <col min="14850" max="14857" width="6.140625" style="11" customWidth="1"/>
    <col min="14858" max="15100" width="11.28515625" style="11"/>
    <col min="15101" max="15101" width="12.28515625" style="11" customWidth="1"/>
    <col min="15102" max="15102" width="8.5703125" style="11" customWidth="1"/>
    <col min="15103" max="15105" width="5.85546875" style="11" customWidth="1"/>
    <col min="15106" max="15113" width="6.140625" style="11" customWidth="1"/>
    <col min="15114" max="15356" width="11.28515625" style="11"/>
    <col min="15357" max="15357" width="12.28515625" style="11" customWidth="1"/>
    <col min="15358" max="15358" width="8.5703125" style="11" customWidth="1"/>
    <col min="15359" max="15361" width="5.85546875" style="11" customWidth="1"/>
    <col min="15362" max="15369" width="6.140625" style="11" customWidth="1"/>
    <col min="15370" max="15612" width="11.28515625" style="11"/>
    <col min="15613" max="15613" width="12.28515625" style="11" customWidth="1"/>
    <col min="15614" max="15614" width="8.5703125" style="11" customWidth="1"/>
    <col min="15615" max="15617" width="5.85546875" style="11" customWidth="1"/>
    <col min="15618" max="15625" width="6.140625" style="11" customWidth="1"/>
    <col min="15626" max="15868" width="11.28515625" style="11"/>
    <col min="15869" max="15869" width="12.28515625" style="11" customWidth="1"/>
    <col min="15870" max="15870" width="8.5703125" style="11" customWidth="1"/>
    <col min="15871" max="15873" width="5.85546875" style="11" customWidth="1"/>
    <col min="15874" max="15881" width="6.140625" style="11" customWidth="1"/>
    <col min="15882" max="16124" width="11.28515625" style="11"/>
    <col min="16125" max="16125" width="12.28515625" style="11" customWidth="1"/>
    <col min="16126" max="16126" width="8.5703125" style="11" customWidth="1"/>
    <col min="16127" max="16129" width="5.85546875" style="11" customWidth="1"/>
    <col min="16130" max="16137" width="6.140625" style="11" customWidth="1"/>
    <col min="16138" max="16384" width="11.28515625" style="11"/>
  </cols>
  <sheetData>
    <row r="1" spans="1:35" s="4" customFormat="1" ht="22.15" customHeight="1" x14ac:dyDescent="0.3">
      <c r="A1" s="129" t="str">
        <f>CONCATENATE(Inhalt_K9!B41,"   ",Inhalt_K9!C41)</f>
        <v>912   Hundebestand im Rahmen der Hundesteuer Juli 2025 nach Hunderasse</v>
      </c>
      <c r="D1" s="47" t="s">
        <v>221</v>
      </c>
      <c r="E1" s="47"/>
      <c r="F1" s="47"/>
      <c r="AE1" s="5"/>
      <c r="AF1" s="5"/>
      <c r="AG1" s="5"/>
      <c r="AH1" s="5"/>
      <c r="AI1" s="5"/>
    </row>
    <row r="2" spans="1:35" ht="7.5" customHeight="1" x14ac:dyDescent="0.25">
      <c r="A2" s="113"/>
      <c r="B2" s="113"/>
    </row>
    <row r="3" spans="1:35" x14ac:dyDescent="0.25">
      <c r="A3" s="113"/>
      <c r="B3" s="113"/>
      <c r="D3" s="231" t="s">
        <v>226</v>
      </c>
      <c r="E3" s="47">
        <v>4202</v>
      </c>
      <c r="F3" s="47">
        <f>E3/$E$39*100</f>
        <v>47.266591676040491</v>
      </c>
    </row>
    <row r="4" spans="1:35" x14ac:dyDescent="0.25">
      <c r="A4" s="113"/>
      <c r="B4" s="113"/>
      <c r="D4" s="231" t="s">
        <v>227</v>
      </c>
      <c r="E4" s="47">
        <v>600</v>
      </c>
      <c r="F4" s="47">
        <f t="shared" ref="F4:F38" si="0">E4/$E$39*100</f>
        <v>6.7491563554555682</v>
      </c>
    </row>
    <row r="5" spans="1:35" x14ac:dyDescent="0.25">
      <c r="D5" s="231" t="s">
        <v>228</v>
      </c>
      <c r="E5" s="47">
        <v>367</v>
      </c>
      <c r="F5" s="47">
        <f t="shared" si="0"/>
        <v>4.1282339707536559</v>
      </c>
      <c r="G5" s="11"/>
      <c r="H5" s="11"/>
      <c r="I5" s="11"/>
    </row>
    <row r="6" spans="1:35" x14ac:dyDescent="0.25">
      <c r="D6" s="231" t="s">
        <v>261</v>
      </c>
      <c r="E6" s="47">
        <v>319</v>
      </c>
      <c r="F6" s="47">
        <f t="shared" si="0"/>
        <v>3.5883014623172103</v>
      </c>
    </row>
    <row r="7" spans="1:35" x14ac:dyDescent="0.25">
      <c r="D7" s="231" t="s">
        <v>229</v>
      </c>
      <c r="E7" s="47">
        <v>278</v>
      </c>
      <c r="F7" s="47">
        <f t="shared" si="0"/>
        <v>3.1271091113610794</v>
      </c>
    </row>
    <row r="8" spans="1:35" x14ac:dyDescent="0.25">
      <c r="D8" s="231" t="s">
        <v>230</v>
      </c>
      <c r="E8" s="47">
        <v>261</v>
      </c>
      <c r="F8" s="47">
        <f t="shared" si="0"/>
        <v>2.935883014623172</v>
      </c>
    </row>
    <row r="9" spans="1:35" x14ac:dyDescent="0.25">
      <c r="D9" s="231" t="s">
        <v>231</v>
      </c>
      <c r="E9" s="47">
        <v>249</v>
      </c>
      <c r="F9" s="47">
        <f t="shared" si="0"/>
        <v>2.8008998875140607</v>
      </c>
    </row>
    <row r="10" spans="1:35" x14ac:dyDescent="0.25">
      <c r="D10" s="231" t="s">
        <v>232</v>
      </c>
      <c r="E10" s="47">
        <v>242</v>
      </c>
      <c r="F10" s="47">
        <f t="shared" si="0"/>
        <v>2.7221597300337455</v>
      </c>
    </row>
    <row r="11" spans="1:35" x14ac:dyDescent="0.25">
      <c r="D11" s="231" t="s">
        <v>233</v>
      </c>
      <c r="E11" s="47">
        <v>205</v>
      </c>
      <c r="F11" s="47">
        <f t="shared" si="0"/>
        <v>2.3059617547806521</v>
      </c>
    </row>
    <row r="12" spans="1:35" x14ac:dyDescent="0.25">
      <c r="D12" s="231" t="s">
        <v>234</v>
      </c>
      <c r="E12" s="47">
        <v>204</v>
      </c>
      <c r="F12" s="47">
        <f t="shared" si="0"/>
        <v>2.2947131608548932</v>
      </c>
    </row>
    <row r="13" spans="1:35" x14ac:dyDescent="0.25">
      <c r="D13" s="231" t="s">
        <v>235</v>
      </c>
      <c r="E13" s="47">
        <v>194</v>
      </c>
      <c r="F13" s="47">
        <f t="shared" si="0"/>
        <v>2.1822272215973002</v>
      </c>
    </row>
    <row r="14" spans="1:35" x14ac:dyDescent="0.25">
      <c r="D14" s="231" t="s">
        <v>236</v>
      </c>
      <c r="E14" s="47">
        <v>191</v>
      </c>
      <c r="F14" s="47">
        <f t="shared" si="0"/>
        <v>2.1484814398200225</v>
      </c>
    </row>
    <row r="15" spans="1:35" x14ac:dyDescent="0.25">
      <c r="D15" s="231" t="s">
        <v>237</v>
      </c>
      <c r="E15" s="47">
        <v>139</v>
      </c>
      <c r="F15" s="47">
        <f t="shared" si="0"/>
        <v>1.5635545556805397</v>
      </c>
    </row>
    <row r="16" spans="1:35" x14ac:dyDescent="0.25">
      <c r="D16" s="231" t="s">
        <v>238</v>
      </c>
      <c r="E16" s="47">
        <v>138</v>
      </c>
      <c r="F16" s="47">
        <f t="shared" si="0"/>
        <v>1.5523059617547807</v>
      </c>
    </row>
    <row r="17" spans="4:6" x14ac:dyDescent="0.25">
      <c r="D17" s="231" t="s">
        <v>239</v>
      </c>
      <c r="E17" s="47">
        <v>137</v>
      </c>
      <c r="F17" s="47">
        <f t="shared" si="0"/>
        <v>1.5410573678290214</v>
      </c>
    </row>
    <row r="18" spans="4:6" x14ac:dyDescent="0.25">
      <c r="D18" s="231" t="s">
        <v>240</v>
      </c>
      <c r="E18" s="47">
        <v>124</v>
      </c>
      <c r="F18" s="47">
        <f t="shared" si="0"/>
        <v>1.3948256467941507</v>
      </c>
    </row>
    <row r="19" spans="4:6" x14ac:dyDescent="0.25">
      <c r="D19" s="231" t="s">
        <v>241</v>
      </c>
      <c r="E19" s="47">
        <v>123</v>
      </c>
      <c r="F19" s="47">
        <f t="shared" si="0"/>
        <v>1.3835770528683915</v>
      </c>
    </row>
    <row r="20" spans="4:6" x14ac:dyDescent="0.25">
      <c r="D20" s="231" t="s">
        <v>242</v>
      </c>
      <c r="E20" s="47">
        <v>103</v>
      </c>
      <c r="F20" s="47">
        <f t="shared" si="0"/>
        <v>1.158605174353206</v>
      </c>
    </row>
    <row r="21" spans="4:6" x14ac:dyDescent="0.25">
      <c r="D21" s="231" t="s">
        <v>243</v>
      </c>
      <c r="E21" s="232">
        <v>78</v>
      </c>
      <c r="F21" s="47">
        <f t="shared" si="0"/>
        <v>0.87739032620922386</v>
      </c>
    </row>
    <row r="22" spans="4:6" x14ac:dyDescent="0.25">
      <c r="D22" s="231" t="s">
        <v>244</v>
      </c>
      <c r="E22" s="47">
        <v>67</v>
      </c>
      <c r="F22" s="47">
        <f t="shared" si="0"/>
        <v>0.75365579302587171</v>
      </c>
    </row>
    <row r="23" spans="4:6" x14ac:dyDescent="0.25">
      <c r="D23" s="231" t="s">
        <v>245</v>
      </c>
      <c r="E23" s="47">
        <v>64</v>
      </c>
      <c r="F23" s="47">
        <f t="shared" si="0"/>
        <v>0.71991001124859388</v>
      </c>
    </row>
    <row r="24" spans="4:6" x14ac:dyDescent="0.25">
      <c r="D24" s="231" t="s">
        <v>246</v>
      </c>
      <c r="E24" s="47">
        <v>63</v>
      </c>
      <c r="F24" s="47">
        <f t="shared" si="0"/>
        <v>0.70866141732283461</v>
      </c>
    </row>
    <row r="25" spans="4:6" x14ac:dyDescent="0.25">
      <c r="D25" s="231" t="s">
        <v>247</v>
      </c>
      <c r="E25" s="47">
        <v>56</v>
      </c>
      <c r="F25" s="47">
        <f t="shared" si="0"/>
        <v>0.62992125984251968</v>
      </c>
    </row>
    <row r="26" spans="4:6" x14ac:dyDescent="0.25">
      <c r="D26" s="231" t="s">
        <v>248</v>
      </c>
      <c r="E26" s="47">
        <v>52</v>
      </c>
      <c r="F26" s="47">
        <f t="shared" si="0"/>
        <v>0.58492688413948257</v>
      </c>
    </row>
    <row r="27" spans="4:6" x14ac:dyDescent="0.25">
      <c r="D27" s="231" t="s">
        <v>249</v>
      </c>
      <c r="E27" s="47">
        <v>50</v>
      </c>
      <c r="F27" s="47">
        <f t="shared" si="0"/>
        <v>0.56242969628796402</v>
      </c>
    </row>
    <row r="28" spans="4:6" x14ac:dyDescent="0.25">
      <c r="D28" s="231" t="s">
        <v>250</v>
      </c>
      <c r="E28" s="47">
        <v>49</v>
      </c>
      <c r="F28" s="47">
        <f t="shared" si="0"/>
        <v>0.55118110236220474</v>
      </c>
    </row>
    <row r="29" spans="4:6" x14ac:dyDescent="0.25">
      <c r="D29" s="231" t="s">
        <v>251</v>
      </c>
      <c r="E29" s="47">
        <v>49</v>
      </c>
      <c r="F29" s="47">
        <f t="shared" si="0"/>
        <v>0.55118110236220474</v>
      </c>
    </row>
    <row r="30" spans="4:6" x14ac:dyDescent="0.25">
      <c r="D30" s="231" t="s">
        <v>252</v>
      </c>
      <c r="E30" s="47">
        <v>46</v>
      </c>
      <c r="F30" s="47">
        <f t="shared" si="0"/>
        <v>0.51743532058492692</v>
      </c>
    </row>
    <row r="31" spans="4:6" x14ac:dyDescent="0.25">
      <c r="D31" s="231" t="s">
        <v>253</v>
      </c>
      <c r="E31" s="47">
        <v>41</v>
      </c>
      <c r="F31" s="47">
        <f t="shared" si="0"/>
        <v>0.46119235095613048</v>
      </c>
    </row>
    <row r="32" spans="4:6" x14ac:dyDescent="0.25">
      <c r="D32" s="231" t="s">
        <v>254</v>
      </c>
      <c r="E32" s="47">
        <v>35</v>
      </c>
      <c r="F32" s="47">
        <f t="shared" si="0"/>
        <v>0.39370078740157477</v>
      </c>
    </row>
    <row r="33" spans="4:6" x14ac:dyDescent="0.25">
      <c r="D33" s="231" t="s">
        <v>255</v>
      </c>
      <c r="E33" s="47">
        <v>34</v>
      </c>
      <c r="F33" s="47">
        <f t="shared" si="0"/>
        <v>0.38245219347581555</v>
      </c>
    </row>
    <row r="34" spans="4:6" x14ac:dyDescent="0.25">
      <c r="D34" s="231" t="s">
        <v>256</v>
      </c>
      <c r="E34" s="47">
        <v>33</v>
      </c>
      <c r="F34" s="47">
        <f t="shared" si="0"/>
        <v>0.37120359955005622</v>
      </c>
    </row>
    <row r="35" spans="4:6" x14ac:dyDescent="0.25">
      <c r="D35" s="231" t="s">
        <v>257</v>
      </c>
      <c r="E35" s="47">
        <v>30</v>
      </c>
      <c r="F35" s="47">
        <f t="shared" si="0"/>
        <v>0.33745781777277839</v>
      </c>
    </row>
    <row r="36" spans="4:6" x14ac:dyDescent="0.25">
      <c r="D36" s="231" t="s">
        <v>258</v>
      </c>
      <c r="E36" s="47">
        <v>30</v>
      </c>
      <c r="F36" s="47">
        <f t="shared" si="0"/>
        <v>0.33745781777277839</v>
      </c>
    </row>
    <row r="37" spans="4:6" x14ac:dyDescent="0.25">
      <c r="D37" s="231" t="s">
        <v>259</v>
      </c>
      <c r="E37" s="47">
        <v>21</v>
      </c>
      <c r="F37" s="47">
        <f t="shared" si="0"/>
        <v>0.23622047244094488</v>
      </c>
    </row>
    <row r="38" spans="4:6" x14ac:dyDescent="0.25">
      <c r="D38" s="231" t="s">
        <v>260</v>
      </c>
      <c r="E38" s="47">
        <v>16</v>
      </c>
      <c r="F38" s="47">
        <f t="shared" si="0"/>
        <v>0.17997750281214847</v>
      </c>
    </row>
    <row r="39" spans="4:6" x14ac:dyDescent="0.25">
      <c r="E39" s="47">
        <f>SUM(E3:E38)</f>
        <v>8890</v>
      </c>
    </row>
    <row r="52" spans="1:3" x14ac:dyDescent="0.25">
      <c r="A52" s="299"/>
      <c r="B52" s="299"/>
      <c r="C52" s="299"/>
    </row>
  </sheetData>
  <mergeCells count="1">
    <mergeCell ref="A52:C52"/>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Sans,Standard"&amp;8&amp;P+266
</oddFooter>
    <evenHeader>&amp;L&amp;"Open Sans,Standard"&amp;8
&amp;G&amp;R&amp;"Open Sans,Standard"&amp;8
&amp;G</evenHeader>
    <evenFooter xml:space="preserve">&amp;L&amp;"Open Sans,Standard"&amp;8&amp;P+266
&amp;R&amp;"Open Sans,Standard"&amp;8Statistisches Jahrbuch 2023 - 2025
</even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G18"/>
  <sheetViews>
    <sheetView showGridLines="0" view="pageLayout" zoomScaleNormal="100" zoomScaleSheetLayoutView="130" workbookViewId="0">
      <selection activeCell="A12" sqref="A12:G12"/>
    </sheetView>
  </sheetViews>
  <sheetFormatPr baseColWidth="10" defaultColWidth="10.85546875" defaultRowHeight="12.75" customHeight="1" x14ac:dyDescent="0.2"/>
  <cols>
    <col min="1" max="1" width="5.28515625" style="1" customWidth="1"/>
    <col min="2" max="2" width="5.7109375" style="1" customWidth="1"/>
    <col min="3" max="3" width="9.28515625" style="1" customWidth="1"/>
    <col min="4" max="4" width="18" style="1" customWidth="1"/>
    <col min="5" max="5" width="12.85546875" style="1" customWidth="1"/>
    <col min="6" max="6" width="10.85546875" style="1"/>
    <col min="7" max="7" width="21" style="1" customWidth="1"/>
    <col min="8" max="16384" width="10.85546875" style="1"/>
  </cols>
  <sheetData>
    <row r="1" spans="1:7" s="3" customFormat="1" ht="22.15" customHeight="1" x14ac:dyDescent="0.3">
      <c r="A1" s="328" t="s">
        <v>7</v>
      </c>
      <c r="B1" s="328"/>
      <c r="C1" s="328"/>
      <c r="D1" s="328"/>
      <c r="E1" s="328"/>
      <c r="F1" s="328"/>
      <c r="G1" s="328"/>
    </row>
    <row r="2" spans="1:7" s="3" customFormat="1" ht="7.5" customHeight="1" x14ac:dyDescent="0.2">
      <c r="A2" s="29"/>
      <c r="B2" s="29"/>
      <c r="C2" s="29"/>
      <c r="D2" s="29"/>
      <c r="E2" s="29"/>
      <c r="F2" s="29"/>
      <c r="G2" s="29"/>
    </row>
    <row r="3" spans="1:7" s="3" customFormat="1" ht="45.75" customHeight="1" x14ac:dyDescent="0.2">
      <c r="A3" s="326" t="s">
        <v>269</v>
      </c>
      <c r="B3" s="326"/>
      <c r="C3" s="326"/>
      <c r="D3" s="326"/>
      <c r="E3" s="326"/>
      <c r="F3" s="326"/>
      <c r="G3" s="326"/>
    </row>
    <row r="4" spans="1:7" s="3" customFormat="1" ht="72" customHeight="1" x14ac:dyDescent="0.2">
      <c r="A4" s="327" t="s">
        <v>285</v>
      </c>
      <c r="B4" s="327"/>
      <c r="C4" s="327"/>
      <c r="D4" s="327"/>
      <c r="E4" s="327"/>
      <c r="F4" s="327"/>
      <c r="G4" s="327"/>
    </row>
    <row r="5" spans="1:7" s="3" customFormat="1" ht="46.5" customHeight="1" x14ac:dyDescent="0.2">
      <c r="A5" s="327" t="s">
        <v>319</v>
      </c>
      <c r="B5" s="327"/>
      <c r="C5" s="327"/>
      <c r="D5" s="327"/>
      <c r="E5" s="327"/>
      <c r="F5" s="327"/>
      <c r="G5" s="327"/>
    </row>
    <row r="6" spans="1:7" s="3" customFormat="1" ht="48.75" customHeight="1" x14ac:dyDescent="0.2">
      <c r="A6" s="326" t="s">
        <v>268</v>
      </c>
      <c r="B6" s="326"/>
      <c r="C6" s="326"/>
      <c r="D6" s="326"/>
      <c r="E6" s="326"/>
      <c r="F6" s="326"/>
      <c r="G6" s="326"/>
    </row>
    <row r="7" spans="1:7" ht="120.75" customHeight="1" x14ac:dyDescent="0.2">
      <c r="A7" s="327" t="s">
        <v>270</v>
      </c>
      <c r="B7" s="327"/>
      <c r="C7" s="327"/>
      <c r="D7" s="327"/>
      <c r="E7" s="327"/>
      <c r="F7" s="327"/>
      <c r="G7" s="327"/>
    </row>
    <row r="8" spans="1:7" ht="115.5" customHeight="1" x14ac:dyDescent="0.2">
      <c r="A8" s="327" t="s">
        <v>271</v>
      </c>
      <c r="B8" s="327"/>
      <c r="C8" s="327"/>
      <c r="D8" s="327"/>
      <c r="E8" s="327"/>
      <c r="F8" s="327"/>
      <c r="G8" s="327"/>
    </row>
    <row r="9" spans="1:7" ht="45" customHeight="1" x14ac:dyDescent="0.2">
      <c r="A9" s="326" t="s">
        <v>267</v>
      </c>
      <c r="B9" s="326"/>
      <c r="C9" s="326"/>
      <c r="D9" s="326"/>
      <c r="E9" s="326"/>
      <c r="F9" s="326"/>
      <c r="G9" s="326"/>
    </row>
    <row r="10" spans="1:7" ht="89.25" customHeight="1" x14ac:dyDescent="0.2">
      <c r="A10" s="327" t="s">
        <v>273</v>
      </c>
      <c r="B10" s="327"/>
      <c r="C10" s="327"/>
      <c r="D10" s="327"/>
      <c r="E10" s="327"/>
      <c r="F10" s="327"/>
      <c r="G10" s="327"/>
    </row>
    <row r="11" spans="1:7" ht="45.75" customHeight="1" x14ac:dyDescent="0.2">
      <c r="A11" s="327" t="s">
        <v>274</v>
      </c>
      <c r="B11" s="327"/>
      <c r="C11" s="327"/>
      <c r="D11" s="327"/>
      <c r="E11" s="327"/>
      <c r="F11" s="327"/>
      <c r="G11" s="327"/>
    </row>
    <row r="12" spans="1:7" ht="74.25" customHeight="1" x14ac:dyDescent="0.2">
      <c r="A12" s="326" t="s">
        <v>321</v>
      </c>
      <c r="B12" s="326"/>
      <c r="C12" s="326"/>
      <c r="D12" s="326"/>
      <c r="E12" s="326"/>
      <c r="F12" s="326"/>
      <c r="G12" s="326"/>
    </row>
    <row r="13" spans="1:7" ht="57.75" customHeight="1" x14ac:dyDescent="0.2">
      <c r="A13" s="326" t="s">
        <v>299</v>
      </c>
      <c r="B13" s="326"/>
      <c r="C13" s="326"/>
      <c r="D13" s="326"/>
      <c r="E13" s="326"/>
      <c r="F13" s="326"/>
      <c r="G13" s="326"/>
    </row>
    <row r="14" spans="1:7" ht="86.25" customHeight="1" x14ac:dyDescent="0.2">
      <c r="A14" s="327" t="s">
        <v>286</v>
      </c>
      <c r="B14" s="327"/>
      <c r="C14" s="327"/>
      <c r="D14" s="327"/>
      <c r="E14" s="327"/>
      <c r="F14" s="327"/>
      <c r="G14" s="327"/>
    </row>
    <row r="15" spans="1:7" ht="86.25" customHeight="1" x14ac:dyDescent="0.2">
      <c r="A15" s="327" t="s">
        <v>284</v>
      </c>
      <c r="B15" s="327"/>
      <c r="C15" s="327"/>
      <c r="D15" s="327"/>
      <c r="E15" s="327"/>
      <c r="F15" s="327"/>
      <c r="G15" s="327"/>
    </row>
    <row r="16" spans="1:7" ht="59.25" customHeight="1" x14ac:dyDescent="0.2">
      <c r="A16" s="327" t="s">
        <v>300</v>
      </c>
      <c r="B16" s="327"/>
      <c r="C16" s="327"/>
      <c r="D16" s="327"/>
      <c r="E16" s="327"/>
      <c r="F16" s="327"/>
      <c r="G16" s="327"/>
    </row>
    <row r="17" spans="1:7" ht="48" customHeight="1" x14ac:dyDescent="0.2">
      <c r="A17" s="326" t="s">
        <v>301</v>
      </c>
      <c r="B17" s="326"/>
      <c r="C17" s="326"/>
      <c r="D17" s="326"/>
      <c r="E17" s="326"/>
      <c r="F17" s="326"/>
      <c r="G17" s="326"/>
    </row>
    <row r="18" spans="1:7" ht="85.5" customHeight="1" x14ac:dyDescent="0.2">
      <c r="A18" s="327" t="s">
        <v>272</v>
      </c>
      <c r="B18" s="327"/>
      <c r="C18" s="327"/>
      <c r="D18" s="327"/>
      <c r="E18" s="327"/>
      <c r="F18" s="327"/>
      <c r="G18" s="327"/>
    </row>
  </sheetData>
  <sortState xmlns:xlrd2="http://schemas.microsoft.com/office/spreadsheetml/2017/richdata2" ref="A3:G18">
    <sortCondition ref="A3:A18"/>
  </sortState>
  <mergeCells count="17">
    <mergeCell ref="A15:G15"/>
    <mergeCell ref="A16:G16"/>
    <mergeCell ref="A17:G17"/>
    <mergeCell ref="A18:G18"/>
    <mergeCell ref="A13:G13"/>
    <mergeCell ref="A14:G14"/>
    <mergeCell ref="A1:G1"/>
    <mergeCell ref="A3:G3"/>
    <mergeCell ref="A4:G4"/>
    <mergeCell ref="A5:G5"/>
    <mergeCell ref="A6:G6"/>
    <mergeCell ref="A9:G9"/>
    <mergeCell ref="A10:G10"/>
    <mergeCell ref="A11:G11"/>
    <mergeCell ref="A12:G12"/>
    <mergeCell ref="A7:G7"/>
    <mergeCell ref="A8:G8"/>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Sans,Standard"&amp;8&amp;P+266
</oddFooter>
    <evenHeader>&amp;L&amp;"Open Sans,Standard"&amp;8
&amp;G&amp;R&amp;"Open Sans,Standard"&amp;8
&amp;G</evenHeader>
    <evenFooter xml:space="preserve">&amp;L&amp;"Open Sans,Standard"&amp;8&amp;P+266
&amp;R&amp;"Open Sans,Standard"&amp;8Statistisches Jahrbuch 2023 - 2025
</even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83"/>
  <sheetViews>
    <sheetView showGridLines="0" view="pageLayout" zoomScaleNormal="100" zoomScaleSheetLayoutView="145" workbookViewId="0">
      <selection activeCell="A11" sqref="A11:XFD11"/>
    </sheetView>
  </sheetViews>
  <sheetFormatPr baseColWidth="10" defaultColWidth="10.85546875" defaultRowHeight="15" x14ac:dyDescent="0.3"/>
  <cols>
    <col min="1" max="1" width="10.140625" style="150" customWidth="1"/>
    <col min="2" max="2" width="2.85546875" style="150" customWidth="1"/>
    <col min="3" max="3" width="6.5703125" style="150" customWidth="1"/>
    <col min="4" max="4" width="4" style="150" customWidth="1"/>
    <col min="5" max="5" width="23.7109375" style="150" customWidth="1"/>
    <col min="6" max="6" width="13.28515625" style="150" customWidth="1"/>
    <col min="7" max="7" width="19" style="150" customWidth="1"/>
    <col min="8" max="8" width="20" style="150" customWidth="1"/>
    <col min="9" max="16384" width="10.85546875" style="150"/>
  </cols>
  <sheetData>
    <row r="1" spans="1:8" s="143" customFormat="1" ht="22.15" customHeight="1" x14ac:dyDescent="0.35">
      <c r="A1" s="168" t="s">
        <v>155</v>
      </c>
      <c r="B1" s="141"/>
      <c r="C1" s="141"/>
      <c r="D1" s="142"/>
      <c r="E1" s="142"/>
      <c r="F1" s="142"/>
      <c r="G1" s="142"/>
      <c r="H1" s="142"/>
    </row>
    <row r="2" spans="1:8" s="143" customFormat="1" ht="11.25" customHeight="1" x14ac:dyDescent="0.35">
      <c r="A2" s="140" t="s">
        <v>12</v>
      </c>
      <c r="B2" s="141"/>
      <c r="C2" s="141"/>
      <c r="D2" s="142"/>
      <c r="E2" s="142"/>
      <c r="F2" s="142"/>
      <c r="G2" s="142"/>
      <c r="H2" s="142"/>
    </row>
    <row r="3" spans="1:8" s="148" customFormat="1" ht="14.25" customHeight="1" x14ac:dyDescent="0.15">
      <c r="A3" s="144" t="s">
        <v>156</v>
      </c>
      <c r="B3" s="144" t="s">
        <v>157</v>
      </c>
      <c r="C3" s="145" t="s">
        <v>158</v>
      </c>
      <c r="D3" s="146"/>
      <c r="E3" s="146"/>
      <c r="F3" s="147"/>
      <c r="G3" s="146"/>
      <c r="H3" s="146"/>
    </row>
    <row r="4" spans="1:8" s="148" customFormat="1" ht="14.25" customHeight="1" x14ac:dyDescent="0.15">
      <c r="A4" s="144" t="s">
        <v>159</v>
      </c>
      <c r="B4" s="144" t="s">
        <v>157</v>
      </c>
      <c r="C4" s="145" t="s">
        <v>160</v>
      </c>
      <c r="D4" s="144"/>
      <c r="E4" s="144"/>
      <c r="F4" s="147"/>
      <c r="G4" s="146"/>
      <c r="H4" s="146"/>
    </row>
    <row r="5" spans="1:8" s="148" customFormat="1" ht="14.25" customHeight="1" x14ac:dyDescent="0.15">
      <c r="A5" s="144" t="s">
        <v>161</v>
      </c>
      <c r="B5" s="144" t="s">
        <v>157</v>
      </c>
      <c r="C5" s="145" t="s">
        <v>162</v>
      </c>
      <c r="D5" s="144"/>
      <c r="E5" s="144"/>
      <c r="F5" s="147"/>
      <c r="G5" s="146"/>
      <c r="H5" s="146"/>
    </row>
    <row r="6" spans="1:8" s="148" customFormat="1" ht="14.25" customHeight="1" x14ac:dyDescent="0.15">
      <c r="A6" s="144" t="s">
        <v>163</v>
      </c>
      <c r="B6" s="144" t="s">
        <v>157</v>
      </c>
      <c r="C6" s="145" t="s">
        <v>164</v>
      </c>
      <c r="D6" s="144"/>
      <c r="E6" s="144"/>
      <c r="F6" s="147"/>
      <c r="G6" s="146"/>
      <c r="H6" s="146"/>
    </row>
    <row r="7" spans="1:8" s="148" customFormat="1" ht="14.25" customHeight="1" x14ac:dyDescent="0.15">
      <c r="A7" s="144" t="s">
        <v>292</v>
      </c>
      <c r="B7" s="144" t="s">
        <v>157</v>
      </c>
      <c r="C7" s="145" t="s">
        <v>165</v>
      </c>
      <c r="D7" s="144"/>
      <c r="E7" s="144"/>
      <c r="F7" s="147"/>
      <c r="G7" s="146"/>
      <c r="H7" s="146"/>
    </row>
    <row r="8" spans="1:8" s="148" customFormat="1" ht="14.25" customHeight="1" x14ac:dyDescent="0.15">
      <c r="A8" s="144" t="s">
        <v>293</v>
      </c>
      <c r="B8" s="144" t="s">
        <v>157</v>
      </c>
      <c r="C8" s="145" t="s">
        <v>166</v>
      </c>
      <c r="D8" s="144"/>
      <c r="E8" s="144"/>
      <c r="F8" s="147"/>
      <c r="G8" s="146"/>
      <c r="H8" s="146"/>
    </row>
    <row r="9" spans="1:8" ht="14.25" customHeight="1" x14ac:dyDescent="0.3">
      <c r="A9" s="144" t="s">
        <v>170</v>
      </c>
      <c r="B9" s="144" t="s">
        <v>157</v>
      </c>
      <c r="C9" s="145" t="s">
        <v>180</v>
      </c>
      <c r="D9" s="144"/>
      <c r="E9" s="144"/>
      <c r="F9" s="149"/>
      <c r="G9" s="149"/>
      <c r="H9" s="149"/>
    </row>
    <row r="10" spans="1:8" ht="14.25" customHeight="1" x14ac:dyDescent="0.3">
      <c r="A10" s="144" t="s">
        <v>220</v>
      </c>
      <c r="B10" s="144" t="s">
        <v>157</v>
      </c>
      <c r="C10" s="145" t="s">
        <v>91</v>
      </c>
      <c r="D10" s="144"/>
      <c r="E10" s="144"/>
      <c r="F10" s="151"/>
      <c r="G10" s="151"/>
      <c r="H10" s="151"/>
    </row>
    <row r="11" spans="1:8" ht="14.25" customHeight="1" x14ac:dyDescent="0.3">
      <c r="A11" s="144" t="s">
        <v>316</v>
      </c>
      <c r="B11" s="144" t="s">
        <v>157</v>
      </c>
      <c r="C11" s="145" t="s">
        <v>182</v>
      </c>
      <c r="D11" s="144"/>
      <c r="E11" s="144"/>
      <c r="F11" s="151"/>
      <c r="G11" s="151"/>
      <c r="H11" s="151"/>
    </row>
    <row r="12" spans="1:8" ht="14.25" customHeight="1" x14ac:dyDescent="0.3">
      <c r="A12" s="144" t="s">
        <v>172</v>
      </c>
      <c r="B12" s="144" t="s">
        <v>157</v>
      </c>
      <c r="C12" s="145" t="s">
        <v>176</v>
      </c>
      <c r="D12" s="144"/>
      <c r="E12" s="144"/>
      <c r="F12" s="151"/>
      <c r="G12" s="151"/>
      <c r="H12" s="151"/>
    </row>
    <row r="13" spans="1:8" ht="14.25" customHeight="1" x14ac:dyDescent="0.3">
      <c r="A13" s="144" t="s">
        <v>173</v>
      </c>
      <c r="B13" s="144" t="s">
        <v>157</v>
      </c>
      <c r="C13" s="145" t="s">
        <v>181</v>
      </c>
      <c r="D13" s="144"/>
      <c r="E13" s="144"/>
      <c r="F13" s="151"/>
      <c r="G13" s="151"/>
      <c r="H13" s="151"/>
    </row>
    <row r="14" spans="1:8" ht="14.25" customHeight="1" x14ac:dyDescent="0.3">
      <c r="A14" s="144" t="s">
        <v>174</v>
      </c>
      <c r="B14" s="144" t="s">
        <v>157</v>
      </c>
      <c r="C14" s="145" t="s">
        <v>175</v>
      </c>
      <c r="D14" s="144"/>
      <c r="E14" s="144"/>
      <c r="F14" s="151"/>
      <c r="G14" s="151"/>
      <c r="H14" s="151"/>
    </row>
    <row r="15" spans="1:8" ht="14.25" customHeight="1" x14ac:dyDescent="0.3">
      <c r="A15" s="144" t="s">
        <v>171</v>
      </c>
      <c r="B15" s="144" t="s">
        <v>157</v>
      </c>
      <c r="C15" s="145" t="s">
        <v>177</v>
      </c>
      <c r="D15" s="144"/>
      <c r="E15" s="144"/>
      <c r="F15" s="151"/>
      <c r="G15" s="151"/>
      <c r="H15" s="151"/>
    </row>
    <row r="16" spans="1:8" ht="14.25" customHeight="1" x14ac:dyDescent="0.3">
      <c r="A16" s="144" t="s">
        <v>303</v>
      </c>
      <c r="B16" s="144" t="s">
        <v>157</v>
      </c>
      <c r="C16" s="145" t="s">
        <v>304</v>
      </c>
      <c r="D16" s="144"/>
      <c r="E16" s="144"/>
      <c r="F16" s="151"/>
      <c r="G16" s="151"/>
      <c r="H16" s="151"/>
    </row>
    <row r="17" spans="1:8" ht="14.25" customHeight="1" x14ac:dyDescent="0.3">
      <c r="A17" s="144" t="s">
        <v>167</v>
      </c>
      <c r="B17" s="144" t="s">
        <v>157</v>
      </c>
      <c r="C17" s="145" t="s">
        <v>168</v>
      </c>
      <c r="D17" s="144"/>
      <c r="E17" s="144"/>
      <c r="F17" s="151"/>
      <c r="G17" s="151"/>
      <c r="H17" s="151"/>
    </row>
    <row r="18" spans="1:8" ht="12.6" customHeight="1" x14ac:dyDescent="0.3">
      <c r="A18" s="144" t="s">
        <v>291</v>
      </c>
      <c r="B18" s="144" t="s">
        <v>157</v>
      </c>
      <c r="C18" s="145" t="s">
        <v>178</v>
      </c>
      <c r="D18" s="144"/>
      <c r="E18" s="144"/>
      <c r="F18" s="151"/>
      <c r="G18" s="151"/>
      <c r="H18" s="151"/>
    </row>
    <row r="19" spans="1:8" ht="12.6" customHeight="1" x14ac:dyDescent="0.3">
      <c r="A19" s="144"/>
      <c r="B19" s="144" t="s">
        <v>157</v>
      </c>
      <c r="C19" s="145" t="s">
        <v>302</v>
      </c>
      <c r="D19" s="144"/>
      <c r="E19" s="144"/>
      <c r="F19" s="151"/>
      <c r="G19" s="151"/>
      <c r="H19" s="151"/>
    </row>
    <row r="20" spans="1:8" x14ac:dyDescent="0.3">
      <c r="A20" s="144"/>
      <c r="B20" s="144" t="s">
        <v>157</v>
      </c>
      <c r="C20" s="145" t="s">
        <v>266</v>
      </c>
      <c r="D20" s="144"/>
      <c r="E20" s="144"/>
      <c r="F20" s="151"/>
      <c r="G20" s="151"/>
      <c r="H20" s="151"/>
    </row>
    <row r="21" spans="1:8" x14ac:dyDescent="0.3">
      <c r="A21" s="144"/>
      <c r="B21" s="144"/>
      <c r="C21" s="145"/>
      <c r="D21" s="144"/>
      <c r="E21" s="144"/>
      <c r="F21" s="151"/>
      <c r="G21" s="151"/>
      <c r="H21" s="151"/>
    </row>
    <row r="22" spans="1:8" x14ac:dyDescent="0.3">
      <c r="A22" s="144"/>
      <c r="B22" s="144"/>
      <c r="C22" s="145"/>
      <c r="D22" s="144"/>
      <c r="E22" s="144"/>
      <c r="F22" s="151"/>
      <c r="G22" s="151"/>
      <c r="H22" s="151"/>
    </row>
    <row r="23" spans="1:8" x14ac:dyDescent="0.3">
      <c r="A23" s="144"/>
      <c r="B23" s="144"/>
      <c r="C23" s="145"/>
      <c r="D23" s="144"/>
      <c r="E23" s="144"/>
      <c r="F23" s="151"/>
      <c r="G23" s="151"/>
      <c r="H23" s="151"/>
    </row>
    <row r="24" spans="1:8" x14ac:dyDescent="0.3">
      <c r="A24" s="144"/>
      <c r="B24" s="144"/>
      <c r="C24" s="145"/>
      <c r="D24" s="144"/>
      <c r="E24" s="144"/>
      <c r="F24" s="151"/>
      <c r="G24" s="151"/>
      <c r="H24" s="151"/>
    </row>
    <row r="25" spans="1:8" x14ac:dyDescent="0.3">
      <c r="A25" s="144"/>
      <c r="B25" s="144"/>
      <c r="C25" s="145"/>
      <c r="D25" s="144"/>
      <c r="E25" s="144"/>
      <c r="F25" s="151"/>
      <c r="G25" s="151"/>
      <c r="H25" s="151"/>
    </row>
    <row r="26" spans="1:8" x14ac:dyDescent="0.3">
      <c r="A26" s="144"/>
      <c r="B26" s="144"/>
      <c r="C26" s="145"/>
      <c r="D26" s="144"/>
      <c r="E26" s="144"/>
      <c r="F26" s="151"/>
      <c r="G26" s="151"/>
      <c r="H26" s="151"/>
    </row>
    <row r="27" spans="1:8" x14ac:dyDescent="0.3">
      <c r="A27" s="144"/>
      <c r="B27" s="144"/>
      <c r="C27" s="145"/>
      <c r="D27" s="144"/>
      <c r="E27" s="144"/>
      <c r="F27" s="151"/>
      <c r="G27" s="151"/>
      <c r="H27" s="151"/>
    </row>
    <row r="28" spans="1:8" x14ac:dyDescent="0.3">
      <c r="A28" s="144"/>
      <c r="B28" s="144"/>
      <c r="C28" s="145"/>
      <c r="D28" s="144"/>
      <c r="E28" s="144"/>
      <c r="F28" s="151"/>
      <c r="G28" s="151"/>
      <c r="H28" s="151"/>
    </row>
    <row r="29" spans="1:8" x14ac:dyDescent="0.3">
      <c r="A29" s="144"/>
      <c r="B29" s="144"/>
      <c r="C29" s="145"/>
      <c r="D29" s="144"/>
      <c r="E29" s="144"/>
      <c r="F29" s="151"/>
      <c r="G29" s="151"/>
      <c r="H29" s="151"/>
    </row>
    <row r="30" spans="1:8" x14ac:dyDescent="0.3">
      <c r="A30" s="144"/>
      <c r="B30" s="144"/>
      <c r="C30" s="145"/>
      <c r="D30" s="144"/>
      <c r="E30" s="144"/>
      <c r="F30" s="151"/>
      <c r="G30" s="151"/>
      <c r="H30" s="151"/>
    </row>
    <row r="31" spans="1:8" x14ac:dyDescent="0.3">
      <c r="A31" s="144"/>
      <c r="B31" s="144"/>
      <c r="C31" s="145"/>
      <c r="D31" s="144"/>
      <c r="E31" s="144"/>
      <c r="F31" s="151"/>
      <c r="G31" s="151"/>
      <c r="H31" s="151"/>
    </row>
    <row r="32" spans="1:8" x14ac:dyDescent="0.3">
      <c r="A32" s="144"/>
      <c r="B32" s="144"/>
      <c r="C32" s="145"/>
      <c r="D32" s="144"/>
      <c r="E32" s="144"/>
      <c r="F32" s="151"/>
      <c r="G32" s="151"/>
      <c r="H32" s="151"/>
    </row>
    <row r="33" spans="1:8" x14ac:dyDescent="0.3">
      <c r="A33" s="144"/>
      <c r="B33" s="144"/>
      <c r="C33" s="145"/>
      <c r="D33" s="144"/>
      <c r="E33" s="144"/>
      <c r="F33" s="151"/>
      <c r="G33" s="151"/>
      <c r="H33" s="151"/>
    </row>
    <row r="34" spans="1:8" x14ac:dyDescent="0.3">
      <c r="A34" s="144"/>
      <c r="B34" s="144"/>
      <c r="C34" s="145"/>
      <c r="D34" s="144"/>
      <c r="E34" s="144"/>
      <c r="F34" s="151"/>
      <c r="G34" s="151"/>
      <c r="H34" s="151"/>
    </row>
    <row r="35" spans="1:8" x14ac:dyDescent="0.3">
      <c r="A35" s="144"/>
      <c r="B35" s="144"/>
      <c r="C35" s="145"/>
      <c r="D35" s="144"/>
      <c r="E35" s="144"/>
      <c r="F35" s="151"/>
      <c r="G35" s="151"/>
      <c r="H35" s="151"/>
    </row>
    <row r="36" spans="1:8" x14ac:dyDescent="0.3">
      <c r="A36" s="144"/>
      <c r="B36" s="144"/>
      <c r="C36" s="145"/>
      <c r="D36" s="144"/>
      <c r="E36" s="144"/>
      <c r="F36" s="151"/>
      <c r="G36" s="151"/>
      <c r="H36" s="151"/>
    </row>
    <row r="37" spans="1:8" x14ac:dyDescent="0.3">
      <c r="A37" s="144"/>
      <c r="B37" s="144"/>
      <c r="C37" s="145"/>
      <c r="D37" s="144"/>
      <c r="E37" s="144"/>
      <c r="F37" s="151"/>
      <c r="G37" s="151"/>
      <c r="H37" s="151"/>
    </row>
    <row r="38" spans="1:8" x14ac:dyDescent="0.3">
      <c r="A38" s="144"/>
      <c r="B38" s="144"/>
      <c r="C38" s="145"/>
      <c r="D38" s="144"/>
      <c r="E38" s="144"/>
      <c r="F38" s="151"/>
      <c r="G38" s="151"/>
      <c r="H38" s="151"/>
    </row>
    <row r="39" spans="1:8" x14ac:dyDescent="0.3">
      <c r="A39" s="144"/>
      <c r="B39" s="144"/>
      <c r="C39" s="145"/>
      <c r="D39" s="144"/>
      <c r="E39" s="144"/>
      <c r="F39" s="151"/>
      <c r="G39" s="151"/>
      <c r="H39" s="151"/>
    </row>
    <row r="40" spans="1:8" x14ac:dyDescent="0.3">
      <c r="A40" s="144"/>
      <c r="B40" s="144"/>
      <c r="C40" s="145"/>
      <c r="D40" s="144"/>
      <c r="E40" s="144"/>
      <c r="F40" s="151"/>
      <c r="G40" s="151"/>
      <c r="H40" s="151"/>
    </row>
    <row r="41" spans="1:8" x14ac:dyDescent="0.3">
      <c r="A41" s="144"/>
      <c r="B41" s="144"/>
      <c r="C41" s="145"/>
      <c r="D41" s="144"/>
      <c r="E41" s="144"/>
      <c r="F41" s="151"/>
      <c r="G41" s="151"/>
      <c r="H41" s="151"/>
    </row>
    <row r="42" spans="1:8" x14ac:dyDescent="0.3">
      <c r="A42" s="144"/>
      <c r="B42" s="144"/>
      <c r="C42" s="145"/>
      <c r="D42" s="144"/>
      <c r="E42" s="144"/>
      <c r="F42" s="151"/>
      <c r="G42" s="151"/>
      <c r="H42" s="151"/>
    </row>
    <row r="43" spans="1:8" x14ac:dyDescent="0.3">
      <c r="A43" s="144"/>
      <c r="B43" s="144"/>
      <c r="C43" s="145"/>
      <c r="D43" s="144"/>
      <c r="E43" s="144"/>
      <c r="F43" s="151"/>
      <c r="G43" s="151"/>
      <c r="H43" s="151"/>
    </row>
    <row r="44" spans="1:8" x14ac:dyDescent="0.3">
      <c r="A44" s="144"/>
      <c r="B44" s="144"/>
      <c r="C44" s="145"/>
      <c r="D44" s="144"/>
      <c r="E44" s="144"/>
      <c r="F44" s="151"/>
      <c r="G44" s="151"/>
      <c r="H44" s="151"/>
    </row>
    <row r="45" spans="1:8" x14ac:dyDescent="0.3">
      <c r="A45" s="144"/>
      <c r="B45" s="144"/>
      <c r="C45" s="145"/>
      <c r="D45" s="144"/>
      <c r="E45" s="144"/>
      <c r="F45" s="151"/>
      <c r="G45" s="151"/>
      <c r="H45" s="151"/>
    </row>
    <row r="46" spans="1:8" x14ac:dyDescent="0.3">
      <c r="A46" s="144"/>
      <c r="B46" s="144"/>
      <c r="C46" s="145"/>
      <c r="D46" s="144"/>
      <c r="E46" s="144"/>
      <c r="F46" s="151"/>
      <c r="G46" s="151"/>
      <c r="H46" s="151"/>
    </row>
    <row r="47" spans="1:8" x14ac:dyDescent="0.3">
      <c r="A47" s="144"/>
      <c r="B47" s="144"/>
      <c r="C47" s="145"/>
      <c r="D47" s="144"/>
      <c r="E47" s="144"/>
      <c r="F47" s="151"/>
      <c r="G47" s="151"/>
      <c r="H47" s="151"/>
    </row>
    <row r="48" spans="1:8" x14ac:dyDescent="0.3">
      <c r="A48" s="144"/>
      <c r="B48" s="144"/>
      <c r="C48" s="145"/>
      <c r="D48" s="144"/>
      <c r="E48" s="144"/>
      <c r="F48" s="151"/>
      <c r="G48" s="151"/>
      <c r="H48" s="151"/>
    </row>
    <row r="49" spans="1:8" x14ac:dyDescent="0.3">
      <c r="A49" s="144"/>
      <c r="B49" s="144"/>
      <c r="C49" s="145"/>
      <c r="D49" s="144"/>
      <c r="E49" s="144"/>
      <c r="F49" s="151"/>
      <c r="G49" s="151"/>
      <c r="H49" s="151"/>
    </row>
    <row r="50" spans="1:8" x14ac:dyDescent="0.3">
      <c r="A50" s="144"/>
      <c r="B50" s="144"/>
      <c r="C50" s="145"/>
      <c r="D50" s="144"/>
      <c r="E50" s="144"/>
      <c r="F50" s="151"/>
      <c r="G50" s="151"/>
      <c r="H50" s="151"/>
    </row>
    <row r="51" spans="1:8" x14ac:dyDescent="0.3">
      <c r="A51" s="144"/>
      <c r="B51" s="144"/>
      <c r="C51" s="145"/>
      <c r="D51" s="144"/>
      <c r="E51" s="144"/>
      <c r="F51" s="151"/>
      <c r="G51" s="151"/>
      <c r="H51" s="151"/>
    </row>
    <row r="52" spans="1:8" x14ac:dyDescent="0.3">
      <c r="A52" s="144"/>
      <c r="B52" s="144"/>
      <c r="C52" s="145"/>
      <c r="D52" s="144"/>
      <c r="E52" s="144"/>
      <c r="F52" s="151"/>
      <c r="G52" s="151"/>
      <c r="H52" s="151"/>
    </row>
    <row r="53" spans="1:8" x14ac:dyDescent="0.3">
      <c r="A53" s="144"/>
      <c r="B53" s="144"/>
      <c r="C53" s="145"/>
      <c r="D53" s="144"/>
      <c r="E53" s="144"/>
      <c r="F53" s="151"/>
      <c r="G53" s="151"/>
      <c r="H53" s="151"/>
    </row>
    <row r="54" spans="1:8" x14ac:dyDescent="0.3">
      <c r="A54" s="144"/>
      <c r="B54" s="144"/>
      <c r="C54" s="145"/>
      <c r="D54" s="144"/>
      <c r="E54" s="144"/>
      <c r="F54" s="151"/>
      <c r="G54" s="151"/>
      <c r="H54" s="151"/>
    </row>
    <row r="55" spans="1:8" x14ac:dyDescent="0.3">
      <c r="A55" s="144"/>
      <c r="B55" s="144"/>
      <c r="C55" s="145"/>
      <c r="D55" s="144"/>
      <c r="E55" s="144"/>
      <c r="F55" s="151"/>
      <c r="G55" s="151"/>
      <c r="H55" s="151"/>
    </row>
    <row r="56" spans="1:8" x14ac:dyDescent="0.3">
      <c r="A56" s="144"/>
      <c r="B56" s="144"/>
      <c r="C56" s="145"/>
      <c r="D56" s="144"/>
      <c r="E56" s="144"/>
      <c r="F56" s="151"/>
      <c r="G56" s="151"/>
      <c r="H56" s="151"/>
    </row>
    <row r="57" spans="1:8" x14ac:dyDescent="0.3">
      <c r="A57" s="144"/>
      <c r="B57" s="144"/>
      <c r="C57" s="145"/>
      <c r="D57" s="144"/>
      <c r="E57" s="144"/>
    </row>
    <row r="58" spans="1:8" x14ac:dyDescent="0.3">
      <c r="A58" s="144"/>
      <c r="B58" s="144"/>
      <c r="C58" s="145"/>
      <c r="D58" s="144"/>
      <c r="E58" s="144"/>
    </row>
    <row r="59" spans="1:8" x14ac:dyDescent="0.3">
      <c r="A59" s="144"/>
      <c r="B59" s="144"/>
      <c r="C59" s="145"/>
      <c r="D59" s="144"/>
      <c r="E59" s="144"/>
    </row>
    <row r="60" spans="1:8" x14ac:dyDescent="0.3">
      <c r="A60" s="144"/>
      <c r="B60" s="144"/>
      <c r="C60" s="145"/>
      <c r="D60" s="144"/>
      <c r="E60" s="144"/>
    </row>
    <row r="61" spans="1:8" x14ac:dyDescent="0.3">
      <c r="A61" s="144"/>
      <c r="B61" s="144"/>
      <c r="C61" s="145"/>
      <c r="D61" s="144"/>
      <c r="E61" s="144"/>
    </row>
    <row r="62" spans="1:8" x14ac:dyDescent="0.3">
      <c r="A62" s="144"/>
      <c r="B62" s="144"/>
      <c r="C62" s="145"/>
      <c r="D62" s="144"/>
      <c r="E62" s="144"/>
    </row>
    <row r="63" spans="1:8" x14ac:dyDescent="0.3">
      <c r="A63" s="144"/>
      <c r="B63" s="144"/>
      <c r="C63" s="145"/>
      <c r="D63" s="144"/>
      <c r="E63" s="144"/>
    </row>
    <row r="64" spans="1:8" x14ac:dyDescent="0.3">
      <c r="A64" s="144"/>
      <c r="B64" s="144"/>
      <c r="C64" s="145"/>
      <c r="D64" s="144"/>
      <c r="E64" s="144"/>
    </row>
    <row r="65" spans="1:5" x14ac:dyDescent="0.3">
      <c r="A65" s="144"/>
      <c r="B65" s="144"/>
      <c r="C65" s="145"/>
      <c r="D65" s="144"/>
      <c r="E65" s="144"/>
    </row>
    <row r="66" spans="1:5" x14ac:dyDescent="0.3">
      <c r="A66" s="144"/>
      <c r="B66" s="144"/>
      <c r="C66" s="145"/>
      <c r="D66" s="144"/>
      <c r="E66" s="144"/>
    </row>
    <row r="67" spans="1:5" x14ac:dyDescent="0.3">
      <c r="A67" s="144"/>
      <c r="B67" s="144"/>
      <c r="C67" s="145"/>
      <c r="D67" s="144"/>
      <c r="E67" s="144"/>
    </row>
    <row r="68" spans="1:5" x14ac:dyDescent="0.3">
      <c r="A68" s="144"/>
      <c r="B68" s="144"/>
      <c r="C68" s="145"/>
      <c r="D68" s="144"/>
      <c r="E68" s="144"/>
    </row>
    <row r="69" spans="1:5" x14ac:dyDescent="0.3">
      <c r="A69" s="144"/>
      <c r="B69" s="144"/>
      <c r="C69" s="145"/>
      <c r="D69" s="144"/>
      <c r="E69" s="144"/>
    </row>
    <row r="70" spans="1:5" x14ac:dyDescent="0.3">
      <c r="A70" s="144"/>
      <c r="B70" s="144"/>
      <c r="C70" s="145"/>
      <c r="D70" s="144"/>
      <c r="E70" s="144"/>
    </row>
    <row r="71" spans="1:5" x14ac:dyDescent="0.3">
      <c r="A71" s="144"/>
      <c r="B71" s="144"/>
      <c r="C71" s="145"/>
      <c r="D71" s="144"/>
      <c r="E71" s="144"/>
    </row>
    <row r="72" spans="1:5" x14ac:dyDescent="0.3">
      <c r="A72" s="144"/>
      <c r="B72" s="144"/>
      <c r="C72" s="145"/>
      <c r="D72" s="144"/>
      <c r="E72" s="144"/>
    </row>
    <row r="73" spans="1:5" x14ac:dyDescent="0.3">
      <c r="A73" s="144"/>
      <c r="B73" s="144"/>
      <c r="C73" s="145"/>
      <c r="D73" s="144"/>
      <c r="E73" s="144"/>
    </row>
    <row r="74" spans="1:5" x14ac:dyDescent="0.3">
      <c r="A74" s="144"/>
      <c r="B74" s="144"/>
      <c r="C74" s="145"/>
      <c r="D74" s="144"/>
      <c r="E74" s="144"/>
    </row>
    <row r="75" spans="1:5" x14ac:dyDescent="0.3">
      <c r="A75" s="144"/>
      <c r="B75" s="144"/>
      <c r="C75" s="145"/>
      <c r="D75" s="144"/>
      <c r="E75" s="144"/>
    </row>
    <row r="76" spans="1:5" x14ac:dyDescent="0.3">
      <c r="A76" s="144"/>
      <c r="B76" s="144"/>
      <c r="C76" s="145"/>
      <c r="D76" s="144"/>
      <c r="E76" s="144"/>
    </row>
    <row r="77" spans="1:5" x14ac:dyDescent="0.3">
      <c r="A77" s="144"/>
      <c r="B77" s="144"/>
      <c r="C77" s="145"/>
      <c r="D77" s="144"/>
      <c r="E77" s="144"/>
    </row>
    <row r="78" spans="1:5" x14ac:dyDescent="0.3">
      <c r="A78" s="144"/>
      <c r="B78" s="144"/>
      <c r="C78" s="145"/>
      <c r="D78" s="144"/>
      <c r="E78" s="144"/>
    </row>
    <row r="79" spans="1:5" x14ac:dyDescent="0.3">
      <c r="A79" s="144"/>
      <c r="B79" s="144"/>
      <c r="C79" s="145"/>
      <c r="D79" s="144"/>
      <c r="E79" s="144"/>
    </row>
    <row r="80" spans="1:5" x14ac:dyDescent="0.3">
      <c r="A80" s="144"/>
      <c r="B80" s="144"/>
      <c r="C80" s="145"/>
      <c r="D80" s="144"/>
      <c r="E80" s="144"/>
    </row>
    <row r="81" spans="1:5" x14ac:dyDescent="0.3">
      <c r="A81" s="144"/>
      <c r="B81" s="144"/>
      <c r="C81" s="145"/>
      <c r="D81" s="144"/>
      <c r="E81" s="144"/>
    </row>
    <row r="82" spans="1:5" x14ac:dyDescent="0.3">
      <c r="A82" s="144"/>
      <c r="B82" s="144"/>
      <c r="C82" s="145"/>
      <c r="D82" s="144"/>
      <c r="E82" s="144"/>
    </row>
    <row r="83" spans="1:5" x14ac:dyDescent="0.3">
      <c r="A83" s="144"/>
      <c r="B83" s="144"/>
      <c r="C83" s="145"/>
      <c r="D83" s="144"/>
      <c r="E83" s="144"/>
    </row>
  </sheetData>
  <sortState xmlns:xlrd2="http://schemas.microsoft.com/office/spreadsheetml/2017/richdata2" ref="A3:C20">
    <sortCondition ref="A3"/>
  </sortState>
  <pageMargins left="0.78740157480314965" right="0.78740157480314965" top="0.74803149606299213" bottom="0.51181102362204722" header="0" footer="0"/>
  <pageSetup paperSize="9" fitToWidth="0"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Sans,Standard"&amp;8&amp;P+266
</oddFooter>
    <evenHeader>&amp;L&amp;"Open Sans,Standard"&amp;8
&amp;G&amp;R&amp;"Open Sans,Standard"&amp;8
&amp;G</evenHeader>
    <evenFooter xml:space="preserve">&amp;L&amp;"Open Sans,Standard"&amp;8&amp;P+266
&amp;R&amp;"Open Sans,Standard"&amp;8Statistisches Jahrbuch 2023 - 2025
</even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38"/>
  <sheetViews>
    <sheetView showGridLines="0" view="pageLayout" zoomScaleNormal="100" zoomScaleSheetLayoutView="145" workbookViewId="0">
      <selection activeCell="A5" sqref="A5"/>
    </sheetView>
  </sheetViews>
  <sheetFormatPr baseColWidth="10" defaultColWidth="10.85546875" defaultRowHeight="15" x14ac:dyDescent="0.3"/>
  <cols>
    <col min="1" max="1" width="84.140625" style="150" customWidth="1"/>
    <col min="2" max="2" width="4" style="150" customWidth="1"/>
    <col min="3" max="3" width="23.7109375" style="150" customWidth="1"/>
    <col min="4" max="4" width="13.28515625" style="150" customWidth="1"/>
    <col min="5" max="5" width="19" style="150" customWidth="1"/>
    <col min="6" max="6" width="20" style="150" customWidth="1"/>
    <col min="7" max="16384" width="10.85546875" style="150"/>
  </cols>
  <sheetData>
    <row r="1" spans="1:10" s="143" customFormat="1" ht="22.15" customHeight="1" x14ac:dyDescent="0.35">
      <c r="A1" s="168" t="s">
        <v>281</v>
      </c>
      <c r="B1" s="141"/>
      <c r="C1" s="141"/>
      <c r="D1" s="141"/>
      <c r="E1" s="141"/>
      <c r="F1" s="141"/>
      <c r="G1" s="141"/>
      <c r="H1" s="141"/>
    </row>
    <row r="2" spans="1:10" s="143" customFormat="1" ht="11.25" customHeight="1" x14ac:dyDescent="0.35">
      <c r="A2" s="140"/>
      <c r="B2" s="141"/>
      <c r="C2" s="141"/>
      <c r="D2" s="141"/>
      <c r="E2" s="141"/>
      <c r="F2" s="141"/>
      <c r="G2" s="141"/>
      <c r="H2" s="141"/>
    </row>
    <row r="3" spans="1:10" s="148" customFormat="1" ht="387.75" customHeight="1" x14ac:dyDescent="0.25">
      <c r="A3" s="280" t="s">
        <v>307</v>
      </c>
      <c r="B3" s="144"/>
      <c r="C3" s="144"/>
      <c r="D3" s="260"/>
      <c r="E3" s="261"/>
      <c r="I3" s="262"/>
      <c r="J3" s="262"/>
    </row>
    <row r="4" spans="1:10" s="148" customFormat="1" ht="294.75" customHeight="1" x14ac:dyDescent="0.25">
      <c r="A4" s="280" t="s">
        <v>308</v>
      </c>
      <c r="B4" s="144"/>
      <c r="C4" s="144"/>
      <c r="D4" s="260"/>
      <c r="E4" s="261"/>
      <c r="I4" s="262"/>
      <c r="J4" s="262"/>
    </row>
    <row r="5" spans="1:10" ht="14.25" customHeight="1" x14ac:dyDescent="0.3">
      <c r="A5" s="263"/>
      <c r="B5" s="144"/>
      <c r="C5" s="144"/>
      <c r="I5" s="262"/>
      <c r="J5" s="262"/>
    </row>
    <row r="6" spans="1:10" ht="15.75" x14ac:dyDescent="0.3">
      <c r="A6"/>
      <c r="B6" s="144"/>
      <c r="C6" s="144"/>
    </row>
    <row r="7" spans="1:10" ht="15.75" x14ac:dyDescent="0.3">
      <c r="A7"/>
      <c r="B7" s="144"/>
      <c r="C7" s="144"/>
    </row>
    <row r="8" spans="1:10" ht="15.75" x14ac:dyDescent="0.3">
      <c r="A8"/>
      <c r="B8" s="144"/>
      <c r="C8" s="144"/>
    </row>
    <row r="9" spans="1:10" ht="15.75" x14ac:dyDescent="0.3">
      <c r="A9"/>
      <c r="B9" s="144"/>
      <c r="C9" s="144"/>
    </row>
    <row r="10" spans="1:10" ht="15.75" x14ac:dyDescent="0.3">
      <c r="A10"/>
      <c r="B10" s="144"/>
      <c r="C10" s="144"/>
    </row>
    <row r="11" spans="1:10" ht="15.75" x14ac:dyDescent="0.3">
      <c r="A11"/>
      <c r="B11" s="144"/>
      <c r="C11" s="144"/>
    </row>
    <row r="12" spans="1:10" ht="15.75" x14ac:dyDescent="0.3">
      <c r="A12"/>
      <c r="B12" s="144"/>
      <c r="C12" s="144"/>
    </row>
    <row r="13" spans="1:10" ht="15.75" x14ac:dyDescent="0.3">
      <c r="A13"/>
      <c r="B13" s="144"/>
      <c r="C13" s="144"/>
    </row>
    <row r="14" spans="1:10" ht="15.75" x14ac:dyDescent="0.3">
      <c r="A14"/>
      <c r="B14" s="144"/>
      <c r="C14" s="144"/>
    </row>
    <row r="15" spans="1:10" ht="15.75" x14ac:dyDescent="0.3">
      <c r="A15"/>
      <c r="B15" s="144"/>
      <c r="C15" s="144"/>
    </row>
    <row r="16" spans="1:10" ht="15.75" x14ac:dyDescent="0.3">
      <c r="A16"/>
      <c r="B16" s="144"/>
      <c r="C16" s="144"/>
    </row>
    <row r="17" spans="1:3" ht="15.75" x14ac:dyDescent="0.3">
      <c r="A17"/>
      <c r="B17" s="144"/>
      <c r="C17" s="144"/>
    </row>
    <row r="18" spans="1:3" ht="15.75" x14ac:dyDescent="0.3">
      <c r="A18"/>
      <c r="B18" s="144"/>
      <c r="C18" s="144"/>
    </row>
    <row r="19" spans="1:3" ht="15.75" x14ac:dyDescent="0.3">
      <c r="A19"/>
      <c r="B19" s="144"/>
      <c r="C19" s="144"/>
    </row>
    <row r="20" spans="1:3" ht="15.75" x14ac:dyDescent="0.3">
      <c r="A20"/>
      <c r="B20" s="144"/>
      <c r="C20" s="144"/>
    </row>
    <row r="21" spans="1:3" x14ac:dyDescent="0.3">
      <c r="A21" s="144"/>
      <c r="B21" s="144"/>
      <c r="C21" s="144"/>
    </row>
    <row r="22" spans="1:3" x14ac:dyDescent="0.3">
      <c r="A22" s="144"/>
      <c r="B22" s="144"/>
      <c r="C22" s="144"/>
    </row>
    <row r="23" spans="1:3" x14ac:dyDescent="0.3">
      <c r="A23" s="144"/>
      <c r="B23" s="144"/>
      <c r="C23" s="144"/>
    </row>
    <row r="24" spans="1:3" x14ac:dyDescent="0.3">
      <c r="A24" s="144"/>
      <c r="B24" s="144"/>
      <c r="C24" s="144"/>
    </row>
    <row r="25" spans="1:3" x14ac:dyDescent="0.3">
      <c r="A25" s="144"/>
      <c r="B25" s="144"/>
      <c r="C25" s="144"/>
    </row>
    <row r="26" spans="1:3" x14ac:dyDescent="0.3">
      <c r="A26" s="144"/>
      <c r="B26" s="144"/>
      <c r="C26" s="144"/>
    </row>
    <row r="27" spans="1:3" x14ac:dyDescent="0.3">
      <c r="A27" s="144"/>
      <c r="B27" s="144"/>
      <c r="C27" s="144"/>
    </row>
    <row r="28" spans="1:3" x14ac:dyDescent="0.3">
      <c r="A28" s="144"/>
      <c r="B28" s="144"/>
      <c r="C28" s="144"/>
    </row>
    <row r="29" spans="1:3" x14ac:dyDescent="0.3">
      <c r="A29" s="144"/>
      <c r="B29" s="144"/>
      <c r="C29" s="144"/>
    </row>
    <row r="30" spans="1:3" x14ac:dyDescent="0.3">
      <c r="A30" s="144"/>
      <c r="B30" s="144"/>
      <c r="C30" s="144"/>
    </row>
    <row r="31" spans="1:3" x14ac:dyDescent="0.3">
      <c r="A31" s="144"/>
      <c r="B31" s="144"/>
      <c r="C31" s="144"/>
    </row>
    <row r="32" spans="1:3" x14ac:dyDescent="0.3">
      <c r="A32" s="144"/>
      <c r="B32" s="144"/>
      <c r="C32" s="144"/>
    </row>
    <row r="33" spans="1:3" x14ac:dyDescent="0.3">
      <c r="A33" s="144"/>
      <c r="B33" s="144"/>
      <c r="C33" s="144"/>
    </row>
    <row r="34" spans="1:3" x14ac:dyDescent="0.3">
      <c r="A34" s="144"/>
      <c r="B34" s="144"/>
      <c r="C34" s="144"/>
    </row>
    <row r="35" spans="1:3" x14ac:dyDescent="0.3">
      <c r="A35" s="144"/>
      <c r="B35" s="144"/>
      <c r="C35" s="144"/>
    </row>
    <row r="36" spans="1:3" x14ac:dyDescent="0.3">
      <c r="A36" s="144"/>
      <c r="B36" s="144"/>
      <c r="C36" s="144"/>
    </row>
    <row r="37" spans="1:3" x14ac:dyDescent="0.3">
      <c r="A37" s="144"/>
      <c r="B37" s="144"/>
      <c r="C37" s="144"/>
    </row>
    <row r="38" spans="1:3" x14ac:dyDescent="0.3">
      <c r="A38" s="144"/>
      <c r="B38" s="144"/>
      <c r="C38" s="144"/>
    </row>
  </sheetData>
  <pageMargins left="0.78740157480314965" right="0.78740157480314965" top="0.74803149606299213" bottom="0.51181102362204722" header="0" footer="0"/>
  <pageSetup paperSize="9" fitToWidth="0"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Sans,Standard"&amp;8&amp;P+266
</oddFooter>
    <evenHeader>&amp;L&amp;"Open Sans,Standard"&amp;8
&amp;G&amp;R&amp;"Open Sans,Standard"&amp;8
&amp;G</evenHeader>
    <evenFooter xml:space="preserve">&amp;L&amp;"Open Sans,Standard"&amp;8&amp;P+266
&amp;R&amp;"Open Sans,Standard"&amp;8Statistisches Jahrbuch 2023 - 2025
</even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FK166"/>
  <sheetViews>
    <sheetView showGridLines="0" view="pageLayout" topLeftCell="B1" zoomScaleNormal="100" zoomScaleSheetLayoutView="100" workbookViewId="0">
      <selection activeCell="B12" sqref="B12"/>
    </sheetView>
  </sheetViews>
  <sheetFormatPr baseColWidth="10" defaultColWidth="9.5703125" defaultRowHeight="13.5" outlineLevelRow="1" outlineLevelCol="1" x14ac:dyDescent="0.25"/>
  <cols>
    <col min="1" max="1" width="8.28515625" style="13" hidden="1" customWidth="1" outlineLevel="1"/>
    <col min="2" max="2" width="1.28515625" style="13" customWidth="1" collapsed="1"/>
    <col min="3" max="3" width="3.7109375" style="13" customWidth="1"/>
    <col min="4" max="4" width="6.5703125" style="13" customWidth="1"/>
    <col min="5" max="5" width="32.85546875" style="13" customWidth="1"/>
    <col min="6" max="6" width="5.5703125" style="13" customWidth="1"/>
    <col min="7" max="7" width="7.140625" style="13" hidden="1" customWidth="1" outlineLevel="1"/>
    <col min="8" max="8" width="7.42578125" style="13" hidden="1" customWidth="1" outlineLevel="1"/>
    <col min="9" max="12" width="7.140625" style="13" hidden="1" customWidth="1" outlineLevel="1"/>
    <col min="13" max="13" width="5.5703125" style="13" customWidth="1" collapsed="1"/>
    <col min="14" max="22" width="7.140625" style="13" hidden="1" customWidth="1" outlineLevel="1"/>
    <col min="23" max="23" width="5.5703125" style="13" customWidth="1" collapsed="1"/>
    <col min="24" max="27" width="7.140625" style="13" hidden="1" customWidth="1" outlineLevel="1"/>
    <col min="28" max="29" width="7.42578125" style="13" hidden="1" customWidth="1" outlineLevel="1"/>
    <col min="30" max="31" width="7.42578125" style="13" hidden="1" customWidth="1" outlineLevel="1" collapsed="1"/>
    <col min="32" max="32" width="6.28515625" style="13" hidden="1" customWidth="1" outlineLevel="1" collapsed="1"/>
    <col min="33" max="33" width="5.5703125" style="13" customWidth="1" collapsed="1"/>
    <col min="34" max="34" width="5.5703125" style="13" hidden="1" customWidth="1" outlineLevel="1"/>
    <col min="35" max="35" width="5.5703125" style="13" customWidth="1" collapsed="1"/>
    <col min="36" max="37" width="5.5703125" style="13" customWidth="1"/>
    <col min="38" max="38" width="9.5703125" style="14" hidden="1" customWidth="1" outlineLevel="1"/>
    <col min="39" max="39" width="9.5703125" style="272" hidden="1" customWidth="1" outlineLevel="1"/>
    <col min="40" max="40" width="9.5703125" style="14" collapsed="1"/>
    <col min="41" max="42" width="9.5703125" style="14"/>
    <col min="43" max="16384" width="9.5703125" style="13"/>
  </cols>
  <sheetData>
    <row r="1" spans="1:167" s="4" customFormat="1" ht="22.15" customHeight="1" x14ac:dyDescent="0.3">
      <c r="B1" s="129" t="str">
        <f>CONCATENATE(Inhalt_K9!B26,"   ",Inhalt_K9!C26)</f>
        <v>901   Entwicklung der Kriminalität 1993 - 2024 nach ausgewählten Deliktarten</v>
      </c>
      <c r="AL1" s="5"/>
      <c r="AM1" s="270"/>
      <c r="AN1" s="5"/>
      <c r="AO1" s="5"/>
      <c r="AP1" s="5"/>
    </row>
    <row r="2" spans="1:167" s="47" customFormat="1" ht="6.75" customHeight="1" collapsed="1" x14ac:dyDescent="0.25">
      <c r="AL2" s="48"/>
      <c r="AM2" s="48"/>
      <c r="AN2" s="48"/>
      <c r="AO2" s="48"/>
      <c r="AP2" s="48"/>
    </row>
    <row r="3" spans="1:167" s="8" customFormat="1" ht="39.75" customHeight="1" x14ac:dyDescent="0.25">
      <c r="A3" s="279" t="s">
        <v>8</v>
      </c>
      <c r="B3" s="127" t="s">
        <v>9</v>
      </c>
      <c r="C3" s="127"/>
      <c r="D3" s="127"/>
      <c r="E3" s="127"/>
      <c r="F3" s="128">
        <v>1993</v>
      </c>
      <c r="G3" s="128">
        <v>1994</v>
      </c>
      <c r="H3" s="128">
        <v>1995</v>
      </c>
      <c r="I3" s="128">
        <v>1996</v>
      </c>
      <c r="J3" s="128">
        <v>1997</v>
      </c>
      <c r="K3" s="128">
        <v>1998</v>
      </c>
      <c r="L3" s="128">
        <v>1999</v>
      </c>
      <c r="M3" s="128">
        <v>2000</v>
      </c>
      <c r="N3" s="128">
        <v>2001</v>
      </c>
      <c r="O3" s="128">
        <v>2002</v>
      </c>
      <c r="P3" s="128">
        <v>2003</v>
      </c>
      <c r="Q3" s="128">
        <v>2004</v>
      </c>
      <c r="R3" s="128">
        <v>2005</v>
      </c>
      <c r="S3" s="128">
        <v>2006</v>
      </c>
      <c r="T3" s="128">
        <v>2007</v>
      </c>
      <c r="U3" s="128">
        <v>2008</v>
      </c>
      <c r="V3" s="128">
        <v>2009</v>
      </c>
      <c r="W3" s="128">
        <v>2010</v>
      </c>
      <c r="X3" s="128">
        <v>2011</v>
      </c>
      <c r="Y3" s="128">
        <v>2012</v>
      </c>
      <c r="Z3" s="128">
        <v>2013</v>
      </c>
      <c r="AA3" s="128">
        <v>2014</v>
      </c>
      <c r="AB3" s="128">
        <v>2015</v>
      </c>
      <c r="AC3" s="128">
        <v>2016</v>
      </c>
      <c r="AD3" s="128">
        <v>2017</v>
      </c>
      <c r="AE3" s="128">
        <v>2018</v>
      </c>
      <c r="AF3" s="128">
        <v>2019</v>
      </c>
      <c r="AG3" s="128">
        <v>2020</v>
      </c>
      <c r="AH3" s="128">
        <v>2021</v>
      </c>
      <c r="AI3" s="128">
        <v>2022</v>
      </c>
      <c r="AJ3" s="128">
        <v>2023</v>
      </c>
      <c r="AK3" s="128">
        <v>2024</v>
      </c>
      <c r="AL3" s="6"/>
      <c r="AM3" s="271" t="s">
        <v>221</v>
      </c>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row>
    <row r="4" spans="1:167" s="2" customFormat="1" ht="18.75" customHeight="1" x14ac:dyDescent="0.25">
      <c r="A4" s="275"/>
      <c r="B4" s="49" t="s">
        <v>10</v>
      </c>
      <c r="C4" s="49"/>
      <c r="D4" s="9"/>
      <c r="E4" s="50"/>
      <c r="F4" s="116">
        <v>35335</v>
      </c>
      <c r="G4" s="117">
        <v>35669</v>
      </c>
      <c r="H4" s="118">
        <v>37359</v>
      </c>
      <c r="I4" s="118">
        <v>30522</v>
      </c>
      <c r="J4" s="118">
        <v>31400</v>
      </c>
      <c r="K4" s="118">
        <v>32612</v>
      </c>
      <c r="L4" s="118">
        <v>28365</v>
      </c>
      <c r="M4" s="118">
        <v>31197</v>
      </c>
      <c r="N4" s="118">
        <v>31407</v>
      </c>
      <c r="O4" s="118">
        <v>31023</v>
      </c>
      <c r="P4" s="118">
        <v>34091</v>
      </c>
      <c r="Q4" s="118">
        <v>29708</v>
      </c>
      <c r="R4" s="118">
        <v>26815</v>
      </c>
      <c r="S4" s="118">
        <v>28825</v>
      </c>
      <c r="T4" s="118">
        <v>29789</v>
      </c>
      <c r="U4" s="118">
        <v>28705</v>
      </c>
      <c r="V4" s="118">
        <v>28982</v>
      </c>
      <c r="W4" s="118">
        <v>26529</v>
      </c>
      <c r="X4" s="118">
        <v>26238</v>
      </c>
      <c r="Y4" s="118">
        <v>25498</v>
      </c>
      <c r="Z4" s="118">
        <v>24526</v>
      </c>
      <c r="AA4" s="118">
        <v>24907</v>
      </c>
      <c r="AB4" s="118">
        <v>22881</v>
      </c>
      <c r="AC4" s="118">
        <v>25647</v>
      </c>
      <c r="AD4" s="118">
        <v>23614</v>
      </c>
      <c r="AE4" s="118">
        <v>22685</v>
      </c>
      <c r="AF4" s="118">
        <v>21768</v>
      </c>
      <c r="AG4" s="126">
        <v>20942</v>
      </c>
      <c r="AH4" s="126">
        <v>19907</v>
      </c>
      <c r="AI4" s="126">
        <v>21959</v>
      </c>
      <c r="AJ4" s="126">
        <v>22512</v>
      </c>
      <c r="AK4" s="126">
        <v>20994</v>
      </c>
      <c r="AL4" s="6"/>
      <c r="AM4" s="155">
        <v>1993</v>
      </c>
      <c r="AN4" s="6"/>
      <c r="AO4" s="6"/>
      <c r="AP4" s="6"/>
    </row>
    <row r="5" spans="1:167" s="2" customFormat="1" ht="13.5" customHeight="1" x14ac:dyDescent="0.25">
      <c r="A5" s="276"/>
      <c r="B5" s="51" t="s">
        <v>11</v>
      </c>
      <c r="C5" s="51"/>
      <c r="D5" s="52"/>
      <c r="E5" s="53"/>
      <c r="F5" s="119"/>
      <c r="G5" s="120"/>
      <c r="H5" s="121"/>
      <c r="I5" s="121"/>
      <c r="J5" s="121"/>
      <c r="K5" s="122"/>
      <c r="L5" s="122"/>
      <c r="M5" s="122"/>
      <c r="N5" s="122"/>
      <c r="O5" s="122"/>
      <c r="P5" s="122"/>
      <c r="Q5" s="122"/>
      <c r="R5" s="122"/>
      <c r="S5" s="122" t="s">
        <v>12</v>
      </c>
      <c r="T5" s="122"/>
      <c r="U5" s="122"/>
      <c r="V5" s="122"/>
      <c r="W5" s="122"/>
      <c r="X5" s="122"/>
      <c r="Y5" s="122"/>
      <c r="Z5" s="122"/>
      <c r="AA5" s="122"/>
      <c r="AB5" s="122"/>
      <c r="AC5" s="122"/>
      <c r="AD5" s="122"/>
      <c r="AE5" s="122"/>
      <c r="AF5" s="122"/>
      <c r="AG5" s="125"/>
      <c r="AH5" s="125"/>
      <c r="AI5" s="125"/>
      <c r="AJ5" s="125"/>
      <c r="AK5" s="125"/>
      <c r="AL5" s="6"/>
      <c r="AM5" s="155"/>
      <c r="AN5" s="6"/>
      <c r="AO5" s="6"/>
      <c r="AP5" s="6"/>
    </row>
    <row r="6" spans="1:167" s="11" customFormat="1" ht="17.25" customHeight="1" x14ac:dyDescent="0.25">
      <c r="A6" s="277" t="s">
        <v>13</v>
      </c>
      <c r="B6" s="49" t="s">
        <v>14</v>
      </c>
      <c r="C6" s="49"/>
      <c r="D6" s="56"/>
      <c r="E6" s="57"/>
      <c r="F6" s="116">
        <v>12</v>
      </c>
      <c r="G6" s="117">
        <v>18</v>
      </c>
      <c r="H6" s="118">
        <v>19</v>
      </c>
      <c r="I6" s="118">
        <v>11</v>
      </c>
      <c r="J6" s="118">
        <v>13</v>
      </c>
      <c r="K6" s="118">
        <v>16</v>
      </c>
      <c r="L6" s="118">
        <v>9</v>
      </c>
      <c r="M6" s="118">
        <v>14</v>
      </c>
      <c r="N6" s="118">
        <v>13</v>
      </c>
      <c r="O6" s="118">
        <v>8</v>
      </c>
      <c r="P6" s="118">
        <v>9</v>
      </c>
      <c r="Q6" s="118">
        <v>12</v>
      </c>
      <c r="R6" s="118">
        <v>11</v>
      </c>
      <c r="S6" s="118">
        <v>9</v>
      </c>
      <c r="T6" s="118">
        <v>8</v>
      </c>
      <c r="U6" s="118">
        <v>12</v>
      </c>
      <c r="V6" s="118">
        <v>9</v>
      </c>
      <c r="W6" s="118">
        <v>8</v>
      </c>
      <c r="X6" s="273" t="s">
        <v>287</v>
      </c>
      <c r="Y6" s="118">
        <v>7</v>
      </c>
      <c r="Z6" s="118">
        <v>3</v>
      </c>
      <c r="AA6" s="118">
        <v>6</v>
      </c>
      <c r="AB6" s="118">
        <v>7</v>
      </c>
      <c r="AC6" s="118">
        <v>5</v>
      </c>
      <c r="AD6" s="118">
        <v>9</v>
      </c>
      <c r="AE6" s="123">
        <v>5</v>
      </c>
      <c r="AF6" s="123">
        <v>5</v>
      </c>
      <c r="AG6" s="126">
        <v>6</v>
      </c>
      <c r="AH6" s="126">
        <v>7</v>
      </c>
      <c r="AI6" s="273" t="s">
        <v>287</v>
      </c>
      <c r="AJ6" s="126">
        <v>9</v>
      </c>
      <c r="AK6" s="273" t="s">
        <v>287</v>
      </c>
      <c r="AL6" s="10"/>
      <c r="AM6" s="155">
        <v>1995</v>
      </c>
      <c r="AN6" s="10"/>
      <c r="AO6" s="10"/>
      <c r="AP6" s="10"/>
    </row>
    <row r="7" spans="1:167" s="11" customFormat="1" ht="12" customHeight="1" x14ac:dyDescent="0.25">
      <c r="A7" s="278" t="s">
        <v>15</v>
      </c>
      <c r="B7" s="51"/>
      <c r="C7" s="51" t="s">
        <v>217</v>
      </c>
      <c r="D7" s="52" t="s">
        <v>16</v>
      </c>
      <c r="E7" s="53" t="s">
        <v>12</v>
      </c>
      <c r="F7" s="119">
        <v>6</v>
      </c>
      <c r="G7" s="120">
        <v>4</v>
      </c>
      <c r="H7" s="121">
        <v>6</v>
      </c>
      <c r="I7" s="121">
        <v>4</v>
      </c>
      <c r="J7" s="121">
        <v>3</v>
      </c>
      <c r="K7" s="121">
        <v>4</v>
      </c>
      <c r="L7" s="121">
        <v>3</v>
      </c>
      <c r="M7" s="121">
        <v>5</v>
      </c>
      <c r="N7" s="121">
        <v>3</v>
      </c>
      <c r="O7" s="121">
        <v>0</v>
      </c>
      <c r="P7" s="273" t="s">
        <v>287</v>
      </c>
      <c r="Q7" s="273" t="s">
        <v>287</v>
      </c>
      <c r="R7" s="121">
        <v>3</v>
      </c>
      <c r="S7" s="121">
        <v>0</v>
      </c>
      <c r="T7" s="121">
        <v>0</v>
      </c>
      <c r="U7" s="121">
        <v>3</v>
      </c>
      <c r="V7" s="273" t="s">
        <v>287</v>
      </c>
      <c r="W7" s="121">
        <v>5</v>
      </c>
      <c r="X7" s="121">
        <v>0</v>
      </c>
      <c r="Y7" s="121">
        <v>4</v>
      </c>
      <c r="Z7" s="121">
        <v>0</v>
      </c>
      <c r="AA7" s="273" t="s">
        <v>287</v>
      </c>
      <c r="AB7" s="121">
        <v>0</v>
      </c>
      <c r="AC7" s="121">
        <v>0</v>
      </c>
      <c r="AD7" s="273" t="s">
        <v>287</v>
      </c>
      <c r="AE7" s="273" t="s">
        <v>287</v>
      </c>
      <c r="AF7" s="273" t="s">
        <v>287</v>
      </c>
      <c r="AG7" s="273" t="s">
        <v>287</v>
      </c>
      <c r="AH7" s="125">
        <v>3</v>
      </c>
      <c r="AI7" s="273" t="s">
        <v>287</v>
      </c>
      <c r="AJ7" s="273" t="s">
        <v>287</v>
      </c>
      <c r="AK7" s="125">
        <v>0</v>
      </c>
      <c r="AL7" s="10"/>
      <c r="AM7" s="155"/>
      <c r="AN7" s="10"/>
      <c r="AO7" s="10"/>
      <c r="AP7" s="10"/>
    </row>
    <row r="8" spans="1:167" s="11" customFormat="1" ht="17.25" customHeight="1" x14ac:dyDescent="0.25">
      <c r="A8" s="277" t="s">
        <v>17</v>
      </c>
      <c r="B8" s="49" t="s">
        <v>18</v>
      </c>
      <c r="C8" s="49"/>
      <c r="D8" s="56"/>
      <c r="E8" s="57"/>
      <c r="F8" s="116">
        <v>258</v>
      </c>
      <c r="G8" s="117">
        <v>248</v>
      </c>
      <c r="H8" s="118">
        <v>327</v>
      </c>
      <c r="I8" s="118">
        <v>207</v>
      </c>
      <c r="J8" s="118">
        <v>221</v>
      </c>
      <c r="K8" s="118">
        <v>117</v>
      </c>
      <c r="L8" s="118">
        <v>138</v>
      </c>
      <c r="M8" s="118">
        <v>310</v>
      </c>
      <c r="N8" s="118">
        <v>169</v>
      </c>
      <c r="O8" s="118">
        <v>162</v>
      </c>
      <c r="P8" s="118">
        <v>231</v>
      </c>
      <c r="Q8" s="118">
        <v>198</v>
      </c>
      <c r="R8" s="118">
        <v>203</v>
      </c>
      <c r="S8" s="118">
        <v>230</v>
      </c>
      <c r="T8" s="118">
        <v>213</v>
      </c>
      <c r="U8" s="118">
        <v>207</v>
      </c>
      <c r="V8" s="118">
        <v>191</v>
      </c>
      <c r="W8" s="118">
        <v>153</v>
      </c>
      <c r="X8" s="118">
        <v>158</v>
      </c>
      <c r="Y8" s="118">
        <v>154</v>
      </c>
      <c r="Z8" s="118">
        <v>146</v>
      </c>
      <c r="AA8" s="118">
        <v>128</v>
      </c>
      <c r="AB8" s="118">
        <v>108</v>
      </c>
      <c r="AC8" s="118">
        <v>161</v>
      </c>
      <c r="AD8" s="118">
        <v>257</v>
      </c>
      <c r="AE8" s="123">
        <v>241</v>
      </c>
      <c r="AF8" s="123">
        <v>234</v>
      </c>
      <c r="AG8" s="126">
        <v>265</v>
      </c>
      <c r="AH8" s="126">
        <v>369</v>
      </c>
      <c r="AI8" s="126">
        <v>390</v>
      </c>
      <c r="AJ8" s="126">
        <v>308</v>
      </c>
      <c r="AK8" s="126">
        <v>284</v>
      </c>
      <c r="AL8" s="10"/>
      <c r="AM8" s="155"/>
      <c r="AN8" s="10"/>
      <c r="AO8" s="10"/>
      <c r="AP8" s="10"/>
    </row>
    <row r="9" spans="1:167" s="11" customFormat="1" ht="12" customHeight="1" x14ac:dyDescent="0.25">
      <c r="A9" s="278" t="s">
        <v>19</v>
      </c>
      <c r="B9" s="51"/>
      <c r="C9" s="51" t="s">
        <v>217</v>
      </c>
      <c r="D9" s="52" t="s">
        <v>20</v>
      </c>
      <c r="E9" s="53"/>
      <c r="F9" s="119">
        <v>31</v>
      </c>
      <c r="G9" s="120">
        <v>48</v>
      </c>
      <c r="H9" s="121">
        <v>44</v>
      </c>
      <c r="I9" s="121">
        <v>34</v>
      </c>
      <c r="J9" s="121">
        <v>28</v>
      </c>
      <c r="K9" s="121">
        <v>23</v>
      </c>
      <c r="L9" s="121">
        <v>22</v>
      </c>
      <c r="M9" s="121">
        <v>30</v>
      </c>
      <c r="N9" s="121">
        <v>35</v>
      </c>
      <c r="O9" s="121">
        <v>28</v>
      </c>
      <c r="P9" s="121">
        <v>39</v>
      </c>
      <c r="Q9" s="121">
        <v>51</v>
      </c>
      <c r="R9" s="121">
        <v>45</v>
      </c>
      <c r="S9" s="121">
        <v>48</v>
      </c>
      <c r="T9" s="121">
        <v>40</v>
      </c>
      <c r="U9" s="121">
        <v>39</v>
      </c>
      <c r="V9" s="121">
        <v>33</v>
      </c>
      <c r="W9" s="121">
        <v>26</v>
      </c>
      <c r="X9" s="121">
        <v>35</v>
      </c>
      <c r="Y9" s="121">
        <v>49</v>
      </c>
      <c r="Z9" s="121">
        <v>31</v>
      </c>
      <c r="AA9" s="121">
        <v>32</v>
      </c>
      <c r="AB9" s="121">
        <v>27</v>
      </c>
      <c r="AC9" s="121">
        <v>33</v>
      </c>
      <c r="AD9" s="121">
        <v>56</v>
      </c>
      <c r="AE9" s="124">
        <v>42</v>
      </c>
      <c r="AF9" s="124">
        <v>24</v>
      </c>
      <c r="AG9" s="124">
        <v>24</v>
      </c>
      <c r="AH9" s="124">
        <v>37</v>
      </c>
      <c r="AI9" s="124">
        <v>59</v>
      </c>
      <c r="AJ9" s="124">
        <v>35</v>
      </c>
      <c r="AK9" s="124">
        <v>25</v>
      </c>
      <c r="AL9" s="10"/>
      <c r="AM9" s="155"/>
      <c r="AN9" s="10"/>
      <c r="AO9" s="10"/>
      <c r="AP9" s="10"/>
    </row>
    <row r="10" spans="1:167" s="11" customFormat="1" ht="12" customHeight="1" x14ac:dyDescent="0.25">
      <c r="A10" s="278" t="s">
        <v>22</v>
      </c>
      <c r="B10" s="51"/>
      <c r="C10" s="51"/>
      <c r="D10" s="52" t="s">
        <v>23</v>
      </c>
      <c r="E10" s="53"/>
      <c r="F10" s="119">
        <v>92</v>
      </c>
      <c r="G10" s="120">
        <v>52</v>
      </c>
      <c r="H10" s="121">
        <v>97</v>
      </c>
      <c r="I10" s="121">
        <v>64</v>
      </c>
      <c r="J10" s="121">
        <v>88</v>
      </c>
      <c r="K10" s="121">
        <v>47</v>
      </c>
      <c r="L10" s="121">
        <v>52</v>
      </c>
      <c r="M10" s="121">
        <v>64</v>
      </c>
      <c r="N10" s="121">
        <v>59</v>
      </c>
      <c r="O10" s="121">
        <v>54</v>
      </c>
      <c r="P10" s="121">
        <v>79</v>
      </c>
      <c r="Q10" s="121">
        <v>35</v>
      </c>
      <c r="R10" s="121">
        <v>51</v>
      </c>
      <c r="S10" s="121">
        <v>50</v>
      </c>
      <c r="T10" s="121">
        <v>74</v>
      </c>
      <c r="U10" s="121">
        <v>44</v>
      </c>
      <c r="V10" s="121">
        <v>29</v>
      </c>
      <c r="W10" s="121">
        <v>31</v>
      </c>
      <c r="X10" s="121">
        <v>28</v>
      </c>
      <c r="Y10" s="121">
        <v>30</v>
      </c>
      <c r="Z10" s="121">
        <v>34</v>
      </c>
      <c r="AA10" s="121">
        <v>29</v>
      </c>
      <c r="AB10" s="121">
        <v>26</v>
      </c>
      <c r="AC10" s="121">
        <v>35</v>
      </c>
      <c r="AD10" s="121">
        <v>64</v>
      </c>
      <c r="AE10" s="124">
        <v>44</v>
      </c>
      <c r="AF10" s="124">
        <v>29</v>
      </c>
      <c r="AG10" s="124">
        <v>36</v>
      </c>
      <c r="AH10" s="124">
        <v>30</v>
      </c>
      <c r="AI10" s="124">
        <v>37</v>
      </c>
      <c r="AJ10" s="124">
        <v>57</v>
      </c>
      <c r="AK10" s="124">
        <v>36</v>
      </c>
      <c r="AL10" s="10"/>
      <c r="AM10" s="155">
        <v>2000</v>
      </c>
      <c r="AN10" s="10"/>
      <c r="AO10" s="10"/>
      <c r="AP10" s="10"/>
    </row>
    <row r="11" spans="1:167" s="11" customFormat="1" ht="12" customHeight="1" x14ac:dyDescent="0.25">
      <c r="A11" s="278" t="s">
        <v>21</v>
      </c>
      <c r="B11" s="51"/>
      <c r="C11" s="51"/>
      <c r="D11" s="52" t="s">
        <v>282</v>
      </c>
      <c r="E11" s="53"/>
      <c r="F11" s="119">
        <v>33</v>
      </c>
      <c r="G11" s="120">
        <v>36</v>
      </c>
      <c r="H11" s="121">
        <v>49</v>
      </c>
      <c r="I11" s="121">
        <v>29</v>
      </c>
      <c r="J11" s="121">
        <v>20</v>
      </c>
      <c r="K11" s="121">
        <v>23</v>
      </c>
      <c r="L11" s="121">
        <v>14</v>
      </c>
      <c r="M11" s="121">
        <v>14</v>
      </c>
      <c r="N11" s="121">
        <v>17</v>
      </c>
      <c r="O11" s="121">
        <v>14</v>
      </c>
      <c r="P11" s="121">
        <v>32</v>
      </c>
      <c r="Q11" s="121">
        <v>17</v>
      </c>
      <c r="R11" s="121">
        <v>19</v>
      </c>
      <c r="S11" s="121">
        <v>35</v>
      </c>
      <c r="T11" s="121">
        <v>28</v>
      </c>
      <c r="U11" s="121">
        <v>26</v>
      </c>
      <c r="V11" s="121">
        <v>29</v>
      </c>
      <c r="W11" s="121">
        <v>30</v>
      </c>
      <c r="X11" s="121">
        <v>17</v>
      </c>
      <c r="Y11" s="121">
        <v>20</v>
      </c>
      <c r="Z11" s="121">
        <v>16</v>
      </c>
      <c r="AA11" s="121">
        <v>11</v>
      </c>
      <c r="AB11" s="121">
        <v>7</v>
      </c>
      <c r="AC11" s="121">
        <v>24</v>
      </c>
      <c r="AD11" s="121">
        <v>7</v>
      </c>
      <c r="AE11" s="124">
        <v>69</v>
      </c>
      <c r="AF11" s="124">
        <v>58</v>
      </c>
      <c r="AG11" s="124">
        <v>63</v>
      </c>
      <c r="AH11" s="124">
        <v>80</v>
      </c>
      <c r="AI11" s="124">
        <v>99</v>
      </c>
      <c r="AJ11" s="124">
        <v>80</v>
      </c>
      <c r="AK11" s="124">
        <v>71</v>
      </c>
      <c r="AL11" s="10"/>
      <c r="AM11" s="155"/>
      <c r="AN11" s="10"/>
      <c r="AO11" s="10"/>
      <c r="AP11" s="10"/>
    </row>
    <row r="12" spans="1:167" s="11" customFormat="1" ht="17.25" customHeight="1" x14ac:dyDescent="0.25">
      <c r="A12" s="277" t="s">
        <v>24</v>
      </c>
      <c r="B12" s="49" t="s">
        <v>219</v>
      </c>
      <c r="C12" s="49"/>
      <c r="D12" s="56"/>
      <c r="E12" s="57"/>
      <c r="F12" s="116">
        <v>3331</v>
      </c>
      <c r="G12" s="117">
        <v>3486</v>
      </c>
      <c r="H12" s="118">
        <v>3234</v>
      </c>
      <c r="I12" s="118">
        <v>3176</v>
      </c>
      <c r="J12" s="118">
        <v>3027</v>
      </c>
      <c r="K12" s="118">
        <v>3338</v>
      </c>
      <c r="L12" s="118">
        <v>2969</v>
      </c>
      <c r="M12" s="118">
        <v>3495</v>
      </c>
      <c r="N12" s="118">
        <v>3532</v>
      </c>
      <c r="O12" s="118">
        <v>3591</v>
      </c>
      <c r="P12" s="118">
        <v>3747</v>
      </c>
      <c r="Q12" s="118">
        <v>3628</v>
      </c>
      <c r="R12" s="118">
        <v>3724</v>
      </c>
      <c r="S12" s="118">
        <v>3950</v>
      </c>
      <c r="T12" s="118">
        <v>4041</v>
      </c>
      <c r="U12" s="118">
        <v>4113</v>
      </c>
      <c r="V12" s="118">
        <v>4096</v>
      </c>
      <c r="W12" s="118">
        <v>4081</v>
      </c>
      <c r="X12" s="118">
        <v>3869</v>
      </c>
      <c r="Y12" s="118">
        <v>3963</v>
      </c>
      <c r="Z12" s="118">
        <v>3878</v>
      </c>
      <c r="AA12" s="118">
        <v>4024</v>
      </c>
      <c r="AB12" s="118">
        <v>3615</v>
      </c>
      <c r="AC12" s="118">
        <v>4018</v>
      </c>
      <c r="AD12" s="118">
        <v>3799</v>
      </c>
      <c r="AE12" s="123">
        <v>3492</v>
      </c>
      <c r="AF12" s="123">
        <v>3447</v>
      </c>
      <c r="AG12" s="126">
        <v>3216</v>
      </c>
      <c r="AH12" s="126">
        <v>3244</v>
      </c>
      <c r="AI12" s="126">
        <v>3897</v>
      </c>
      <c r="AJ12" s="126">
        <v>4242</v>
      </c>
      <c r="AK12" s="126">
        <v>4198</v>
      </c>
      <c r="AL12" s="10"/>
      <c r="AM12" s="155"/>
      <c r="AN12" s="10"/>
      <c r="AO12" s="10"/>
      <c r="AP12" s="10"/>
    </row>
    <row r="13" spans="1:167" s="11" customFormat="1" ht="12" customHeight="1" x14ac:dyDescent="0.25">
      <c r="A13" s="278" t="s">
        <v>25</v>
      </c>
      <c r="B13" s="51"/>
      <c r="C13" s="51" t="s">
        <v>218</v>
      </c>
      <c r="D13" s="52" t="s">
        <v>26</v>
      </c>
      <c r="E13" s="53"/>
      <c r="F13" s="119">
        <v>270</v>
      </c>
      <c r="G13" s="120">
        <v>275</v>
      </c>
      <c r="H13" s="121">
        <v>292</v>
      </c>
      <c r="I13" s="121">
        <v>271</v>
      </c>
      <c r="J13" s="121">
        <v>261</v>
      </c>
      <c r="K13" s="121">
        <v>367</v>
      </c>
      <c r="L13" s="121">
        <v>247</v>
      </c>
      <c r="M13" s="121">
        <v>284</v>
      </c>
      <c r="N13" s="121">
        <v>320</v>
      </c>
      <c r="O13" s="121">
        <v>274</v>
      </c>
      <c r="P13" s="121">
        <v>298</v>
      </c>
      <c r="Q13" s="121">
        <v>313</v>
      </c>
      <c r="R13" s="121">
        <v>261</v>
      </c>
      <c r="S13" s="121">
        <v>265</v>
      </c>
      <c r="T13" s="121">
        <v>221</v>
      </c>
      <c r="U13" s="121">
        <v>225</v>
      </c>
      <c r="V13" s="121">
        <v>273</v>
      </c>
      <c r="W13" s="121">
        <v>231</v>
      </c>
      <c r="X13" s="121">
        <v>269</v>
      </c>
      <c r="Y13" s="121">
        <v>255</v>
      </c>
      <c r="Z13" s="121">
        <v>255</v>
      </c>
      <c r="AA13" s="121">
        <v>214</v>
      </c>
      <c r="AB13" s="121">
        <v>191</v>
      </c>
      <c r="AC13" s="121">
        <v>207</v>
      </c>
      <c r="AD13" s="121">
        <v>192</v>
      </c>
      <c r="AE13" s="124">
        <v>183</v>
      </c>
      <c r="AF13" s="124">
        <v>182</v>
      </c>
      <c r="AG13" s="124">
        <v>145</v>
      </c>
      <c r="AH13" s="124">
        <v>115</v>
      </c>
      <c r="AI13" s="124">
        <v>118</v>
      </c>
      <c r="AJ13" s="124">
        <v>174</v>
      </c>
      <c r="AK13" s="124">
        <v>153</v>
      </c>
      <c r="AL13" s="10"/>
      <c r="AM13" s="155"/>
      <c r="AN13" s="10"/>
      <c r="AO13" s="10"/>
      <c r="AP13" s="10"/>
    </row>
    <row r="14" spans="1:167" s="11" customFormat="1" ht="12" customHeight="1" x14ac:dyDescent="0.25">
      <c r="A14" s="278" t="s">
        <v>27</v>
      </c>
      <c r="B14" s="51"/>
      <c r="C14" s="51"/>
      <c r="D14" s="52" t="s">
        <v>28</v>
      </c>
      <c r="E14" s="53"/>
      <c r="F14" s="119">
        <v>2324</v>
      </c>
      <c r="G14" s="120">
        <v>2433</v>
      </c>
      <c r="H14" s="121">
        <v>2267</v>
      </c>
      <c r="I14" s="121">
        <v>2220</v>
      </c>
      <c r="J14" s="121">
        <v>2202</v>
      </c>
      <c r="K14" s="121">
        <v>2389</v>
      </c>
      <c r="L14" s="121">
        <v>2210</v>
      </c>
      <c r="M14" s="121">
        <v>2586</v>
      </c>
      <c r="N14" s="121">
        <v>2640</v>
      </c>
      <c r="O14" s="121">
        <v>2719</v>
      </c>
      <c r="P14" s="121">
        <v>2760</v>
      </c>
      <c r="Q14" s="121">
        <v>2655</v>
      </c>
      <c r="R14" s="121">
        <v>2741</v>
      </c>
      <c r="S14" s="121">
        <v>2991</v>
      </c>
      <c r="T14" s="121">
        <v>3011</v>
      </c>
      <c r="U14" s="121">
        <v>3075</v>
      </c>
      <c r="V14" s="121">
        <v>3018</v>
      </c>
      <c r="W14" s="121">
        <v>3029</v>
      </c>
      <c r="X14" s="121">
        <v>2837</v>
      </c>
      <c r="Y14" s="121">
        <v>2953</v>
      </c>
      <c r="Z14" s="121">
        <v>2765</v>
      </c>
      <c r="AA14" s="121">
        <v>2969</v>
      </c>
      <c r="AB14" s="121">
        <v>2695</v>
      </c>
      <c r="AC14" s="121">
        <v>3023</v>
      </c>
      <c r="AD14" s="121">
        <v>2834</v>
      </c>
      <c r="AE14" s="124">
        <v>2556</v>
      </c>
      <c r="AF14" s="124">
        <v>2501</v>
      </c>
      <c r="AG14" s="125">
        <v>2289</v>
      </c>
      <c r="AH14" s="125">
        <v>2187</v>
      </c>
      <c r="AI14" s="125">
        <v>2511</v>
      </c>
      <c r="AJ14" s="125">
        <v>2685</v>
      </c>
      <c r="AK14" s="125">
        <v>2604</v>
      </c>
      <c r="AL14" s="10"/>
      <c r="AM14" s="155"/>
      <c r="AN14" s="10"/>
      <c r="AO14" s="10"/>
      <c r="AP14" s="10"/>
    </row>
    <row r="15" spans="1:167" s="11" customFormat="1" ht="12" customHeight="1" x14ac:dyDescent="0.25">
      <c r="A15" s="278" t="s">
        <v>29</v>
      </c>
      <c r="B15" s="51"/>
      <c r="C15" s="51"/>
      <c r="D15" s="51" t="s">
        <v>30</v>
      </c>
      <c r="E15" s="53" t="s">
        <v>31</v>
      </c>
      <c r="F15" s="119">
        <v>555</v>
      </c>
      <c r="G15" s="120">
        <v>610</v>
      </c>
      <c r="H15" s="121">
        <v>591</v>
      </c>
      <c r="I15" s="121">
        <v>613</v>
      </c>
      <c r="J15" s="121">
        <v>600</v>
      </c>
      <c r="K15" s="121">
        <v>643</v>
      </c>
      <c r="L15" s="121">
        <v>585</v>
      </c>
      <c r="M15" s="121">
        <v>742</v>
      </c>
      <c r="N15" s="121">
        <v>711</v>
      </c>
      <c r="O15" s="121">
        <v>706</v>
      </c>
      <c r="P15" s="121">
        <v>721</v>
      </c>
      <c r="Q15" s="121">
        <v>698</v>
      </c>
      <c r="R15" s="121">
        <v>716</v>
      </c>
      <c r="S15" s="121">
        <v>750</v>
      </c>
      <c r="T15" s="121">
        <v>836</v>
      </c>
      <c r="U15" s="121">
        <v>807</v>
      </c>
      <c r="V15" s="121">
        <v>780</v>
      </c>
      <c r="W15" s="121">
        <v>760</v>
      </c>
      <c r="X15" s="121">
        <v>754</v>
      </c>
      <c r="Y15" s="121">
        <v>745</v>
      </c>
      <c r="Z15" s="121">
        <v>658</v>
      </c>
      <c r="AA15" s="121">
        <v>670</v>
      </c>
      <c r="AB15" s="121">
        <v>586</v>
      </c>
      <c r="AC15" s="121">
        <v>716</v>
      </c>
      <c r="AD15" s="121">
        <v>670</v>
      </c>
      <c r="AE15" s="124">
        <v>647</v>
      </c>
      <c r="AF15" s="124">
        <v>640</v>
      </c>
      <c r="AG15" s="124">
        <v>570</v>
      </c>
      <c r="AH15" s="124">
        <v>552</v>
      </c>
      <c r="AI15" s="124">
        <v>613</v>
      </c>
      <c r="AJ15" s="124">
        <v>608</v>
      </c>
      <c r="AK15" s="124">
        <v>601</v>
      </c>
      <c r="AL15" s="10"/>
      <c r="AM15" s="155"/>
      <c r="AN15" s="10"/>
      <c r="AO15" s="10"/>
      <c r="AP15" s="10"/>
    </row>
    <row r="16" spans="1:167" s="11" customFormat="1" ht="12" customHeight="1" x14ac:dyDescent="0.25">
      <c r="A16" s="278" t="s">
        <v>32</v>
      </c>
      <c r="B16" s="51"/>
      <c r="C16" s="51"/>
      <c r="D16" s="52"/>
      <c r="E16" s="53" t="s">
        <v>33</v>
      </c>
      <c r="F16" s="119">
        <v>1605</v>
      </c>
      <c r="G16" s="120">
        <v>1619</v>
      </c>
      <c r="H16" s="121">
        <v>1559</v>
      </c>
      <c r="I16" s="121">
        <v>1494</v>
      </c>
      <c r="J16" s="121">
        <v>1498</v>
      </c>
      <c r="K16" s="121">
        <v>1629</v>
      </c>
      <c r="L16" s="121">
        <v>1524</v>
      </c>
      <c r="M16" s="121">
        <v>1716</v>
      </c>
      <c r="N16" s="121">
        <v>1801</v>
      </c>
      <c r="O16" s="121">
        <v>1858</v>
      </c>
      <c r="P16" s="121">
        <v>1900</v>
      </c>
      <c r="Q16" s="121">
        <v>1834</v>
      </c>
      <c r="R16" s="121">
        <v>1896</v>
      </c>
      <c r="S16" s="121">
        <v>2120</v>
      </c>
      <c r="T16" s="121">
        <v>2054</v>
      </c>
      <c r="U16" s="121">
        <v>2140</v>
      </c>
      <c r="V16" s="121">
        <v>2088</v>
      </c>
      <c r="W16" s="121">
        <v>2037</v>
      </c>
      <c r="X16" s="121">
        <v>1896</v>
      </c>
      <c r="Y16" s="121">
        <v>2053</v>
      </c>
      <c r="Z16" s="121">
        <v>1926</v>
      </c>
      <c r="AA16" s="121">
        <v>2126</v>
      </c>
      <c r="AB16" s="121">
        <v>1995</v>
      </c>
      <c r="AC16" s="121">
        <v>2158</v>
      </c>
      <c r="AD16" s="121">
        <v>2043</v>
      </c>
      <c r="AE16" s="124">
        <v>1787</v>
      </c>
      <c r="AF16" s="124">
        <v>1746</v>
      </c>
      <c r="AG16" s="124">
        <v>1610</v>
      </c>
      <c r="AH16" s="124">
        <v>1504</v>
      </c>
      <c r="AI16" s="124">
        <v>1749</v>
      </c>
      <c r="AJ16" s="124">
        <v>1945</v>
      </c>
      <c r="AK16" s="124">
        <v>1865</v>
      </c>
      <c r="AL16" s="10"/>
      <c r="AM16" s="155">
        <v>2005</v>
      </c>
      <c r="AN16" s="10"/>
      <c r="AO16" s="10"/>
      <c r="AP16" s="10"/>
    </row>
    <row r="17" spans="1:42" s="11" customFormat="1" ht="12" customHeight="1" x14ac:dyDescent="0.25">
      <c r="A17" s="278" t="s">
        <v>34</v>
      </c>
      <c r="B17" s="51"/>
      <c r="C17" s="51"/>
      <c r="D17" s="52" t="s">
        <v>35</v>
      </c>
      <c r="E17" s="53"/>
      <c r="F17" s="119">
        <v>737</v>
      </c>
      <c r="G17" s="120">
        <v>778</v>
      </c>
      <c r="H17" s="121">
        <v>675</v>
      </c>
      <c r="I17" s="121">
        <v>685</v>
      </c>
      <c r="J17" s="121">
        <v>564</v>
      </c>
      <c r="K17" s="121">
        <v>582</v>
      </c>
      <c r="L17" s="121">
        <v>512</v>
      </c>
      <c r="M17" s="121">
        <v>625</v>
      </c>
      <c r="N17" s="121">
        <v>572</v>
      </c>
      <c r="O17" s="121">
        <v>598</v>
      </c>
      <c r="P17" s="121">
        <v>689</v>
      </c>
      <c r="Q17" s="121">
        <v>660</v>
      </c>
      <c r="R17" s="121">
        <v>722</v>
      </c>
      <c r="S17" s="121">
        <v>694</v>
      </c>
      <c r="T17" s="121">
        <v>809</v>
      </c>
      <c r="U17" s="121">
        <v>813</v>
      </c>
      <c r="V17" s="121">
        <v>805</v>
      </c>
      <c r="W17" s="121">
        <v>821</v>
      </c>
      <c r="X17" s="121">
        <v>763</v>
      </c>
      <c r="Y17" s="121">
        <v>755</v>
      </c>
      <c r="Z17" s="121">
        <v>858</v>
      </c>
      <c r="AA17" s="121">
        <v>841</v>
      </c>
      <c r="AB17" s="121">
        <v>729</v>
      </c>
      <c r="AC17" s="121">
        <v>788</v>
      </c>
      <c r="AD17" s="121">
        <v>773</v>
      </c>
      <c r="AE17" s="124">
        <v>739</v>
      </c>
      <c r="AF17" s="124">
        <v>746</v>
      </c>
      <c r="AG17" s="125">
        <v>782</v>
      </c>
      <c r="AH17" s="125">
        <v>942</v>
      </c>
      <c r="AI17" s="125">
        <v>1268</v>
      </c>
      <c r="AJ17" s="125">
        <v>1383</v>
      </c>
      <c r="AK17" s="125">
        <v>1441</v>
      </c>
      <c r="AL17" s="10"/>
      <c r="AM17" s="155"/>
      <c r="AN17" s="10"/>
      <c r="AO17" s="10"/>
      <c r="AP17" s="10"/>
    </row>
    <row r="18" spans="1:42" s="11" customFormat="1" ht="17.25" customHeight="1" x14ac:dyDescent="0.25">
      <c r="A18" s="277" t="s">
        <v>36</v>
      </c>
      <c r="B18" s="49" t="s">
        <v>37</v>
      </c>
      <c r="C18" s="49"/>
      <c r="D18" s="56"/>
      <c r="E18" s="57"/>
      <c r="F18" s="116">
        <v>19952</v>
      </c>
      <c r="G18" s="117">
        <v>19375</v>
      </c>
      <c r="H18" s="118">
        <v>19698</v>
      </c>
      <c r="I18" s="118">
        <v>16208</v>
      </c>
      <c r="J18" s="118">
        <v>17431</v>
      </c>
      <c r="K18" s="118">
        <v>16796</v>
      </c>
      <c r="L18" s="118">
        <v>15123</v>
      </c>
      <c r="M18" s="118">
        <v>15232</v>
      </c>
      <c r="N18" s="118">
        <v>13839</v>
      </c>
      <c r="O18" s="118">
        <v>14122</v>
      </c>
      <c r="P18" s="118">
        <v>14698</v>
      </c>
      <c r="Q18" s="118">
        <v>14004</v>
      </c>
      <c r="R18" s="118">
        <v>12394</v>
      </c>
      <c r="S18" s="118">
        <v>13430</v>
      </c>
      <c r="T18" s="118">
        <v>14302</v>
      </c>
      <c r="U18" s="118">
        <v>13037</v>
      </c>
      <c r="V18" s="118">
        <v>12922</v>
      </c>
      <c r="W18" s="118">
        <v>11362</v>
      </c>
      <c r="X18" s="118">
        <v>11743</v>
      </c>
      <c r="Y18" s="118">
        <v>11630</v>
      </c>
      <c r="Z18" s="118">
        <v>11193</v>
      </c>
      <c r="AA18" s="118">
        <v>11329</v>
      </c>
      <c r="AB18" s="118">
        <v>10354</v>
      </c>
      <c r="AC18" s="118">
        <v>10547</v>
      </c>
      <c r="AD18" s="118">
        <v>10046</v>
      </c>
      <c r="AE18" s="123">
        <v>9289</v>
      </c>
      <c r="AF18" s="123">
        <v>7854</v>
      </c>
      <c r="AG18" s="126">
        <v>7515</v>
      </c>
      <c r="AH18" s="126">
        <v>6398</v>
      </c>
      <c r="AI18" s="126">
        <v>7497</v>
      </c>
      <c r="AJ18" s="126">
        <v>8100</v>
      </c>
      <c r="AK18" s="126">
        <v>7692</v>
      </c>
      <c r="AL18" s="10"/>
      <c r="AM18" s="155"/>
      <c r="AN18" s="10"/>
      <c r="AO18" s="10"/>
      <c r="AP18" s="10"/>
    </row>
    <row r="19" spans="1:42" s="11" customFormat="1" ht="15" customHeight="1" x14ac:dyDescent="0.25">
      <c r="A19" s="278" t="s">
        <v>38</v>
      </c>
      <c r="B19" s="51"/>
      <c r="C19" s="51" t="s">
        <v>218</v>
      </c>
      <c r="D19" s="52" t="s">
        <v>39</v>
      </c>
      <c r="E19" s="53"/>
      <c r="F19" s="119">
        <v>670</v>
      </c>
      <c r="G19" s="120">
        <v>580</v>
      </c>
      <c r="H19" s="121">
        <v>677</v>
      </c>
      <c r="I19" s="121">
        <v>587</v>
      </c>
      <c r="J19" s="121">
        <v>532</v>
      </c>
      <c r="K19" s="121">
        <v>558</v>
      </c>
      <c r="L19" s="121">
        <v>375</v>
      </c>
      <c r="M19" s="121">
        <v>362</v>
      </c>
      <c r="N19" s="121">
        <v>294</v>
      </c>
      <c r="O19" s="121">
        <v>269</v>
      </c>
      <c r="P19" s="121">
        <v>276</v>
      </c>
      <c r="Q19" s="121">
        <v>210</v>
      </c>
      <c r="R19" s="121">
        <v>172</v>
      </c>
      <c r="S19" s="121">
        <v>165</v>
      </c>
      <c r="T19" s="121">
        <v>142</v>
      </c>
      <c r="U19" s="121">
        <v>101</v>
      </c>
      <c r="V19" s="121">
        <v>137</v>
      </c>
      <c r="W19" s="121">
        <v>119</v>
      </c>
      <c r="X19" s="121">
        <v>137</v>
      </c>
      <c r="Y19" s="121">
        <v>121</v>
      </c>
      <c r="Z19" s="121">
        <v>111</v>
      </c>
      <c r="AA19" s="121">
        <v>93</v>
      </c>
      <c r="AB19" s="121">
        <v>102</v>
      </c>
      <c r="AC19" s="121">
        <v>98</v>
      </c>
      <c r="AD19" s="121">
        <v>119</v>
      </c>
      <c r="AE19" s="124">
        <v>68</v>
      </c>
      <c r="AF19" s="124">
        <v>57</v>
      </c>
      <c r="AG19" s="124">
        <v>56</v>
      </c>
      <c r="AH19" s="124">
        <v>108</v>
      </c>
      <c r="AI19" s="124">
        <v>90</v>
      </c>
      <c r="AJ19" s="124">
        <v>100</v>
      </c>
      <c r="AK19" s="125">
        <v>54</v>
      </c>
      <c r="AL19" s="10"/>
      <c r="AM19" s="155"/>
      <c r="AN19" s="10"/>
      <c r="AO19" s="10"/>
      <c r="AP19" s="10"/>
    </row>
    <row r="20" spans="1:42" s="11" customFormat="1" ht="12" customHeight="1" x14ac:dyDescent="0.25">
      <c r="A20" s="278" t="s">
        <v>40</v>
      </c>
      <c r="B20" s="51"/>
      <c r="C20" s="51"/>
      <c r="D20" s="52" t="s">
        <v>41</v>
      </c>
      <c r="E20" s="53"/>
      <c r="F20" s="119">
        <v>2313</v>
      </c>
      <c r="G20" s="120">
        <v>2572</v>
      </c>
      <c r="H20" s="121">
        <v>2534</v>
      </c>
      <c r="I20" s="121">
        <v>1885</v>
      </c>
      <c r="J20" s="121">
        <v>1973</v>
      </c>
      <c r="K20" s="121">
        <v>1984</v>
      </c>
      <c r="L20" s="121">
        <v>1903</v>
      </c>
      <c r="M20" s="121">
        <v>2009</v>
      </c>
      <c r="N20" s="121">
        <v>1854</v>
      </c>
      <c r="O20" s="121">
        <v>2090</v>
      </c>
      <c r="P20" s="121">
        <v>2366</v>
      </c>
      <c r="Q20" s="121">
        <v>2691</v>
      </c>
      <c r="R20" s="121">
        <v>2245</v>
      </c>
      <c r="S20" s="121">
        <v>2311</v>
      </c>
      <c r="T20" s="121">
        <v>2354</v>
      </c>
      <c r="U20" s="121">
        <v>2224</v>
      </c>
      <c r="V20" s="121">
        <v>2715</v>
      </c>
      <c r="W20" s="121">
        <v>2342</v>
      </c>
      <c r="X20" s="121">
        <v>2362</v>
      </c>
      <c r="Y20" s="121">
        <v>2217</v>
      </c>
      <c r="Z20" s="121">
        <v>2206</v>
      </c>
      <c r="AA20" s="121">
        <v>2250</v>
      </c>
      <c r="AB20" s="121">
        <v>2016</v>
      </c>
      <c r="AC20" s="121">
        <v>1608</v>
      </c>
      <c r="AD20" s="121">
        <v>1617</v>
      </c>
      <c r="AE20" s="124">
        <v>1602</v>
      </c>
      <c r="AF20" s="124">
        <v>1409</v>
      </c>
      <c r="AG20" s="124">
        <v>1312</v>
      </c>
      <c r="AH20" s="124">
        <v>1026</v>
      </c>
      <c r="AI20" s="124">
        <v>1038</v>
      </c>
      <c r="AJ20" s="124">
        <v>1299</v>
      </c>
      <c r="AK20" s="125">
        <v>1181</v>
      </c>
      <c r="AL20" s="10"/>
      <c r="AM20" s="155"/>
      <c r="AN20" s="10"/>
      <c r="AO20" s="10"/>
      <c r="AP20" s="10"/>
    </row>
    <row r="21" spans="1:42" s="11" customFormat="1" ht="12" customHeight="1" x14ac:dyDescent="0.25">
      <c r="A21" s="278" t="s">
        <v>42</v>
      </c>
      <c r="B21" s="51"/>
      <c r="C21" s="51"/>
      <c r="D21" s="52" t="s">
        <v>314</v>
      </c>
      <c r="E21" s="53"/>
      <c r="F21" s="119">
        <v>598</v>
      </c>
      <c r="G21" s="120">
        <v>777</v>
      </c>
      <c r="H21" s="121">
        <v>1196</v>
      </c>
      <c r="I21" s="121">
        <v>515</v>
      </c>
      <c r="J21" s="121">
        <v>764</v>
      </c>
      <c r="K21" s="121">
        <v>275</v>
      </c>
      <c r="L21" s="121">
        <v>266</v>
      </c>
      <c r="M21" s="121">
        <v>38</v>
      </c>
      <c r="N21" s="121">
        <v>26</v>
      </c>
      <c r="O21" s="121">
        <v>26</v>
      </c>
      <c r="P21" s="121">
        <v>21</v>
      </c>
      <c r="Q21" s="121">
        <v>11</v>
      </c>
      <c r="R21" s="121">
        <v>22</v>
      </c>
      <c r="S21" s="121">
        <v>49</v>
      </c>
      <c r="T21" s="121">
        <v>63</v>
      </c>
      <c r="U21" s="121">
        <v>37</v>
      </c>
      <c r="V21" s="121">
        <v>85</v>
      </c>
      <c r="W21" s="121">
        <v>46</v>
      </c>
      <c r="X21" s="121">
        <v>56</v>
      </c>
      <c r="Y21" s="121">
        <v>43</v>
      </c>
      <c r="Z21" s="121">
        <v>90</v>
      </c>
      <c r="AA21" s="121">
        <v>70</v>
      </c>
      <c r="AB21" s="121">
        <v>69</v>
      </c>
      <c r="AC21" s="121">
        <v>49</v>
      </c>
      <c r="AD21" s="121">
        <v>19</v>
      </c>
      <c r="AE21" s="124">
        <v>56</v>
      </c>
      <c r="AF21" s="124">
        <v>41</v>
      </c>
      <c r="AG21" s="124">
        <v>30</v>
      </c>
      <c r="AH21" s="124">
        <v>58</v>
      </c>
      <c r="AI21" s="124">
        <v>41</v>
      </c>
      <c r="AJ21" s="124">
        <v>63</v>
      </c>
      <c r="AK21" s="125">
        <v>86</v>
      </c>
      <c r="AL21" s="10"/>
      <c r="AM21" s="155">
        <v>2010</v>
      </c>
      <c r="AN21" s="10"/>
      <c r="AO21" s="10"/>
      <c r="AP21" s="10"/>
    </row>
    <row r="22" spans="1:42" s="11" customFormat="1" ht="12.75" hidden="1" customHeight="1" outlineLevel="1" x14ac:dyDescent="0.25">
      <c r="A22" s="278" t="s">
        <v>43</v>
      </c>
      <c r="B22" s="51"/>
      <c r="C22" s="51"/>
      <c r="D22" s="52" t="s">
        <v>44</v>
      </c>
      <c r="E22" s="53"/>
      <c r="F22" s="119">
        <v>543</v>
      </c>
      <c r="G22" s="120">
        <v>486</v>
      </c>
      <c r="H22" s="121">
        <v>298</v>
      </c>
      <c r="I22" s="121">
        <v>332</v>
      </c>
      <c r="J22" s="121">
        <v>377</v>
      </c>
      <c r="K22" s="121">
        <v>542</v>
      </c>
      <c r="L22" s="121">
        <v>373</v>
      </c>
      <c r="M22" s="121">
        <v>367</v>
      </c>
      <c r="N22" s="121">
        <v>389</v>
      </c>
      <c r="O22" s="121">
        <v>345</v>
      </c>
      <c r="P22" s="121">
        <v>563</v>
      </c>
      <c r="Q22" s="121">
        <v>350</v>
      </c>
      <c r="R22" s="121">
        <v>280</v>
      </c>
      <c r="S22" s="121">
        <v>311</v>
      </c>
      <c r="T22" s="121">
        <v>511</v>
      </c>
      <c r="U22" s="121">
        <v>375</v>
      </c>
      <c r="V22" s="121">
        <v>564</v>
      </c>
      <c r="W22" s="121">
        <v>401</v>
      </c>
      <c r="X22" s="125" t="s">
        <v>45</v>
      </c>
      <c r="Y22" s="125" t="s">
        <v>45</v>
      </c>
      <c r="Z22" s="125" t="s">
        <v>45</v>
      </c>
      <c r="AA22" s="125" t="s">
        <v>45</v>
      </c>
      <c r="AB22" s="125" t="s">
        <v>45</v>
      </c>
      <c r="AC22" s="125" t="s">
        <v>45</v>
      </c>
      <c r="AD22" s="125" t="s">
        <v>45</v>
      </c>
      <c r="AE22" s="125" t="s">
        <v>45</v>
      </c>
      <c r="AF22" s="125" t="s">
        <v>45</v>
      </c>
      <c r="AG22" s="125" t="s">
        <v>45</v>
      </c>
      <c r="AH22" s="125" t="s">
        <v>45</v>
      </c>
      <c r="AI22" s="125" t="s">
        <v>45</v>
      </c>
      <c r="AJ22" s="125" t="s">
        <v>45</v>
      </c>
      <c r="AK22" s="125" t="s">
        <v>45</v>
      </c>
      <c r="AL22" s="10"/>
      <c r="AM22" s="155"/>
      <c r="AN22" s="10"/>
      <c r="AO22" s="10"/>
      <c r="AP22" s="10"/>
    </row>
    <row r="23" spans="1:42" s="11" customFormat="1" ht="12" customHeight="1" collapsed="1" x14ac:dyDescent="0.25">
      <c r="A23" s="278" t="s">
        <v>46</v>
      </c>
      <c r="B23" s="51"/>
      <c r="C23" s="51"/>
      <c r="D23" s="52" t="s">
        <v>315</v>
      </c>
      <c r="E23" s="53"/>
      <c r="F23" s="119">
        <v>1011</v>
      </c>
      <c r="G23" s="120">
        <v>1080</v>
      </c>
      <c r="H23" s="121">
        <v>916</v>
      </c>
      <c r="I23" s="121">
        <v>1032</v>
      </c>
      <c r="J23" s="121">
        <v>915</v>
      </c>
      <c r="K23" s="121">
        <v>828</v>
      </c>
      <c r="L23" s="121">
        <v>872</v>
      </c>
      <c r="M23" s="121">
        <v>900</v>
      </c>
      <c r="N23" s="121">
        <v>788</v>
      </c>
      <c r="O23" s="121">
        <v>826</v>
      </c>
      <c r="P23" s="121">
        <v>711</v>
      </c>
      <c r="Q23" s="121">
        <v>899</v>
      </c>
      <c r="R23" s="121">
        <v>634</v>
      </c>
      <c r="S23" s="121">
        <v>785</v>
      </c>
      <c r="T23" s="121">
        <v>937</v>
      </c>
      <c r="U23" s="121">
        <v>416</v>
      </c>
      <c r="V23" s="121">
        <v>332</v>
      </c>
      <c r="W23" s="121">
        <v>312</v>
      </c>
      <c r="X23" s="121">
        <v>385</v>
      </c>
      <c r="Y23" s="121">
        <v>388</v>
      </c>
      <c r="Z23" s="121">
        <v>504</v>
      </c>
      <c r="AA23" s="121">
        <v>562</v>
      </c>
      <c r="AB23" s="121">
        <v>456</v>
      </c>
      <c r="AC23" s="121">
        <v>353</v>
      </c>
      <c r="AD23" s="121">
        <v>339</v>
      </c>
      <c r="AE23" s="124">
        <v>493</v>
      </c>
      <c r="AF23" s="124">
        <v>327</v>
      </c>
      <c r="AG23" s="124">
        <v>316</v>
      </c>
      <c r="AH23" s="124">
        <v>350</v>
      </c>
      <c r="AI23" s="124">
        <v>262</v>
      </c>
      <c r="AJ23" s="124">
        <v>282</v>
      </c>
      <c r="AK23" s="125">
        <v>250</v>
      </c>
      <c r="AL23" s="10"/>
      <c r="AM23" s="155"/>
      <c r="AN23" s="10"/>
      <c r="AO23" s="10"/>
      <c r="AP23" s="10"/>
    </row>
    <row r="24" spans="1:42" s="11" customFormat="1" ht="12" hidden="1" customHeight="1" outlineLevel="1" x14ac:dyDescent="0.25">
      <c r="A24" s="276" t="s">
        <v>47</v>
      </c>
      <c r="B24" s="51"/>
      <c r="C24" s="51"/>
      <c r="D24" s="52" t="s">
        <v>48</v>
      </c>
      <c r="E24" s="53"/>
      <c r="F24" s="119">
        <v>4447</v>
      </c>
      <c r="G24" s="120">
        <v>3497</v>
      </c>
      <c r="H24" s="121">
        <v>4311</v>
      </c>
      <c r="I24" s="121">
        <v>3766</v>
      </c>
      <c r="J24" s="121">
        <v>4470</v>
      </c>
      <c r="K24" s="121">
        <v>4760</v>
      </c>
      <c r="L24" s="121">
        <v>4114</v>
      </c>
      <c r="M24" s="121">
        <v>3809</v>
      </c>
      <c r="N24" s="121">
        <v>3896</v>
      </c>
      <c r="O24" s="121">
        <v>3508</v>
      </c>
      <c r="P24" s="121">
        <v>3700</v>
      </c>
      <c r="Q24" s="121">
        <v>3390</v>
      </c>
      <c r="R24" s="121">
        <v>2916</v>
      </c>
      <c r="S24" s="121">
        <v>2790</v>
      </c>
      <c r="T24" s="121">
        <v>2866</v>
      </c>
      <c r="U24" s="121">
        <v>2392</v>
      </c>
      <c r="V24" s="121">
        <v>2341</v>
      </c>
      <c r="W24" s="121">
        <v>2330</v>
      </c>
      <c r="X24" s="121">
        <v>2659</v>
      </c>
      <c r="Y24" s="121">
        <v>2328</v>
      </c>
      <c r="Z24" s="121">
        <v>2415</v>
      </c>
      <c r="AA24" s="121">
        <v>2543</v>
      </c>
      <c r="AB24" s="121">
        <v>2470</v>
      </c>
      <c r="AC24" s="121">
        <v>2854</v>
      </c>
      <c r="AD24" s="121">
        <v>3007</v>
      </c>
      <c r="AE24" s="124">
        <v>2622</v>
      </c>
      <c r="AF24" s="124">
        <v>2345</v>
      </c>
      <c r="AG24" s="125">
        <v>2051</v>
      </c>
      <c r="AH24" s="125">
        <v>1556</v>
      </c>
      <c r="AI24" s="273" t="s">
        <v>45</v>
      </c>
      <c r="AJ24" s="273" t="s">
        <v>45</v>
      </c>
      <c r="AK24" s="125" t="s">
        <v>45</v>
      </c>
      <c r="AL24" s="10"/>
      <c r="AM24" s="155"/>
      <c r="AN24" s="10"/>
      <c r="AO24" s="10"/>
      <c r="AP24" s="10"/>
    </row>
    <row r="25" spans="1:42" s="11" customFormat="1" ht="12" customHeight="1" collapsed="1" x14ac:dyDescent="0.25">
      <c r="A25" s="276" t="s">
        <v>49</v>
      </c>
      <c r="B25" s="51"/>
      <c r="C25" s="51"/>
      <c r="D25" s="52" t="s">
        <v>50</v>
      </c>
      <c r="E25" s="53"/>
      <c r="F25" s="119">
        <v>3501</v>
      </c>
      <c r="G25" s="120">
        <v>2628</v>
      </c>
      <c r="H25" s="121">
        <v>3370</v>
      </c>
      <c r="I25" s="121">
        <v>3075</v>
      </c>
      <c r="J25" s="121">
        <v>3824</v>
      </c>
      <c r="K25" s="121">
        <v>4292</v>
      </c>
      <c r="L25" s="121">
        <v>3624</v>
      </c>
      <c r="M25" s="121">
        <v>2814</v>
      </c>
      <c r="N25" s="121">
        <v>2910</v>
      </c>
      <c r="O25" s="121">
        <v>2483</v>
      </c>
      <c r="P25" s="121">
        <v>3000</v>
      </c>
      <c r="Q25" s="121">
        <v>2569</v>
      </c>
      <c r="R25" s="121">
        <v>2290</v>
      </c>
      <c r="S25" s="121">
        <v>2162</v>
      </c>
      <c r="T25" s="121">
        <v>1908</v>
      </c>
      <c r="U25" s="121">
        <v>1881</v>
      </c>
      <c r="V25" s="121">
        <v>1963</v>
      </c>
      <c r="W25" s="121">
        <v>1966</v>
      </c>
      <c r="X25" s="121">
        <v>2105</v>
      </c>
      <c r="Y25" s="121">
        <v>1939</v>
      </c>
      <c r="Z25" s="121">
        <v>1773</v>
      </c>
      <c r="AA25" s="121">
        <v>2027</v>
      </c>
      <c r="AB25" s="121">
        <v>2013</v>
      </c>
      <c r="AC25" s="121">
        <v>2456</v>
      </c>
      <c r="AD25" s="121">
        <v>2616</v>
      </c>
      <c r="AE25" s="124">
        <v>2274</v>
      </c>
      <c r="AF25" s="124">
        <v>1963</v>
      </c>
      <c r="AG25" s="124">
        <v>1724</v>
      </c>
      <c r="AH25" s="124">
        <v>1260</v>
      </c>
      <c r="AI25" s="124">
        <v>1939</v>
      </c>
      <c r="AJ25" s="124">
        <v>2325</v>
      </c>
      <c r="AK25" s="125">
        <v>2342</v>
      </c>
      <c r="AL25" s="10"/>
      <c r="AM25" s="155"/>
      <c r="AN25" s="10"/>
      <c r="AO25" s="10"/>
      <c r="AP25" s="10"/>
    </row>
    <row r="26" spans="1:42" s="11" customFormat="1" ht="12" customHeight="1" x14ac:dyDescent="0.25">
      <c r="A26" s="278" t="s">
        <v>51</v>
      </c>
      <c r="B26" s="51"/>
      <c r="C26" s="51"/>
      <c r="D26" s="52" t="s">
        <v>317</v>
      </c>
      <c r="E26" s="53"/>
      <c r="F26" s="119">
        <v>713</v>
      </c>
      <c r="G26" s="120">
        <v>912</v>
      </c>
      <c r="H26" s="121">
        <v>810</v>
      </c>
      <c r="I26" s="121">
        <v>779</v>
      </c>
      <c r="J26" s="121">
        <v>826</v>
      </c>
      <c r="K26" s="121">
        <v>836</v>
      </c>
      <c r="L26" s="121">
        <v>890</v>
      </c>
      <c r="M26" s="121">
        <v>1023</v>
      </c>
      <c r="N26" s="121">
        <v>660</v>
      </c>
      <c r="O26" s="121">
        <v>560</v>
      </c>
      <c r="P26" s="121">
        <v>644</v>
      </c>
      <c r="Q26" s="121">
        <v>612</v>
      </c>
      <c r="R26" s="121">
        <v>535</v>
      </c>
      <c r="S26" s="121">
        <v>679</v>
      </c>
      <c r="T26" s="121">
        <v>650</v>
      </c>
      <c r="U26" s="121">
        <v>536</v>
      </c>
      <c r="V26" s="121">
        <v>536</v>
      </c>
      <c r="W26" s="121">
        <v>803</v>
      </c>
      <c r="X26" s="121">
        <v>919</v>
      </c>
      <c r="Y26" s="121">
        <v>908</v>
      </c>
      <c r="Z26" s="121">
        <v>811</v>
      </c>
      <c r="AA26" s="121">
        <v>887</v>
      </c>
      <c r="AB26" s="121">
        <v>893</v>
      </c>
      <c r="AC26" s="121">
        <v>725</v>
      </c>
      <c r="AD26" s="121">
        <v>399</v>
      </c>
      <c r="AE26" s="124">
        <v>278</v>
      </c>
      <c r="AF26" s="124">
        <v>262</v>
      </c>
      <c r="AG26" s="125">
        <v>255</v>
      </c>
      <c r="AH26" s="125">
        <v>140</v>
      </c>
      <c r="AI26" s="125">
        <v>199</v>
      </c>
      <c r="AJ26" s="125">
        <v>286</v>
      </c>
      <c r="AK26" s="125">
        <v>312</v>
      </c>
      <c r="AL26" s="10"/>
      <c r="AM26" s="155">
        <v>2015</v>
      </c>
      <c r="AN26" s="10"/>
      <c r="AO26" s="10"/>
      <c r="AP26" s="10"/>
    </row>
    <row r="27" spans="1:42" s="11" customFormat="1" ht="13.5" customHeight="1" x14ac:dyDescent="0.25">
      <c r="A27" s="276" t="s">
        <v>52</v>
      </c>
      <c r="B27" s="51"/>
      <c r="C27" s="51"/>
      <c r="D27" s="52" t="s">
        <v>318</v>
      </c>
      <c r="E27" s="53"/>
      <c r="F27" s="119">
        <v>5105</v>
      </c>
      <c r="G27" s="120">
        <v>4922</v>
      </c>
      <c r="H27" s="121">
        <v>4453</v>
      </c>
      <c r="I27" s="121">
        <v>3409</v>
      </c>
      <c r="J27" s="121">
        <v>3299</v>
      </c>
      <c r="K27" s="121">
        <v>2693</v>
      </c>
      <c r="L27" s="121">
        <v>2265</v>
      </c>
      <c r="M27" s="121">
        <v>2373</v>
      </c>
      <c r="N27" s="121">
        <v>2038</v>
      </c>
      <c r="O27" s="121">
        <v>1956</v>
      </c>
      <c r="P27" s="121">
        <v>2213</v>
      </c>
      <c r="Q27" s="121">
        <v>1637</v>
      </c>
      <c r="R27" s="121">
        <v>1798</v>
      </c>
      <c r="S27" s="121">
        <v>2002</v>
      </c>
      <c r="T27" s="121">
        <v>2308</v>
      </c>
      <c r="U27" s="121">
        <v>2083</v>
      </c>
      <c r="V27" s="121">
        <v>1752</v>
      </c>
      <c r="W27" s="121">
        <v>905</v>
      </c>
      <c r="X27" s="121">
        <v>1193</v>
      </c>
      <c r="Y27" s="121">
        <v>1755</v>
      </c>
      <c r="Z27" s="121">
        <v>1335</v>
      </c>
      <c r="AA27" s="121">
        <v>1174</v>
      </c>
      <c r="AB27" s="121">
        <v>1162</v>
      </c>
      <c r="AC27" s="121">
        <v>1320</v>
      </c>
      <c r="AD27" s="121">
        <v>1494</v>
      </c>
      <c r="AE27" s="124">
        <v>1306</v>
      </c>
      <c r="AF27" s="124">
        <v>852</v>
      </c>
      <c r="AG27" s="121">
        <v>887</v>
      </c>
      <c r="AH27" s="121">
        <v>775</v>
      </c>
      <c r="AI27" s="121">
        <v>992</v>
      </c>
      <c r="AJ27" s="121">
        <v>735</v>
      </c>
      <c r="AK27" s="125">
        <v>705</v>
      </c>
      <c r="AL27" s="10"/>
      <c r="AM27" s="155"/>
      <c r="AN27" s="10"/>
      <c r="AO27" s="10"/>
      <c r="AP27" s="10"/>
    </row>
    <row r="28" spans="1:42" s="11" customFormat="1" ht="17.25" customHeight="1" x14ac:dyDescent="0.25">
      <c r="A28" s="277" t="s">
        <v>53</v>
      </c>
      <c r="B28" s="49" t="s">
        <v>54</v>
      </c>
      <c r="C28" s="49"/>
      <c r="D28" s="56"/>
      <c r="E28" s="57"/>
      <c r="F28" s="116">
        <v>4422</v>
      </c>
      <c r="G28" s="117">
        <v>4304</v>
      </c>
      <c r="H28" s="118">
        <v>4898</v>
      </c>
      <c r="I28" s="118">
        <v>3841</v>
      </c>
      <c r="J28" s="118">
        <v>3339</v>
      </c>
      <c r="K28" s="118">
        <v>4818</v>
      </c>
      <c r="L28" s="118">
        <v>3191</v>
      </c>
      <c r="M28" s="118">
        <v>3893</v>
      </c>
      <c r="N28" s="118">
        <v>5217</v>
      </c>
      <c r="O28" s="118">
        <v>5278</v>
      </c>
      <c r="P28" s="118">
        <v>7214</v>
      </c>
      <c r="Q28" s="118">
        <v>4132</v>
      </c>
      <c r="R28" s="118">
        <v>3096</v>
      </c>
      <c r="S28" s="118">
        <v>3562</v>
      </c>
      <c r="T28" s="118">
        <v>3043</v>
      </c>
      <c r="U28" s="118">
        <v>3123</v>
      </c>
      <c r="V28" s="118">
        <v>3428</v>
      </c>
      <c r="W28" s="118">
        <v>3668</v>
      </c>
      <c r="X28" s="118">
        <v>3622</v>
      </c>
      <c r="Y28" s="118">
        <v>3514</v>
      </c>
      <c r="Z28" s="118">
        <v>3095</v>
      </c>
      <c r="AA28" s="118">
        <v>3075</v>
      </c>
      <c r="AB28" s="118">
        <v>2957</v>
      </c>
      <c r="AC28" s="118">
        <v>3098</v>
      </c>
      <c r="AD28" s="118">
        <v>3015</v>
      </c>
      <c r="AE28" s="123">
        <v>2938</v>
      </c>
      <c r="AF28" s="123">
        <v>3170</v>
      </c>
      <c r="AG28" s="126">
        <v>2629</v>
      </c>
      <c r="AH28" s="126">
        <v>2481</v>
      </c>
      <c r="AI28" s="126">
        <v>3058</v>
      </c>
      <c r="AJ28" s="126">
        <v>2577</v>
      </c>
      <c r="AK28" s="126">
        <v>2250</v>
      </c>
      <c r="AL28" s="10"/>
      <c r="AM28" s="155"/>
      <c r="AN28" s="10"/>
      <c r="AO28" s="10"/>
      <c r="AP28" s="10"/>
    </row>
    <row r="29" spans="1:42" s="11" customFormat="1" ht="12" customHeight="1" x14ac:dyDescent="0.25">
      <c r="A29" s="278" t="s">
        <v>55</v>
      </c>
      <c r="B29" s="51"/>
      <c r="C29" s="51" t="s">
        <v>217</v>
      </c>
      <c r="D29" s="52" t="s">
        <v>56</v>
      </c>
      <c r="E29" s="53"/>
      <c r="F29" s="119">
        <v>3587</v>
      </c>
      <c r="G29" s="120">
        <v>3380</v>
      </c>
      <c r="H29" s="121">
        <v>4029</v>
      </c>
      <c r="I29" s="121">
        <v>2889</v>
      </c>
      <c r="J29" s="121">
        <v>2448</v>
      </c>
      <c r="K29" s="121">
        <v>3952</v>
      </c>
      <c r="L29" s="121">
        <v>2364</v>
      </c>
      <c r="M29" s="121">
        <v>3102</v>
      </c>
      <c r="N29" s="121">
        <v>4406</v>
      </c>
      <c r="O29" s="121">
        <v>4461</v>
      </c>
      <c r="P29" s="121">
        <v>6211</v>
      </c>
      <c r="Q29" s="121">
        <v>3233</v>
      </c>
      <c r="R29" s="121">
        <v>2123</v>
      </c>
      <c r="S29" s="121">
        <v>2545</v>
      </c>
      <c r="T29" s="121">
        <v>2202</v>
      </c>
      <c r="U29" s="121">
        <v>2220</v>
      </c>
      <c r="V29" s="121">
        <v>2385</v>
      </c>
      <c r="W29" s="121">
        <v>2568</v>
      </c>
      <c r="X29" s="121">
        <v>2611</v>
      </c>
      <c r="Y29" s="121">
        <v>2515</v>
      </c>
      <c r="Z29" s="121">
        <v>2185</v>
      </c>
      <c r="AA29" s="121">
        <v>2097</v>
      </c>
      <c r="AB29" s="121">
        <v>2120</v>
      </c>
      <c r="AC29" s="121">
        <v>2145</v>
      </c>
      <c r="AD29" s="121">
        <v>1988</v>
      </c>
      <c r="AE29" s="124">
        <v>1889</v>
      </c>
      <c r="AF29" s="124">
        <v>2074</v>
      </c>
      <c r="AG29" s="121">
        <v>1633</v>
      </c>
      <c r="AH29" s="121">
        <v>1446</v>
      </c>
      <c r="AI29" s="121">
        <v>1661</v>
      </c>
      <c r="AJ29" s="121">
        <v>1396</v>
      </c>
      <c r="AK29" s="125">
        <v>1272</v>
      </c>
      <c r="AL29" s="10"/>
      <c r="AM29" s="155"/>
      <c r="AN29" s="10"/>
      <c r="AO29" s="10"/>
      <c r="AP29" s="10"/>
    </row>
    <row r="30" spans="1:42" s="11" customFormat="1" ht="12" customHeight="1" x14ac:dyDescent="0.25">
      <c r="A30" s="278" t="s">
        <v>57</v>
      </c>
      <c r="B30" s="51"/>
      <c r="C30" s="51"/>
      <c r="D30" s="52" t="s">
        <v>58</v>
      </c>
      <c r="E30" s="53"/>
      <c r="F30" s="119">
        <v>372</v>
      </c>
      <c r="G30" s="120">
        <v>454</v>
      </c>
      <c r="H30" s="121">
        <v>421</v>
      </c>
      <c r="I30" s="121">
        <v>358</v>
      </c>
      <c r="J30" s="121">
        <v>478</v>
      </c>
      <c r="K30" s="121">
        <v>427</v>
      </c>
      <c r="L30" s="121">
        <v>387</v>
      </c>
      <c r="M30" s="121">
        <v>369</v>
      </c>
      <c r="N30" s="121">
        <v>437</v>
      </c>
      <c r="O30" s="121">
        <v>495</v>
      </c>
      <c r="P30" s="121">
        <v>522</v>
      </c>
      <c r="Q30" s="121">
        <v>482</v>
      </c>
      <c r="R30" s="121">
        <v>463</v>
      </c>
      <c r="S30" s="121">
        <v>522</v>
      </c>
      <c r="T30" s="121">
        <v>489</v>
      </c>
      <c r="U30" s="121">
        <v>517</v>
      </c>
      <c r="V30" s="121">
        <v>548</v>
      </c>
      <c r="W30" s="121">
        <v>634</v>
      </c>
      <c r="X30" s="121">
        <v>622</v>
      </c>
      <c r="Y30" s="121">
        <v>683</v>
      </c>
      <c r="Z30" s="121">
        <v>654</v>
      </c>
      <c r="AA30" s="121">
        <v>702</v>
      </c>
      <c r="AB30" s="121">
        <v>598</v>
      </c>
      <c r="AC30" s="121">
        <v>644</v>
      </c>
      <c r="AD30" s="121">
        <v>707</v>
      </c>
      <c r="AE30" s="124">
        <v>709</v>
      </c>
      <c r="AF30" s="124">
        <v>777</v>
      </c>
      <c r="AG30" s="125">
        <v>677</v>
      </c>
      <c r="AH30" s="125">
        <v>729</v>
      </c>
      <c r="AI30" s="125">
        <v>882</v>
      </c>
      <c r="AJ30" s="125">
        <v>883</v>
      </c>
      <c r="AK30" s="125">
        <v>695</v>
      </c>
      <c r="AL30" s="10"/>
      <c r="AM30" s="155"/>
      <c r="AN30" s="10"/>
      <c r="AO30" s="10"/>
      <c r="AP30" s="10"/>
    </row>
    <row r="31" spans="1:42" s="11" customFormat="1" ht="12" customHeight="1" x14ac:dyDescent="0.25">
      <c r="A31" s="278" t="s">
        <v>59</v>
      </c>
      <c r="B31" s="51"/>
      <c r="C31" s="51"/>
      <c r="D31" s="52" t="s">
        <v>60</v>
      </c>
      <c r="E31" s="53"/>
      <c r="F31" s="119">
        <v>429</v>
      </c>
      <c r="G31" s="120">
        <v>381</v>
      </c>
      <c r="H31" s="121">
        <v>399</v>
      </c>
      <c r="I31" s="121">
        <v>494</v>
      </c>
      <c r="J31" s="121">
        <v>314</v>
      </c>
      <c r="K31" s="121">
        <v>331</v>
      </c>
      <c r="L31" s="121">
        <v>276</v>
      </c>
      <c r="M31" s="121">
        <v>289</v>
      </c>
      <c r="N31" s="121">
        <v>245</v>
      </c>
      <c r="O31" s="121">
        <v>193</v>
      </c>
      <c r="P31" s="121">
        <v>300</v>
      </c>
      <c r="Q31" s="121">
        <v>210</v>
      </c>
      <c r="R31" s="121">
        <v>280</v>
      </c>
      <c r="S31" s="121">
        <v>304</v>
      </c>
      <c r="T31" s="121">
        <v>217</v>
      </c>
      <c r="U31" s="121">
        <v>289</v>
      </c>
      <c r="V31" s="121">
        <v>355</v>
      </c>
      <c r="W31" s="121">
        <v>329</v>
      </c>
      <c r="X31" s="121">
        <v>297</v>
      </c>
      <c r="Y31" s="121">
        <v>209</v>
      </c>
      <c r="Z31" s="121">
        <v>165</v>
      </c>
      <c r="AA31" s="121">
        <v>200</v>
      </c>
      <c r="AB31" s="121">
        <v>162</v>
      </c>
      <c r="AC31" s="121">
        <v>206</v>
      </c>
      <c r="AD31" s="121">
        <v>228</v>
      </c>
      <c r="AE31" s="124">
        <v>249</v>
      </c>
      <c r="AF31" s="124">
        <v>147</v>
      </c>
      <c r="AG31" s="121">
        <v>248</v>
      </c>
      <c r="AH31" s="121">
        <v>258</v>
      </c>
      <c r="AI31" s="121">
        <v>452</v>
      </c>
      <c r="AJ31" s="121">
        <v>216</v>
      </c>
      <c r="AK31" s="125">
        <v>212</v>
      </c>
      <c r="AL31" s="10"/>
      <c r="AM31" s="155">
        <v>2020</v>
      </c>
      <c r="AN31" s="10"/>
      <c r="AO31" s="10"/>
      <c r="AP31" s="10"/>
    </row>
    <row r="32" spans="1:42" s="11" customFormat="1" ht="17.25" customHeight="1" x14ac:dyDescent="0.25">
      <c r="A32" s="277" t="s">
        <v>61</v>
      </c>
      <c r="B32" s="49" t="s">
        <v>62</v>
      </c>
      <c r="C32" s="49"/>
      <c r="D32" s="56"/>
      <c r="E32" s="57"/>
      <c r="F32" s="116">
        <v>5657</v>
      </c>
      <c r="G32" s="117">
        <v>6419</v>
      </c>
      <c r="H32" s="118">
        <v>7261</v>
      </c>
      <c r="I32" s="118">
        <v>4961</v>
      </c>
      <c r="J32" s="118">
        <v>4721</v>
      </c>
      <c r="K32" s="118">
        <v>4911</v>
      </c>
      <c r="L32" s="118">
        <v>4827</v>
      </c>
      <c r="M32" s="118">
        <v>5595</v>
      </c>
      <c r="N32" s="118">
        <v>5867</v>
      </c>
      <c r="O32" s="118">
        <v>5581</v>
      </c>
      <c r="P32" s="118">
        <v>5957</v>
      </c>
      <c r="Q32" s="118">
        <v>5875</v>
      </c>
      <c r="R32" s="118">
        <v>5574</v>
      </c>
      <c r="S32" s="118">
        <v>5861</v>
      </c>
      <c r="T32" s="118">
        <v>6507</v>
      </c>
      <c r="U32" s="118">
        <v>6283</v>
      </c>
      <c r="V32" s="118">
        <v>6253</v>
      </c>
      <c r="W32" s="118">
        <v>6031</v>
      </c>
      <c r="X32" s="118">
        <v>5715</v>
      </c>
      <c r="Y32" s="118">
        <v>5186</v>
      </c>
      <c r="Z32" s="118">
        <v>5022</v>
      </c>
      <c r="AA32" s="118">
        <v>4937</v>
      </c>
      <c r="AB32" s="118">
        <v>2367</v>
      </c>
      <c r="AC32" s="118">
        <v>5158</v>
      </c>
      <c r="AD32" s="118">
        <v>4594</v>
      </c>
      <c r="AE32" s="123">
        <v>4619</v>
      </c>
      <c r="AF32" s="123">
        <v>4536</v>
      </c>
      <c r="AG32" s="126">
        <v>4930</v>
      </c>
      <c r="AH32" s="126">
        <v>4854</v>
      </c>
      <c r="AI32" s="274" t="s">
        <v>287</v>
      </c>
      <c r="AJ32" s="274" t="s">
        <v>287</v>
      </c>
      <c r="AK32" s="274" t="s">
        <v>287</v>
      </c>
      <c r="AL32" s="10"/>
      <c r="AM32" s="155"/>
      <c r="AN32" s="10"/>
      <c r="AO32" s="10"/>
      <c r="AP32" s="10"/>
    </row>
    <row r="33" spans="1:42" s="11" customFormat="1" ht="12" customHeight="1" x14ac:dyDescent="0.25">
      <c r="A33" s="278" t="s">
        <v>63</v>
      </c>
      <c r="B33" s="51"/>
      <c r="C33" s="51" t="s">
        <v>217</v>
      </c>
      <c r="D33" s="52" t="s">
        <v>64</v>
      </c>
      <c r="E33" s="53"/>
      <c r="F33" s="119">
        <v>168</v>
      </c>
      <c r="G33" s="120">
        <v>119</v>
      </c>
      <c r="H33" s="121">
        <v>149</v>
      </c>
      <c r="I33" s="121">
        <v>161</v>
      </c>
      <c r="J33" s="121">
        <v>108</v>
      </c>
      <c r="K33" s="121">
        <v>132</v>
      </c>
      <c r="L33" s="121">
        <v>95</v>
      </c>
      <c r="M33" s="121">
        <v>89</v>
      </c>
      <c r="N33" s="121">
        <v>97</v>
      </c>
      <c r="O33" s="121">
        <v>80</v>
      </c>
      <c r="P33" s="121">
        <v>120</v>
      </c>
      <c r="Q33" s="121">
        <v>88</v>
      </c>
      <c r="R33" s="121">
        <v>90</v>
      </c>
      <c r="S33" s="121">
        <v>135</v>
      </c>
      <c r="T33" s="121">
        <v>71</v>
      </c>
      <c r="U33" s="121">
        <v>121</v>
      </c>
      <c r="V33" s="121">
        <v>97</v>
      </c>
      <c r="W33" s="121">
        <v>70</v>
      </c>
      <c r="X33" s="121">
        <v>91</v>
      </c>
      <c r="Y33" s="121">
        <v>109</v>
      </c>
      <c r="Z33" s="121">
        <v>72</v>
      </c>
      <c r="AA33" s="121">
        <v>75</v>
      </c>
      <c r="AB33" s="121">
        <v>83</v>
      </c>
      <c r="AC33" s="121">
        <v>92</v>
      </c>
      <c r="AD33" s="121">
        <v>87</v>
      </c>
      <c r="AE33" s="124">
        <v>74</v>
      </c>
      <c r="AF33" s="124">
        <v>63</v>
      </c>
      <c r="AG33" s="121">
        <v>62</v>
      </c>
      <c r="AH33" s="121">
        <v>49</v>
      </c>
      <c r="AI33" s="121">
        <v>50</v>
      </c>
      <c r="AJ33" s="121">
        <v>42</v>
      </c>
      <c r="AK33" s="121">
        <v>70</v>
      </c>
      <c r="AL33" s="10"/>
      <c r="AM33" s="155"/>
      <c r="AN33" s="10"/>
      <c r="AO33" s="10"/>
      <c r="AP33" s="10"/>
    </row>
    <row r="34" spans="1:42" s="11" customFormat="1" ht="12" customHeight="1" x14ac:dyDescent="0.25">
      <c r="A34" s="278" t="s">
        <v>65</v>
      </c>
      <c r="B34" s="51"/>
      <c r="C34" s="51"/>
      <c r="D34" s="52" t="s">
        <v>66</v>
      </c>
      <c r="E34" s="53"/>
      <c r="F34" s="119">
        <v>2874</v>
      </c>
      <c r="G34" s="120">
        <v>3275</v>
      </c>
      <c r="H34" s="121">
        <v>4267</v>
      </c>
      <c r="I34" s="121">
        <v>2622</v>
      </c>
      <c r="J34" s="121">
        <v>2607</v>
      </c>
      <c r="K34" s="121">
        <v>2771</v>
      </c>
      <c r="L34" s="121">
        <v>2848</v>
      </c>
      <c r="M34" s="121">
        <v>3378</v>
      </c>
      <c r="N34" s="121">
        <v>3144</v>
      </c>
      <c r="O34" s="121">
        <v>3373</v>
      </c>
      <c r="P34" s="121">
        <v>3356</v>
      </c>
      <c r="Q34" s="121">
        <v>3522</v>
      </c>
      <c r="R34" s="121">
        <v>3292</v>
      </c>
      <c r="S34" s="121">
        <v>3320</v>
      </c>
      <c r="T34" s="121">
        <v>4054</v>
      </c>
      <c r="U34" s="121">
        <v>3893</v>
      </c>
      <c r="V34" s="121">
        <v>3767</v>
      </c>
      <c r="W34" s="121">
        <v>3644</v>
      </c>
      <c r="X34" s="121">
        <v>3419</v>
      </c>
      <c r="Y34" s="121">
        <v>2876</v>
      </c>
      <c r="Z34" s="121">
        <v>2784</v>
      </c>
      <c r="AA34" s="121">
        <v>2679</v>
      </c>
      <c r="AB34" s="121">
        <v>2345</v>
      </c>
      <c r="AC34" s="121">
        <v>2754</v>
      </c>
      <c r="AD34" s="121">
        <v>2422</v>
      </c>
      <c r="AE34" s="124">
        <v>2458</v>
      </c>
      <c r="AF34" s="124">
        <v>2458</v>
      </c>
      <c r="AG34" s="121">
        <v>2477</v>
      </c>
      <c r="AH34" s="121">
        <v>2568</v>
      </c>
      <c r="AI34" s="121">
        <v>2576</v>
      </c>
      <c r="AJ34" s="121">
        <v>2537</v>
      </c>
      <c r="AK34" s="125">
        <v>2347</v>
      </c>
      <c r="AL34" s="10"/>
      <c r="AM34" s="155"/>
      <c r="AN34" s="10"/>
      <c r="AO34" s="10"/>
      <c r="AP34" s="10"/>
    </row>
    <row r="35" spans="1:42" s="11" customFormat="1" ht="12" customHeight="1" x14ac:dyDescent="0.25">
      <c r="A35" s="278" t="s">
        <v>67</v>
      </c>
      <c r="B35" s="51"/>
      <c r="C35" s="51"/>
      <c r="D35" s="52" t="s">
        <v>68</v>
      </c>
      <c r="E35" s="53"/>
      <c r="F35" s="119">
        <v>261</v>
      </c>
      <c r="G35" s="120">
        <v>306</v>
      </c>
      <c r="H35" s="121">
        <v>349</v>
      </c>
      <c r="I35" s="121">
        <v>343</v>
      </c>
      <c r="J35" s="121">
        <v>369</v>
      </c>
      <c r="K35" s="121">
        <v>336</v>
      </c>
      <c r="L35" s="121">
        <v>326</v>
      </c>
      <c r="M35" s="121">
        <v>349</v>
      </c>
      <c r="N35" s="121">
        <v>316</v>
      </c>
      <c r="O35" s="121">
        <v>279</v>
      </c>
      <c r="P35" s="121">
        <v>270</v>
      </c>
      <c r="Q35" s="121">
        <v>318</v>
      </c>
      <c r="R35" s="121">
        <v>258</v>
      </c>
      <c r="S35" s="121">
        <v>293</v>
      </c>
      <c r="T35" s="121">
        <v>374</v>
      </c>
      <c r="U35" s="121">
        <v>295</v>
      </c>
      <c r="V35" s="121">
        <v>307</v>
      </c>
      <c r="W35" s="121">
        <v>297</v>
      </c>
      <c r="X35" s="121">
        <v>186</v>
      </c>
      <c r="Y35" s="121">
        <v>271</v>
      </c>
      <c r="Z35" s="121">
        <v>124</v>
      </c>
      <c r="AA35" s="121">
        <v>147</v>
      </c>
      <c r="AB35" s="121">
        <v>122</v>
      </c>
      <c r="AC35" s="121">
        <v>178</v>
      </c>
      <c r="AD35" s="121">
        <v>128</v>
      </c>
      <c r="AE35" s="124">
        <v>61</v>
      </c>
      <c r="AF35" s="124">
        <v>67</v>
      </c>
      <c r="AG35" s="125">
        <v>175</v>
      </c>
      <c r="AH35" s="125">
        <v>174</v>
      </c>
      <c r="AI35" s="125">
        <v>138</v>
      </c>
      <c r="AJ35" s="125">
        <v>136</v>
      </c>
      <c r="AK35" s="125">
        <v>137</v>
      </c>
      <c r="AL35" s="10"/>
      <c r="AM35" s="155">
        <v>2024</v>
      </c>
      <c r="AN35" s="10"/>
      <c r="AO35" s="10"/>
      <c r="AP35" s="10"/>
    </row>
    <row r="36" spans="1:42" s="11" customFormat="1" ht="17.25" customHeight="1" x14ac:dyDescent="0.25">
      <c r="A36" s="277" t="s">
        <v>69</v>
      </c>
      <c r="B36" s="49" t="s">
        <v>70</v>
      </c>
      <c r="C36" s="49"/>
      <c r="D36" s="56"/>
      <c r="E36" s="57"/>
      <c r="F36" s="116">
        <v>1703</v>
      </c>
      <c r="G36" s="117">
        <v>1819</v>
      </c>
      <c r="H36" s="118">
        <v>1922</v>
      </c>
      <c r="I36" s="118">
        <v>2118</v>
      </c>
      <c r="J36" s="118">
        <v>2648</v>
      </c>
      <c r="K36" s="118">
        <v>2556</v>
      </c>
      <c r="L36" s="118">
        <v>2108</v>
      </c>
      <c r="M36" s="118">
        <v>2658</v>
      </c>
      <c r="N36" s="118">
        <v>2770</v>
      </c>
      <c r="O36" s="118">
        <v>2281</v>
      </c>
      <c r="P36" s="118">
        <v>2235</v>
      </c>
      <c r="Q36" s="118">
        <v>1859</v>
      </c>
      <c r="R36" s="118">
        <v>1813</v>
      </c>
      <c r="S36" s="118">
        <v>1783</v>
      </c>
      <c r="T36" s="118">
        <v>1675</v>
      </c>
      <c r="U36" s="118">
        <v>1930</v>
      </c>
      <c r="V36" s="118">
        <v>2083</v>
      </c>
      <c r="W36" s="118">
        <v>1226</v>
      </c>
      <c r="X36" s="118">
        <v>1127</v>
      </c>
      <c r="Y36" s="118">
        <v>1044</v>
      </c>
      <c r="Z36" s="118">
        <v>1189</v>
      </c>
      <c r="AA36" s="118">
        <v>1408</v>
      </c>
      <c r="AB36" s="118">
        <v>1473</v>
      </c>
      <c r="AC36" s="118">
        <v>2660</v>
      </c>
      <c r="AD36" s="118">
        <v>1894</v>
      </c>
      <c r="AE36" s="123">
        <v>2101</v>
      </c>
      <c r="AF36" s="123">
        <v>2522</v>
      </c>
      <c r="AG36" s="126">
        <v>2381</v>
      </c>
      <c r="AH36" s="126">
        <v>2554</v>
      </c>
      <c r="AI36" s="274" t="s">
        <v>287</v>
      </c>
      <c r="AJ36" s="274" t="s">
        <v>287</v>
      </c>
      <c r="AK36" s="274" t="s">
        <v>287</v>
      </c>
      <c r="AL36" s="10"/>
      <c r="AM36" s="48"/>
      <c r="AN36" s="10"/>
      <c r="AO36" s="10"/>
      <c r="AP36" s="10"/>
    </row>
    <row r="37" spans="1:42" s="11" customFormat="1" ht="12" customHeight="1" x14ac:dyDescent="0.25">
      <c r="A37" s="278" t="s">
        <v>71</v>
      </c>
      <c r="B37" s="51"/>
      <c r="C37" s="51" t="s">
        <v>217</v>
      </c>
      <c r="D37" s="52" t="s">
        <v>72</v>
      </c>
      <c r="E37" s="53"/>
      <c r="F37" s="119">
        <v>1117</v>
      </c>
      <c r="G37" s="120">
        <v>1121</v>
      </c>
      <c r="H37" s="121">
        <v>1161</v>
      </c>
      <c r="I37" s="121">
        <v>1438</v>
      </c>
      <c r="J37" s="121">
        <v>1810</v>
      </c>
      <c r="K37" s="121">
        <v>1780</v>
      </c>
      <c r="L37" s="121">
        <v>1307</v>
      </c>
      <c r="M37" s="121">
        <v>1563</v>
      </c>
      <c r="N37" s="121">
        <v>1796</v>
      </c>
      <c r="O37" s="121">
        <v>1444</v>
      </c>
      <c r="P37" s="121">
        <v>1085</v>
      </c>
      <c r="Q37" s="121">
        <v>685</v>
      </c>
      <c r="R37" s="121">
        <v>674</v>
      </c>
      <c r="S37" s="121">
        <v>577</v>
      </c>
      <c r="T37" s="121">
        <v>524</v>
      </c>
      <c r="U37" s="121">
        <v>659</v>
      </c>
      <c r="V37" s="121">
        <v>787</v>
      </c>
      <c r="W37" s="121">
        <v>90</v>
      </c>
      <c r="X37" s="121">
        <v>95</v>
      </c>
      <c r="Y37" s="121">
        <v>161</v>
      </c>
      <c r="Z37" s="121">
        <v>151</v>
      </c>
      <c r="AA37" s="121">
        <v>304</v>
      </c>
      <c r="AB37" s="121">
        <v>444</v>
      </c>
      <c r="AC37" s="121">
        <v>1154</v>
      </c>
      <c r="AD37" s="121">
        <v>87</v>
      </c>
      <c r="AE37" s="124">
        <v>83</v>
      </c>
      <c r="AF37" s="124">
        <v>120</v>
      </c>
      <c r="AG37" s="125">
        <v>104</v>
      </c>
      <c r="AH37" s="125">
        <v>379</v>
      </c>
      <c r="AI37" s="125">
        <v>148</v>
      </c>
      <c r="AJ37" s="125">
        <v>177</v>
      </c>
      <c r="AK37" s="125">
        <v>144</v>
      </c>
      <c r="AL37" s="10"/>
      <c r="AM37" s="48"/>
      <c r="AN37" s="10"/>
      <c r="AO37" s="10"/>
      <c r="AP37" s="10"/>
    </row>
    <row r="38" spans="1:42" s="11" customFormat="1" ht="12" hidden="1" customHeight="1" outlineLevel="1" x14ac:dyDescent="0.25">
      <c r="A38" s="278" t="s">
        <v>73</v>
      </c>
      <c r="B38" s="51"/>
      <c r="C38" s="51"/>
      <c r="D38" s="52" t="s">
        <v>74</v>
      </c>
      <c r="E38" s="53"/>
      <c r="F38" s="119">
        <v>79</v>
      </c>
      <c r="G38" s="120">
        <v>73</v>
      </c>
      <c r="H38" s="121">
        <v>61</v>
      </c>
      <c r="I38" s="121">
        <v>62</v>
      </c>
      <c r="J38" s="121">
        <v>40</v>
      </c>
      <c r="K38" s="121">
        <v>38</v>
      </c>
      <c r="L38" s="121">
        <v>37</v>
      </c>
      <c r="M38" s="121">
        <v>68</v>
      </c>
      <c r="N38" s="121">
        <v>42</v>
      </c>
      <c r="O38" s="121">
        <v>47</v>
      </c>
      <c r="P38" s="121">
        <v>106</v>
      </c>
      <c r="Q38" s="121">
        <v>98</v>
      </c>
      <c r="R38" s="121">
        <v>99</v>
      </c>
      <c r="S38" s="121">
        <v>131</v>
      </c>
      <c r="T38" s="121">
        <v>119</v>
      </c>
      <c r="U38" s="121">
        <v>108</v>
      </c>
      <c r="V38" s="121">
        <v>143</v>
      </c>
      <c r="W38" s="121">
        <v>141</v>
      </c>
      <c r="X38" s="121">
        <v>101</v>
      </c>
      <c r="Y38" s="121">
        <v>97</v>
      </c>
      <c r="Z38" s="121">
        <v>80</v>
      </c>
      <c r="AA38" s="121">
        <v>82</v>
      </c>
      <c r="AB38" s="121">
        <v>71</v>
      </c>
      <c r="AC38" s="121">
        <v>129</v>
      </c>
      <c r="AD38" s="121">
        <v>104</v>
      </c>
      <c r="AE38" s="124">
        <v>136</v>
      </c>
      <c r="AF38" s="124">
        <v>130</v>
      </c>
      <c r="AG38" s="125">
        <v>114</v>
      </c>
      <c r="AH38" s="125">
        <v>105</v>
      </c>
      <c r="AI38" s="273" t="s">
        <v>45</v>
      </c>
      <c r="AJ38" s="273" t="s">
        <v>45</v>
      </c>
      <c r="AK38" s="273" t="s">
        <v>45</v>
      </c>
      <c r="AL38" s="10"/>
      <c r="AM38" s="48"/>
      <c r="AN38" s="10"/>
      <c r="AO38" s="10"/>
      <c r="AP38" s="10"/>
    </row>
    <row r="39" spans="1:42" s="2" customFormat="1" collapsed="1" x14ac:dyDescent="0.25">
      <c r="A39" s="278" t="s">
        <v>75</v>
      </c>
      <c r="B39" s="58"/>
      <c r="C39" s="58"/>
      <c r="D39" s="52" t="s">
        <v>76</v>
      </c>
      <c r="E39" s="53"/>
      <c r="F39" s="119">
        <v>363</v>
      </c>
      <c r="G39" s="121">
        <v>415</v>
      </c>
      <c r="H39" s="121">
        <v>584</v>
      </c>
      <c r="I39" s="121">
        <v>513</v>
      </c>
      <c r="J39" s="121">
        <v>731</v>
      </c>
      <c r="K39" s="121">
        <v>614</v>
      </c>
      <c r="L39" s="121">
        <v>699</v>
      </c>
      <c r="M39" s="121">
        <v>905</v>
      </c>
      <c r="N39" s="121">
        <v>797</v>
      </c>
      <c r="O39" s="121">
        <v>655</v>
      </c>
      <c r="P39" s="121">
        <v>941</v>
      </c>
      <c r="Q39" s="121">
        <v>935</v>
      </c>
      <c r="R39" s="121">
        <v>902</v>
      </c>
      <c r="S39" s="121">
        <v>871</v>
      </c>
      <c r="T39" s="121">
        <v>870</v>
      </c>
      <c r="U39" s="121">
        <v>1037</v>
      </c>
      <c r="V39" s="121">
        <v>993</v>
      </c>
      <c r="W39" s="121">
        <v>854</v>
      </c>
      <c r="X39" s="121">
        <v>778</v>
      </c>
      <c r="Y39" s="121">
        <v>649</v>
      </c>
      <c r="Z39" s="121">
        <v>795</v>
      </c>
      <c r="AA39" s="121">
        <v>861</v>
      </c>
      <c r="AB39" s="121">
        <v>790</v>
      </c>
      <c r="AC39" s="121">
        <v>1228</v>
      </c>
      <c r="AD39" s="121">
        <v>1529</v>
      </c>
      <c r="AE39" s="124">
        <v>1689</v>
      </c>
      <c r="AF39" s="124">
        <v>2099</v>
      </c>
      <c r="AG39" s="125">
        <v>1993</v>
      </c>
      <c r="AH39" s="125">
        <v>1883</v>
      </c>
      <c r="AI39" s="125">
        <v>1757</v>
      </c>
      <c r="AJ39" s="125">
        <v>1732</v>
      </c>
      <c r="AK39" s="125">
        <v>1189</v>
      </c>
      <c r="AL39" s="6"/>
      <c r="AM39" s="155"/>
      <c r="AN39" s="6"/>
      <c r="AO39" s="6"/>
      <c r="AP39" s="6"/>
    </row>
    <row r="40" spans="1:42" s="149" customFormat="1" ht="21" customHeight="1" x14ac:dyDescent="0.25">
      <c r="A40" s="154"/>
      <c r="B40" s="287" t="s">
        <v>154</v>
      </c>
      <c r="C40" s="287"/>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154"/>
      <c r="AL40" s="155"/>
      <c r="AM40" s="155"/>
      <c r="AN40" s="155"/>
      <c r="AO40" s="155"/>
      <c r="AP40" s="155"/>
    </row>
    <row r="41" spans="1:42" s="2" customFormat="1" x14ac:dyDescent="0.25">
      <c r="A41" s="59"/>
      <c r="B41" s="60"/>
      <c r="C41" s="12"/>
      <c r="D41" s="12"/>
      <c r="E41" s="59"/>
      <c r="F41" s="60"/>
      <c r="G41" s="60"/>
      <c r="H41" s="61"/>
      <c r="AL41" s="6"/>
      <c r="AM41" s="155"/>
      <c r="AN41" s="6"/>
      <c r="AO41" s="6"/>
      <c r="AP41" s="6"/>
    </row>
    <row r="42" spans="1:42" s="2" customFormat="1" ht="5.25" customHeight="1" x14ac:dyDescent="0.25">
      <c r="A42" s="59"/>
      <c r="B42" s="60"/>
      <c r="C42" s="12"/>
      <c r="D42" s="12"/>
      <c r="E42" s="59"/>
      <c r="F42" s="60"/>
      <c r="G42" s="60"/>
      <c r="H42" s="61"/>
      <c r="AL42" s="6"/>
      <c r="AM42" s="155"/>
      <c r="AN42" s="6"/>
      <c r="AO42" s="6"/>
      <c r="AP42" s="6"/>
    </row>
    <row r="43" spans="1:42" s="2" customFormat="1" x14ac:dyDescent="0.25">
      <c r="A43" s="59"/>
      <c r="B43" s="60"/>
      <c r="C43" s="12"/>
      <c r="D43" s="12"/>
      <c r="E43" s="59"/>
      <c r="F43" s="60"/>
      <c r="G43" s="60"/>
      <c r="H43" s="61"/>
      <c r="AL43" s="6"/>
      <c r="AM43" s="155"/>
      <c r="AN43" s="6"/>
      <c r="AO43" s="6"/>
      <c r="AP43" s="6"/>
    </row>
    <row r="44" spans="1:42" s="2" customFormat="1" ht="5.25" customHeight="1" x14ac:dyDescent="0.25">
      <c r="A44" s="59"/>
      <c r="B44" s="60"/>
      <c r="C44" s="12"/>
      <c r="D44" s="12"/>
      <c r="E44" s="59"/>
      <c r="F44" s="60"/>
      <c r="G44" s="60"/>
      <c r="H44" s="61"/>
      <c r="AL44" s="6"/>
      <c r="AM44" s="155"/>
      <c r="AN44" s="6"/>
      <c r="AO44" s="6"/>
      <c r="AP44" s="6"/>
    </row>
    <row r="45" spans="1:42" s="2" customFormat="1" x14ac:dyDescent="0.25">
      <c r="A45" s="59"/>
      <c r="B45" s="60"/>
      <c r="C45" s="12"/>
      <c r="D45" s="12"/>
      <c r="E45" s="59"/>
      <c r="F45" s="60"/>
      <c r="G45" s="60"/>
      <c r="H45" s="61"/>
      <c r="AL45" s="6"/>
      <c r="AM45" s="155"/>
      <c r="AN45" s="6"/>
      <c r="AO45" s="6"/>
      <c r="AP45" s="6"/>
    </row>
    <row r="46" spans="1:42" s="2" customFormat="1" ht="5.25" customHeight="1" x14ac:dyDescent="0.25">
      <c r="A46" s="59"/>
      <c r="B46" s="60"/>
      <c r="C46" s="12"/>
      <c r="D46" s="12"/>
      <c r="E46" s="59"/>
      <c r="F46" s="60"/>
      <c r="G46" s="60"/>
      <c r="H46" s="61"/>
      <c r="AL46" s="6"/>
      <c r="AM46" s="155"/>
      <c r="AN46" s="6"/>
      <c r="AO46" s="6"/>
      <c r="AP46" s="6"/>
    </row>
    <row r="47" spans="1:42" s="2" customFormat="1" x14ac:dyDescent="0.25">
      <c r="A47" s="59"/>
      <c r="B47" s="60"/>
      <c r="C47" s="12"/>
      <c r="D47" s="12"/>
      <c r="E47" s="59"/>
      <c r="F47" s="60"/>
      <c r="G47" s="60"/>
      <c r="H47" s="61"/>
      <c r="AL47" s="6"/>
      <c r="AM47" s="155"/>
      <c r="AN47" s="6"/>
      <c r="AO47" s="6"/>
      <c r="AP47" s="6"/>
    </row>
    <row r="48" spans="1:42" x14ac:dyDescent="0.25">
      <c r="A48" s="59"/>
      <c r="B48" s="60"/>
      <c r="C48" s="12"/>
      <c r="D48" s="12"/>
      <c r="E48" s="59"/>
      <c r="F48" s="60"/>
      <c r="G48" s="60"/>
      <c r="H48" s="61"/>
    </row>
    <row r="49" spans="1:8" ht="46.5" customHeight="1" x14ac:dyDescent="0.25">
      <c r="A49" s="62"/>
      <c r="B49" s="63"/>
      <c r="C49" s="12"/>
      <c r="D49" s="12"/>
      <c r="E49" s="59"/>
      <c r="F49" s="60"/>
      <c r="G49" s="63"/>
      <c r="H49" s="61"/>
    </row>
    <row r="50" spans="1:8" x14ac:dyDescent="0.25">
      <c r="A50" s="62"/>
      <c r="B50" s="63"/>
      <c r="C50" s="12"/>
      <c r="D50" s="12"/>
      <c r="E50" s="59"/>
      <c r="F50" s="60"/>
      <c r="G50" s="63"/>
      <c r="H50" s="61"/>
    </row>
    <row r="51" spans="1:8" x14ac:dyDescent="0.25">
      <c r="A51" s="62"/>
      <c r="B51" s="63"/>
      <c r="C51" s="12"/>
      <c r="D51" s="12"/>
      <c r="E51" s="59"/>
      <c r="F51" s="60"/>
      <c r="G51" s="63"/>
      <c r="H51" s="12"/>
    </row>
    <row r="53" spans="1:8" x14ac:dyDescent="0.25">
      <c r="A53" s="62"/>
      <c r="B53" s="63"/>
      <c r="C53" s="12"/>
      <c r="D53" s="12"/>
      <c r="E53" s="59"/>
      <c r="F53" s="60"/>
      <c r="G53" s="63"/>
      <c r="H53" s="12"/>
    </row>
    <row r="54" spans="1:8" x14ac:dyDescent="0.25">
      <c r="A54" s="64"/>
      <c r="B54" s="64"/>
      <c r="C54" s="64"/>
      <c r="D54" s="64"/>
      <c r="E54" s="64"/>
      <c r="F54" s="64"/>
      <c r="G54" s="64"/>
      <c r="H54" s="64"/>
    </row>
    <row r="56" spans="1:8" x14ac:dyDescent="0.25">
      <c r="A56" s="64"/>
      <c r="B56" s="64"/>
      <c r="C56" s="64"/>
      <c r="D56" s="64"/>
      <c r="E56" s="64"/>
      <c r="F56" s="64"/>
      <c r="G56" s="64"/>
      <c r="H56" s="64"/>
    </row>
    <row r="57" spans="1:8" x14ac:dyDescent="0.25">
      <c r="A57" s="15"/>
      <c r="B57" s="15"/>
      <c r="C57" s="15"/>
      <c r="D57" s="15"/>
      <c r="E57" s="15"/>
      <c r="F57" s="15"/>
      <c r="G57" s="15"/>
    </row>
    <row r="58" spans="1:8" x14ac:dyDescent="0.25">
      <c r="A58" s="15"/>
      <c r="B58" s="15"/>
      <c r="C58" s="15"/>
      <c r="D58" s="15"/>
      <c r="E58" s="15"/>
      <c r="F58" s="15"/>
      <c r="G58" s="15"/>
    </row>
    <row r="59" spans="1:8" x14ac:dyDescent="0.25">
      <c r="A59" s="15"/>
      <c r="B59" s="15"/>
      <c r="C59" s="15"/>
      <c r="D59" s="15"/>
      <c r="E59" s="15"/>
      <c r="F59" s="15"/>
      <c r="G59" s="15"/>
    </row>
    <row r="60" spans="1:8" x14ac:dyDescent="0.25">
      <c r="A60" s="15"/>
      <c r="B60" s="15"/>
      <c r="C60" s="15"/>
      <c r="D60" s="15"/>
      <c r="E60" s="15"/>
      <c r="F60" s="15"/>
      <c r="G60" s="15"/>
    </row>
    <row r="61" spans="1:8" x14ac:dyDescent="0.25">
      <c r="A61" s="15"/>
      <c r="B61" s="15"/>
      <c r="C61" s="15"/>
      <c r="D61" s="15"/>
      <c r="E61" s="15"/>
      <c r="F61" s="15"/>
      <c r="G61" s="15"/>
    </row>
    <row r="62" spans="1:8" x14ac:dyDescent="0.25">
      <c r="A62" s="15"/>
      <c r="B62" s="15"/>
      <c r="C62" s="15"/>
      <c r="D62" s="15"/>
      <c r="E62" s="15"/>
      <c r="F62" s="15"/>
      <c r="G62" s="15"/>
    </row>
    <row r="63" spans="1:8" x14ac:dyDescent="0.25">
      <c r="A63" s="15"/>
      <c r="B63" s="15"/>
      <c r="C63" s="15"/>
      <c r="D63" s="15"/>
      <c r="E63" s="15"/>
      <c r="F63" s="15"/>
      <c r="G63" s="15"/>
    </row>
    <row r="64" spans="1:8" x14ac:dyDescent="0.25">
      <c r="A64" s="15"/>
      <c r="B64" s="15"/>
      <c r="C64" s="15"/>
      <c r="D64" s="15"/>
      <c r="E64" s="15"/>
      <c r="F64" s="15"/>
      <c r="G64" s="15"/>
    </row>
    <row r="65" spans="1:7" x14ac:dyDescent="0.25">
      <c r="A65" s="15"/>
      <c r="B65" s="15"/>
      <c r="C65" s="15"/>
      <c r="D65" s="15"/>
      <c r="E65" s="15"/>
      <c r="F65" s="15"/>
      <c r="G65" s="15"/>
    </row>
    <row r="66" spans="1:7" x14ac:dyDescent="0.25">
      <c r="A66" s="15"/>
      <c r="B66" s="15"/>
      <c r="C66" s="15"/>
      <c r="D66" s="15"/>
      <c r="E66" s="15"/>
      <c r="F66" s="15"/>
      <c r="G66" s="15"/>
    </row>
    <row r="67" spans="1:7" x14ac:dyDescent="0.25">
      <c r="A67" s="15"/>
      <c r="B67" s="15"/>
      <c r="C67" s="15"/>
      <c r="D67" s="15"/>
      <c r="E67" s="15"/>
      <c r="F67" s="15"/>
      <c r="G67" s="15"/>
    </row>
    <row r="68" spans="1:7" x14ac:dyDescent="0.25">
      <c r="A68" s="15"/>
      <c r="B68" s="15"/>
      <c r="C68" s="15"/>
      <c r="D68" s="15"/>
      <c r="E68" s="15"/>
      <c r="F68" s="15"/>
      <c r="G68" s="15"/>
    </row>
    <row r="69" spans="1:7" x14ac:dyDescent="0.25">
      <c r="A69" s="15"/>
      <c r="B69" s="15"/>
      <c r="C69" s="15"/>
      <c r="D69" s="15"/>
      <c r="E69" s="15"/>
      <c r="F69" s="15"/>
      <c r="G69" s="15"/>
    </row>
    <row r="70" spans="1:7" x14ac:dyDescent="0.25">
      <c r="A70" s="15"/>
      <c r="B70" s="15"/>
      <c r="C70" s="15"/>
      <c r="D70" s="15"/>
      <c r="E70" s="15"/>
      <c r="F70" s="15"/>
      <c r="G70" s="15"/>
    </row>
    <row r="71" spans="1:7" x14ac:dyDescent="0.25">
      <c r="A71" s="15"/>
      <c r="B71" s="15"/>
      <c r="C71" s="15"/>
      <c r="D71" s="15"/>
      <c r="E71" s="15"/>
      <c r="F71" s="15"/>
      <c r="G71" s="15"/>
    </row>
    <row r="72" spans="1:7" x14ac:dyDescent="0.25">
      <c r="A72" s="15"/>
      <c r="B72" s="15"/>
      <c r="C72" s="15"/>
      <c r="D72" s="15"/>
      <c r="E72" s="15"/>
      <c r="F72" s="15"/>
      <c r="G72" s="15"/>
    </row>
    <row r="73" spans="1:7" x14ac:dyDescent="0.25">
      <c r="A73" s="15"/>
      <c r="B73" s="15"/>
      <c r="C73" s="15"/>
      <c r="D73" s="15"/>
      <c r="E73" s="15"/>
      <c r="F73" s="15"/>
      <c r="G73" s="15"/>
    </row>
    <row r="74" spans="1:7" x14ac:dyDescent="0.25">
      <c r="A74" s="15"/>
      <c r="B74" s="15"/>
      <c r="C74" s="15"/>
      <c r="D74" s="15"/>
      <c r="E74" s="15"/>
      <c r="F74" s="15"/>
      <c r="G74" s="15"/>
    </row>
    <row r="75" spans="1:7" x14ac:dyDescent="0.25">
      <c r="A75" s="15"/>
      <c r="B75" s="15"/>
      <c r="C75" s="15"/>
      <c r="D75" s="15"/>
      <c r="E75" s="15"/>
      <c r="F75" s="15"/>
      <c r="G75" s="15"/>
    </row>
    <row r="76" spans="1:7" x14ac:dyDescent="0.25">
      <c r="A76" s="15"/>
      <c r="B76" s="15"/>
      <c r="C76" s="15"/>
      <c r="D76" s="15"/>
      <c r="E76" s="15"/>
      <c r="F76" s="15"/>
      <c r="G76" s="15"/>
    </row>
    <row r="77" spans="1:7" x14ac:dyDescent="0.25">
      <c r="A77" s="15"/>
      <c r="B77" s="15"/>
      <c r="C77" s="15"/>
      <c r="D77" s="15"/>
      <c r="E77" s="15"/>
      <c r="F77" s="15"/>
      <c r="G77" s="15"/>
    </row>
    <row r="78" spans="1:7" x14ac:dyDescent="0.25">
      <c r="A78" s="15"/>
      <c r="B78" s="15"/>
      <c r="C78" s="15"/>
      <c r="D78" s="15"/>
      <c r="E78" s="15"/>
      <c r="F78" s="15"/>
      <c r="G78" s="15"/>
    </row>
    <row r="79" spans="1:7" x14ac:dyDescent="0.25">
      <c r="A79" s="15"/>
      <c r="B79" s="15"/>
      <c r="C79" s="15"/>
      <c r="D79" s="15"/>
      <c r="E79" s="15"/>
      <c r="F79" s="15"/>
      <c r="G79" s="15"/>
    </row>
    <row r="80" spans="1:7" x14ac:dyDescent="0.25">
      <c r="A80" s="15"/>
      <c r="B80" s="15"/>
      <c r="C80" s="15"/>
      <c r="D80" s="15"/>
      <c r="E80" s="15"/>
      <c r="F80" s="15"/>
      <c r="G80" s="15"/>
    </row>
    <row r="81" spans="1:7" x14ac:dyDescent="0.25">
      <c r="A81" s="15"/>
      <c r="B81" s="15"/>
      <c r="C81" s="15"/>
      <c r="D81" s="15"/>
      <c r="E81" s="15"/>
      <c r="F81" s="15"/>
      <c r="G81" s="15"/>
    </row>
    <row r="82" spans="1:7" x14ac:dyDescent="0.25">
      <c r="A82" s="15"/>
      <c r="B82" s="15"/>
      <c r="C82" s="15"/>
      <c r="D82" s="15"/>
      <c r="E82" s="15"/>
      <c r="F82" s="15"/>
      <c r="G82" s="15"/>
    </row>
    <row r="83" spans="1:7" x14ac:dyDescent="0.25">
      <c r="A83" s="15"/>
      <c r="B83" s="15"/>
      <c r="C83" s="15"/>
      <c r="D83" s="15"/>
      <c r="E83" s="15"/>
      <c r="F83" s="15"/>
      <c r="G83" s="15"/>
    </row>
    <row r="84" spans="1:7" x14ac:dyDescent="0.25">
      <c r="A84" s="15"/>
      <c r="B84" s="15"/>
      <c r="C84" s="15"/>
      <c r="D84" s="15"/>
      <c r="E84" s="15"/>
      <c r="F84" s="15"/>
      <c r="G84" s="15"/>
    </row>
    <row r="85" spans="1:7" x14ac:dyDescent="0.25">
      <c r="A85" s="15"/>
      <c r="B85" s="15"/>
      <c r="C85" s="15"/>
      <c r="D85" s="15"/>
      <c r="E85" s="15"/>
      <c r="F85" s="15"/>
      <c r="G85" s="15"/>
    </row>
    <row r="86" spans="1:7" x14ac:dyDescent="0.25">
      <c r="A86" s="15"/>
      <c r="B86" s="15"/>
      <c r="C86" s="15"/>
      <c r="D86" s="15"/>
      <c r="E86" s="15"/>
      <c r="F86" s="15"/>
      <c r="G86" s="15"/>
    </row>
    <row r="87" spans="1:7" x14ac:dyDescent="0.25">
      <c r="A87" s="15"/>
      <c r="B87" s="15"/>
      <c r="C87" s="15"/>
      <c r="D87" s="15"/>
      <c r="E87" s="15"/>
      <c r="F87" s="15"/>
      <c r="G87" s="15"/>
    </row>
    <row r="88" spans="1:7" x14ac:dyDescent="0.25">
      <c r="A88" s="15"/>
      <c r="B88" s="15"/>
      <c r="C88" s="15"/>
      <c r="D88" s="15"/>
      <c r="E88" s="15"/>
      <c r="F88" s="15"/>
      <c r="G88" s="15"/>
    </row>
    <row r="89" spans="1:7" x14ac:dyDescent="0.25">
      <c r="A89" s="15"/>
      <c r="B89" s="15"/>
      <c r="C89" s="15"/>
      <c r="D89" s="15"/>
      <c r="E89" s="15"/>
      <c r="F89" s="15"/>
      <c r="G89" s="15"/>
    </row>
    <row r="90" spans="1:7" x14ac:dyDescent="0.25">
      <c r="A90" s="15"/>
      <c r="B90" s="15"/>
      <c r="C90" s="15"/>
      <c r="D90" s="15"/>
      <c r="E90" s="15"/>
      <c r="F90" s="15"/>
      <c r="G90" s="15"/>
    </row>
    <row r="91" spans="1:7" x14ac:dyDescent="0.25">
      <c r="A91" s="15"/>
      <c r="B91" s="15"/>
      <c r="C91" s="15"/>
      <c r="D91" s="15"/>
      <c r="E91" s="15"/>
      <c r="F91" s="15"/>
      <c r="G91" s="15"/>
    </row>
    <row r="92" spans="1:7" x14ac:dyDescent="0.25">
      <c r="A92" s="15"/>
      <c r="B92" s="15"/>
      <c r="C92" s="15"/>
      <c r="D92" s="15"/>
      <c r="E92" s="15"/>
      <c r="F92" s="15"/>
      <c r="G92" s="15"/>
    </row>
    <row r="93" spans="1:7" x14ac:dyDescent="0.25">
      <c r="A93" s="15"/>
      <c r="B93" s="15"/>
      <c r="C93" s="15"/>
      <c r="D93" s="15"/>
      <c r="E93" s="15"/>
      <c r="F93" s="15"/>
      <c r="G93" s="15"/>
    </row>
    <row r="94" spans="1:7" x14ac:dyDescent="0.25">
      <c r="A94" s="15"/>
      <c r="B94" s="15"/>
      <c r="C94" s="15"/>
      <c r="D94" s="15"/>
      <c r="E94" s="15"/>
      <c r="F94" s="15"/>
      <c r="G94" s="15"/>
    </row>
    <row r="95" spans="1:7" x14ac:dyDescent="0.25">
      <c r="A95" s="15"/>
      <c r="B95" s="15"/>
      <c r="C95" s="15"/>
      <c r="D95" s="15"/>
      <c r="E95" s="15"/>
      <c r="F95" s="15"/>
      <c r="G95" s="15"/>
    </row>
    <row r="96" spans="1:7" x14ac:dyDescent="0.25">
      <c r="A96" s="15"/>
      <c r="B96" s="15"/>
      <c r="C96" s="15"/>
      <c r="D96" s="15"/>
      <c r="E96" s="15"/>
      <c r="F96" s="15"/>
      <c r="G96" s="15"/>
    </row>
    <row r="97" spans="1:7" x14ac:dyDescent="0.25">
      <c r="A97" s="15"/>
      <c r="B97" s="15"/>
      <c r="C97" s="15"/>
      <c r="D97" s="15"/>
      <c r="E97" s="15"/>
      <c r="F97" s="15"/>
      <c r="G97" s="15"/>
    </row>
    <row r="98" spans="1:7" x14ac:dyDescent="0.25">
      <c r="A98" s="15"/>
      <c r="B98" s="15"/>
      <c r="C98" s="15"/>
      <c r="D98" s="15"/>
      <c r="E98" s="15"/>
      <c r="F98" s="15"/>
      <c r="G98" s="15"/>
    </row>
    <row r="99" spans="1:7" x14ac:dyDescent="0.25">
      <c r="A99" s="15"/>
      <c r="B99" s="15"/>
      <c r="C99" s="15"/>
      <c r="D99" s="15"/>
      <c r="E99" s="15"/>
      <c r="F99" s="15"/>
      <c r="G99" s="15"/>
    </row>
    <row r="100" spans="1:7" x14ac:dyDescent="0.25">
      <c r="A100" s="15"/>
      <c r="B100" s="15"/>
      <c r="C100" s="15"/>
      <c r="D100" s="15"/>
      <c r="E100" s="15"/>
      <c r="F100" s="15"/>
      <c r="G100" s="15"/>
    </row>
    <row r="101" spans="1:7" x14ac:dyDescent="0.25">
      <c r="A101" s="15"/>
      <c r="B101" s="15"/>
      <c r="C101" s="15"/>
      <c r="D101" s="15"/>
      <c r="E101" s="15"/>
      <c r="F101" s="15"/>
      <c r="G101" s="15"/>
    </row>
    <row r="102" spans="1:7" x14ac:dyDescent="0.25">
      <c r="A102" s="15"/>
      <c r="B102" s="15"/>
      <c r="C102" s="15"/>
      <c r="D102" s="15"/>
      <c r="E102" s="15"/>
      <c r="F102" s="15"/>
      <c r="G102" s="15"/>
    </row>
    <row r="103" spans="1:7" x14ac:dyDescent="0.25">
      <c r="A103" s="15"/>
      <c r="B103" s="15"/>
      <c r="C103" s="15"/>
      <c r="D103" s="15"/>
      <c r="E103" s="15"/>
      <c r="F103" s="15"/>
      <c r="G103" s="15"/>
    </row>
    <row r="104" spans="1:7" x14ac:dyDescent="0.25">
      <c r="A104" s="15"/>
      <c r="B104" s="15"/>
      <c r="C104" s="15"/>
      <c r="D104" s="15"/>
      <c r="E104" s="15"/>
      <c r="F104" s="15"/>
      <c r="G104" s="15"/>
    </row>
    <row r="105" spans="1:7" x14ac:dyDescent="0.25">
      <c r="A105" s="15"/>
      <c r="B105" s="15"/>
      <c r="C105" s="15"/>
      <c r="D105" s="15"/>
      <c r="E105" s="15"/>
      <c r="F105" s="15"/>
      <c r="G105" s="15"/>
    </row>
    <row r="106" spans="1:7" x14ac:dyDescent="0.25">
      <c r="A106" s="15"/>
      <c r="B106" s="15"/>
      <c r="C106" s="15"/>
      <c r="D106" s="15"/>
      <c r="E106" s="15"/>
      <c r="F106" s="15"/>
      <c r="G106" s="15"/>
    </row>
    <row r="107" spans="1:7" x14ac:dyDescent="0.25">
      <c r="A107" s="15"/>
      <c r="B107" s="15"/>
      <c r="C107" s="15"/>
      <c r="D107" s="15"/>
      <c r="E107" s="15"/>
      <c r="F107" s="15"/>
      <c r="G107" s="15"/>
    </row>
    <row r="108" spans="1:7" x14ac:dyDescent="0.25">
      <c r="A108" s="15"/>
      <c r="B108" s="15"/>
      <c r="C108" s="15"/>
      <c r="D108" s="15"/>
      <c r="E108" s="15"/>
      <c r="F108" s="15"/>
      <c r="G108" s="15"/>
    </row>
    <row r="109" spans="1:7" x14ac:dyDescent="0.25">
      <c r="A109" s="15"/>
      <c r="B109" s="15"/>
      <c r="C109" s="15"/>
      <c r="D109" s="15"/>
      <c r="E109" s="15"/>
      <c r="F109" s="15"/>
      <c r="G109" s="15"/>
    </row>
    <row r="110" spans="1:7" x14ac:dyDescent="0.25">
      <c r="A110" s="15"/>
      <c r="B110" s="15"/>
      <c r="C110" s="15"/>
      <c r="D110" s="15"/>
      <c r="E110" s="15"/>
      <c r="F110" s="15"/>
      <c r="G110" s="15"/>
    </row>
    <row r="111" spans="1:7" x14ac:dyDescent="0.25">
      <c r="A111" s="15"/>
      <c r="B111" s="15"/>
      <c r="C111" s="15"/>
      <c r="D111" s="15"/>
      <c r="E111" s="15"/>
      <c r="F111" s="15"/>
      <c r="G111" s="15"/>
    </row>
    <row r="112" spans="1:7" x14ac:dyDescent="0.25">
      <c r="A112" s="15"/>
      <c r="B112" s="15"/>
      <c r="C112" s="15"/>
      <c r="D112" s="15"/>
      <c r="E112" s="15"/>
      <c r="F112" s="15"/>
      <c r="G112" s="15"/>
    </row>
    <row r="113" spans="1:7" x14ac:dyDescent="0.25">
      <c r="A113" s="15"/>
      <c r="B113" s="15"/>
      <c r="C113" s="15"/>
      <c r="D113" s="15"/>
      <c r="E113" s="15"/>
      <c r="F113" s="15"/>
      <c r="G113" s="15"/>
    </row>
    <row r="114" spans="1:7" x14ac:dyDescent="0.25">
      <c r="A114" s="15"/>
      <c r="B114" s="15"/>
      <c r="C114" s="15"/>
      <c r="D114" s="15"/>
      <c r="E114" s="15"/>
      <c r="F114" s="15"/>
      <c r="G114" s="15"/>
    </row>
    <row r="115" spans="1:7" x14ac:dyDescent="0.25">
      <c r="A115" s="15"/>
      <c r="B115" s="15"/>
      <c r="C115" s="15"/>
      <c r="D115" s="15"/>
      <c r="E115" s="15"/>
      <c r="F115" s="15"/>
      <c r="G115" s="15"/>
    </row>
    <row r="116" spans="1:7" x14ac:dyDescent="0.25">
      <c r="A116" s="15"/>
      <c r="B116" s="15"/>
      <c r="C116" s="15"/>
      <c r="D116" s="15"/>
      <c r="E116" s="15"/>
      <c r="F116" s="15"/>
      <c r="G116" s="15"/>
    </row>
    <row r="117" spans="1:7" x14ac:dyDescent="0.25">
      <c r="A117" s="15"/>
      <c r="B117" s="15"/>
      <c r="C117" s="15"/>
      <c r="D117" s="15"/>
      <c r="E117" s="15"/>
      <c r="F117" s="15"/>
      <c r="G117" s="15"/>
    </row>
    <row r="118" spans="1:7" x14ac:dyDescent="0.25">
      <c r="A118" s="15"/>
      <c r="B118" s="15"/>
      <c r="C118" s="15"/>
      <c r="D118" s="15"/>
      <c r="E118" s="15"/>
      <c r="F118" s="15"/>
      <c r="G118" s="15"/>
    </row>
    <row r="119" spans="1:7" x14ac:dyDescent="0.25">
      <c r="A119" s="15"/>
      <c r="B119" s="15"/>
      <c r="C119" s="15"/>
      <c r="D119" s="15"/>
      <c r="E119" s="15"/>
      <c r="F119" s="15"/>
      <c r="G119" s="15"/>
    </row>
    <row r="120" spans="1:7" x14ac:dyDescent="0.25">
      <c r="A120" s="15"/>
      <c r="B120" s="15"/>
      <c r="C120" s="15"/>
      <c r="D120" s="15"/>
      <c r="E120" s="15"/>
      <c r="F120" s="15"/>
      <c r="G120" s="15"/>
    </row>
    <row r="121" spans="1:7" x14ac:dyDescent="0.25">
      <c r="A121" s="15"/>
      <c r="B121" s="15"/>
      <c r="C121" s="15"/>
      <c r="D121" s="15"/>
      <c r="E121" s="15"/>
      <c r="F121" s="15"/>
      <c r="G121" s="15"/>
    </row>
    <row r="122" spans="1:7" x14ac:dyDescent="0.25">
      <c r="A122" s="15"/>
      <c r="B122" s="15"/>
      <c r="C122" s="15"/>
      <c r="D122" s="15"/>
      <c r="E122" s="15"/>
      <c r="F122" s="15"/>
      <c r="G122" s="15"/>
    </row>
    <row r="123" spans="1:7" x14ac:dyDescent="0.25">
      <c r="A123" s="15"/>
      <c r="B123" s="15"/>
      <c r="C123" s="15"/>
      <c r="D123" s="15"/>
      <c r="E123" s="15"/>
      <c r="F123" s="15"/>
      <c r="G123" s="15"/>
    </row>
    <row r="124" spans="1:7" x14ac:dyDescent="0.25">
      <c r="A124" s="15"/>
      <c r="B124" s="15"/>
      <c r="C124" s="15"/>
      <c r="D124" s="15"/>
      <c r="E124" s="15"/>
      <c r="F124" s="15"/>
      <c r="G124" s="15"/>
    </row>
    <row r="125" spans="1:7" x14ac:dyDescent="0.25">
      <c r="A125" s="15"/>
      <c r="B125" s="15"/>
      <c r="C125" s="15"/>
      <c r="D125" s="15"/>
      <c r="E125" s="15"/>
      <c r="F125" s="15"/>
      <c r="G125" s="15"/>
    </row>
    <row r="126" spans="1:7" x14ac:dyDescent="0.25">
      <c r="A126" s="15"/>
      <c r="B126" s="15"/>
      <c r="C126" s="15"/>
      <c r="D126" s="15"/>
      <c r="E126" s="15"/>
      <c r="F126" s="15"/>
      <c r="G126" s="15"/>
    </row>
    <row r="127" spans="1:7" x14ac:dyDescent="0.25">
      <c r="A127" s="15"/>
      <c r="B127" s="15"/>
      <c r="C127" s="15"/>
      <c r="D127" s="15"/>
      <c r="E127" s="15"/>
      <c r="F127" s="15"/>
      <c r="G127" s="15"/>
    </row>
    <row r="128" spans="1:7" x14ac:dyDescent="0.25">
      <c r="A128" s="15"/>
      <c r="B128" s="15"/>
      <c r="C128" s="15"/>
      <c r="D128" s="15"/>
      <c r="E128" s="15"/>
      <c r="F128" s="15"/>
      <c r="G128" s="15"/>
    </row>
    <row r="129" spans="1:7" x14ac:dyDescent="0.25">
      <c r="A129" s="15"/>
      <c r="B129" s="15"/>
      <c r="C129" s="15"/>
      <c r="D129" s="15"/>
      <c r="E129" s="15"/>
      <c r="F129" s="15"/>
      <c r="G129" s="15"/>
    </row>
    <row r="130" spans="1:7" x14ac:dyDescent="0.25">
      <c r="A130" s="15"/>
      <c r="B130" s="15"/>
      <c r="C130" s="15"/>
      <c r="D130" s="15"/>
      <c r="E130" s="15"/>
      <c r="F130" s="15"/>
      <c r="G130" s="15"/>
    </row>
    <row r="131" spans="1:7" x14ac:dyDescent="0.25">
      <c r="A131" s="15"/>
      <c r="B131" s="15"/>
      <c r="C131" s="15"/>
      <c r="D131" s="15"/>
      <c r="E131" s="15"/>
      <c r="F131" s="15"/>
      <c r="G131" s="15"/>
    </row>
    <row r="132" spans="1:7" x14ac:dyDescent="0.25">
      <c r="A132" s="15"/>
      <c r="B132" s="15"/>
      <c r="C132" s="15"/>
      <c r="D132" s="15"/>
      <c r="E132" s="15"/>
      <c r="F132" s="15"/>
      <c r="G132" s="15"/>
    </row>
    <row r="133" spans="1:7" x14ac:dyDescent="0.25">
      <c r="A133" s="15"/>
      <c r="B133" s="15"/>
      <c r="C133" s="15"/>
      <c r="D133" s="15"/>
      <c r="E133" s="15"/>
      <c r="F133" s="15"/>
      <c r="G133" s="15"/>
    </row>
    <row r="134" spans="1:7" x14ac:dyDescent="0.25">
      <c r="A134" s="15"/>
      <c r="B134" s="15"/>
      <c r="C134" s="15"/>
      <c r="D134" s="15"/>
      <c r="E134" s="15"/>
      <c r="F134" s="15"/>
      <c r="G134" s="15"/>
    </row>
    <row r="135" spans="1:7" x14ac:dyDescent="0.25">
      <c r="A135" s="15"/>
      <c r="B135" s="15"/>
      <c r="C135" s="15"/>
      <c r="D135" s="15"/>
      <c r="E135" s="15"/>
      <c r="F135" s="15"/>
      <c r="G135" s="15"/>
    </row>
    <row r="136" spans="1:7" x14ac:dyDescent="0.25">
      <c r="A136" s="15"/>
      <c r="B136" s="15"/>
      <c r="C136" s="15"/>
      <c r="D136" s="15"/>
      <c r="E136" s="15"/>
      <c r="F136" s="15"/>
      <c r="G136" s="15"/>
    </row>
    <row r="137" spans="1:7" x14ac:dyDescent="0.25">
      <c r="A137" s="15"/>
      <c r="B137" s="15"/>
      <c r="C137" s="15"/>
      <c r="D137" s="15"/>
      <c r="E137" s="15"/>
      <c r="F137" s="15"/>
      <c r="G137" s="15"/>
    </row>
    <row r="138" spans="1:7" x14ac:dyDescent="0.25">
      <c r="A138" s="15"/>
      <c r="B138" s="15"/>
      <c r="C138" s="15"/>
      <c r="D138" s="15"/>
      <c r="E138" s="15"/>
      <c r="F138" s="15"/>
      <c r="G138" s="15"/>
    </row>
    <row r="139" spans="1:7" x14ac:dyDescent="0.25">
      <c r="A139" s="15"/>
      <c r="B139" s="15"/>
      <c r="C139" s="15"/>
      <c r="D139" s="15"/>
      <c r="E139" s="15"/>
      <c r="F139" s="15"/>
      <c r="G139" s="15"/>
    </row>
    <row r="140" spans="1:7" x14ac:dyDescent="0.25">
      <c r="A140" s="15"/>
      <c r="B140" s="15"/>
      <c r="C140" s="15"/>
      <c r="D140" s="15"/>
      <c r="E140" s="15"/>
      <c r="F140" s="15"/>
      <c r="G140" s="15"/>
    </row>
    <row r="141" spans="1:7" x14ac:dyDescent="0.25">
      <c r="A141" s="15"/>
      <c r="B141" s="15"/>
      <c r="C141" s="15"/>
      <c r="D141" s="15"/>
      <c r="E141" s="15"/>
      <c r="F141" s="15"/>
      <c r="G141" s="15"/>
    </row>
    <row r="142" spans="1:7" x14ac:dyDescent="0.25">
      <c r="A142" s="15"/>
      <c r="B142" s="15"/>
      <c r="C142" s="15"/>
      <c r="D142" s="15"/>
      <c r="E142" s="15"/>
      <c r="F142" s="15"/>
      <c r="G142" s="15"/>
    </row>
    <row r="143" spans="1:7" x14ac:dyDescent="0.25">
      <c r="A143" s="15"/>
      <c r="B143" s="15"/>
      <c r="C143" s="15"/>
      <c r="D143" s="15"/>
      <c r="E143" s="15"/>
      <c r="F143" s="15"/>
      <c r="G143" s="15"/>
    </row>
    <row r="144" spans="1:7" x14ac:dyDescent="0.25">
      <c r="A144" s="15"/>
      <c r="B144" s="15"/>
      <c r="C144" s="15"/>
      <c r="D144" s="15"/>
      <c r="E144" s="15"/>
      <c r="F144" s="15"/>
      <c r="G144" s="15"/>
    </row>
    <row r="145" spans="1:7" x14ac:dyDescent="0.25">
      <c r="A145" s="15"/>
      <c r="B145" s="15"/>
      <c r="C145" s="15"/>
      <c r="D145" s="15"/>
      <c r="E145" s="15"/>
      <c r="F145" s="15"/>
      <c r="G145" s="15"/>
    </row>
    <row r="146" spans="1:7" x14ac:dyDescent="0.25">
      <c r="A146" s="15"/>
      <c r="B146" s="15"/>
      <c r="C146" s="15"/>
      <c r="D146" s="15"/>
      <c r="E146" s="15"/>
      <c r="F146" s="15"/>
      <c r="G146" s="15"/>
    </row>
    <row r="147" spans="1:7" x14ac:dyDescent="0.25">
      <c r="A147" s="15"/>
      <c r="B147" s="15"/>
      <c r="C147" s="15"/>
      <c r="D147" s="15"/>
      <c r="E147" s="15"/>
      <c r="F147" s="15"/>
      <c r="G147" s="15"/>
    </row>
    <row r="148" spans="1:7" x14ac:dyDescent="0.25">
      <c r="A148" s="15"/>
      <c r="B148" s="15"/>
      <c r="C148" s="15"/>
      <c r="D148" s="15"/>
      <c r="E148" s="15"/>
      <c r="F148" s="15"/>
      <c r="G148" s="15"/>
    </row>
    <row r="149" spans="1:7" x14ac:dyDescent="0.25">
      <c r="A149" s="15"/>
      <c r="B149" s="15"/>
      <c r="C149" s="15"/>
      <c r="D149" s="15"/>
      <c r="E149" s="15"/>
      <c r="F149" s="15"/>
      <c r="G149" s="15"/>
    </row>
    <row r="150" spans="1:7" x14ac:dyDescent="0.25">
      <c r="A150" s="15"/>
      <c r="B150" s="15"/>
      <c r="C150" s="15"/>
      <c r="D150" s="15"/>
      <c r="E150" s="15"/>
      <c r="F150" s="15"/>
      <c r="G150" s="15"/>
    </row>
    <row r="151" spans="1:7" x14ac:dyDescent="0.25">
      <c r="A151" s="15"/>
      <c r="B151" s="15"/>
      <c r="C151" s="15"/>
      <c r="D151" s="15"/>
      <c r="E151" s="15"/>
      <c r="F151" s="15"/>
      <c r="G151" s="15"/>
    </row>
    <row r="152" spans="1:7" x14ac:dyDescent="0.25">
      <c r="A152" s="15"/>
      <c r="B152" s="15"/>
      <c r="C152" s="15"/>
      <c r="D152" s="15"/>
      <c r="E152" s="15"/>
      <c r="F152" s="15"/>
      <c r="G152" s="15"/>
    </row>
    <row r="153" spans="1:7" x14ac:dyDescent="0.25">
      <c r="A153" s="15"/>
      <c r="B153" s="15"/>
      <c r="C153" s="15"/>
      <c r="D153" s="15"/>
      <c r="E153" s="15"/>
      <c r="F153" s="15"/>
      <c r="G153" s="15"/>
    </row>
    <row r="154" spans="1:7" x14ac:dyDescent="0.25">
      <c r="A154" s="15"/>
      <c r="B154" s="15"/>
      <c r="C154" s="15"/>
      <c r="D154" s="15"/>
      <c r="E154" s="15"/>
      <c r="F154" s="15"/>
      <c r="G154" s="15"/>
    </row>
    <row r="155" spans="1:7" x14ac:dyDescent="0.25">
      <c r="A155" s="15"/>
      <c r="B155" s="15"/>
      <c r="C155" s="15"/>
      <c r="D155" s="15"/>
      <c r="E155" s="15"/>
      <c r="F155" s="15"/>
      <c r="G155" s="15"/>
    </row>
    <row r="156" spans="1:7" x14ac:dyDescent="0.25">
      <c r="A156" s="15"/>
      <c r="B156" s="15"/>
      <c r="C156" s="15"/>
      <c r="D156" s="15"/>
      <c r="E156" s="15"/>
      <c r="F156" s="15"/>
      <c r="G156" s="15"/>
    </row>
    <row r="157" spans="1:7" x14ac:dyDescent="0.25">
      <c r="A157" s="15"/>
      <c r="B157" s="15"/>
      <c r="C157" s="15"/>
      <c r="D157" s="15"/>
      <c r="E157" s="15"/>
      <c r="F157" s="15"/>
      <c r="G157" s="15"/>
    </row>
    <row r="158" spans="1:7" x14ac:dyDescent="0.25">
      <c r="A158" s="15"/>
      <c r="B158" s="15"/>
      <c r="C158" s="15"/>
      <c r="D158" s="15"/>
      <c r="E158" s="15"/>
      <c r="F158" s="15"/>
      <c r="G158" s="15"/>
    </row>
    <row r="159" spans="1:7" x14ac:dyDescent="0.25">
      <c r="A159" s="15"/>
      <c r="B159" s="15"/>
      <c r="C159" s="15"/>
      <c r="D159" s="15"/>
      <c r="E159" s="15"/>
      <c r="F159" s="15"/>
      <c r="G159" s="15"/>
    </row>
    <row r="160" spans="1:7" x14ac:dyDescent="0.25">
      <c r="A160" s="15"/>
      <c r="B160" s="15"/>
      <c r="C160" s="15"/>
      <c r="D160" s="15"/>
      <c r="E160" s="15"/>
      <c r="F160" s="15"/>
      <c r="G160" s="15"/>
    </row>
    <row r="161" spans="1:7" x14ac:dyDescent="0.25">
      <c r="A161" s="15"/>
      <c r="B161" s="15"/>
      <c r="C161" s="15"/>
      <c r="D161" s="15"/>
      <c r="E161" s="15"/>
      <c r="F161" s="15"/>
      <c r="G161" s="15"/>
    </row>
    <row r="162" spans="1:7" x14ac:dyDescent="0.25">
      <c r="A162" s="15"/>
      <c r="B162" s="15"/>
      <c r="C162" s="15"/>
      <c r="D162" s="15"/>
      <c r="E162" s="15"/>
      <c r="F162" s="15"/>
      <c r="G162" s="15"/>
    </row>
    <row r="163" spans="1:7" x14ac:dyDescent="0.25">
      <c r="A163" s="15"/>
      <c r="B163" s="15"/>
      <c r="C163" s="15"/>
      <c r="D163" s="15"/>
      <c r="E163" s="15"/>
      <c r="F163" s="15"/>
      <c r="G163" s="15"/>
    </row>
    <row r="164" spans="1:7" x14ac:dyDescent="0.25">
      <c r="A164" s="15"/>
      <c r="B164" s="15"/>
      <c r="C164" s="15"/>
      <c r="D164" s="15"/>
      <c r="E164" s="15"/>
      <c r="F164" s="15"/>
      <c r="G164" s="15"/>
    </row>
    <row r="165" spans="1:7" x14ac:dyDescent="0.25">
      <c r="A165" s="15"/>
      <c r="B165" s="15"/>
      <c r="C165" s="15"/>
      <c r="D165" s="15"/>
      <c r="E165" s="15"/>
      <c r="F165" s="15"/>
      <c r="G165" s="15"/>
    </row>
    <row r="166" spans="1:7" x14ac:dyDescent="0.25">
      <c r="C166" s="15"/>
    </row>
  </sheetData>
  <mergeCells count="1">
    <mergeCell ref="B40:AB40"/>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Sans,Standard"&amp;8&amp;P+266
</oddFooter>
    <evenHeader>&amp;L&amp;"Open Sans,Standard"&amp;8
&amp;G&amp;R&amp;"Open Sans,Standard"&amp;8
&amp;G</evenHeader>
    <evenFooter xml:space="preserve">&amp;L&amp;"Open Sans,Standard"&amp;8&amp;P+266
&amp;R&amp;"Open Sans,Standard"&amp;8Statistisches Jahrbuch 2023 - 2025
</even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M41"/>
  <sheetViews>
    <sheetView showGridLines="0" view="pageLayout" zoomScaleNormal="100" zoomScaleSheetLayoutView="130" workbookViewId="0">
      <selection activeCell="I4" sqref="I4:J4"/>
    </sheetView>
  </sheetViews>
  <sheetFormatPr baseColWidth="10" defaultRowHeight="13.5" outlineLevelRow="1" outlineLevelCol="1" x14ac:dyDescent="0.25"/>
  <cols>
    <col min="1" max="1" width="5.7109375" style="16" bestFit="1" customWidth="1"/>
    <col min="2" max="2" width="9.140625" style="16" customWidth="1"/>
    <col min="3" max="3" width="7.7109375" style="16" customWidth="1"/>
    <col min="4" max="4" width="6.140625" style="16" customWidth="1"/>
    <col min="5" max="5" width="7.7109375" style="16" customWidth="1"/>
    <col min="6" max="6" width="6.140625" style="16" customWidth="1"/>
    <col min="7" max="7" width="7.7109375" style="16" customWidth="1"/>
    <col min="8" max="8" width="6.140625" style="16" customWidth="1"/>
    <col min="9" max="9" width="7.7109375" style="16" customWidth="1"/>
    <col min="10" max="10" width="6.140625" style="16" customWidth="1"/>
    <col min="11" max="11" width="7.7109375" style="16" customWidth="1"/>
    <col min="12" max="12" width="6.140625" style="16" customWidth="1"/>
    <col min="13" max="13" width="11.42578125" style="47" hidden="1" customWidth="1" outlineLevel="1"/>
    <col min="14" max="14" width="11.42578125" style="16" collapsed="1"/>
    <col min="15" max="250" width="11.42578125" style="16"/>
    <col min="251" max="251" width="11.85546875" style="16" customWidth="1"/>
    <col min="252" max="252" width="10.7109375" style="16" customWidth="1"/>
    <col min="253" max="254" width="12.85546875" style="16" customWidth="1"/>
    <col min="255" max="255" width="13.42578125" style="16" customWidth="1"/>
    <col min="256" max="256" width="13.7109375" style="16" customWidth="1"/>
    <col min="257" max="506" width="11.42578125" style="16"/>
    <col min="507" max="507" width="11.85546875" style="16" customWidth="1"/>
    <col min="508" max="508" width="10.7109375" style="16" customWidth="1"/>
    <col min="509" max="510" width="12.85546875" style="16" customWidth="1"/>
    <col min="511" max="511" width="13.42578125" style="16" customWidth="1"/>
    <col min="512" max="512" width="13.7109375" style="16" customWidth="1"/>
    <col min="513" max="762" width="11.42578125" style="16"/>
    <col min="763" max="763" width="11.85546875" style="16" customWidth="1"/>
    <col min="764" max="764" width="10.7109375" style="16" customWidth="1"/>
    <col min="765" max="766" width="12.85546875" style="16" customWidth="1"/>
    <col min="767" max="767" width="13.42578125" style="16" customWidth="1"/>
    <col min="768" max="768" width="13.7109375" style="16" customWidth="1"/>
    <col min="769" max="1018" width="11.42578125" style="16"/>
    <col min="1019" max="1019" width="11.85546875" style="16" customWidth="1"/>
    <col min="1020" max="1020" width="10.7109375" style="16" customWidth="1"/>
    <col min="1021" max="1022" width="12.85546875" style="16" customWidth="1"/>
    <col min="1023" max="1023" width="13.42578125" style="16" customWidth="1"/>
    <col min="1024" max="1024" width="13.7109375" style="16" customWidth="1"/>
    <col min="1025" max="1274" width="11.42578125" style="16"/>
    <col min="1275" max="1275" width="11.85546875" style="16" customWidth="1"/>
    <col min="1276" max="1276" width="10.7109375" style="16" customWidth="1"/>
    <col min="1277" max="1278" width="12.85546875" style="16" customWidth="1"/>
    <col min="1279" max="1279" width="13.42578125" style="16" customWidth="1"/>
    <col min="1280" max="1280" width="13.7109375" style="16" customWidth="1"/>
    <col min="1281" max="1530" width="11.42578125" style="16"/>
    <col min="1531" max="1531" width="11.85546875" style="16" customWidth="1"/>
    <col min="1532" max="1532" width="10.7109375" style="16" customWidth="1"/>
    <col min="1533" max="1534" width="12.85546875" style="16" customWidth="1"/>
    <col min="1535" max="1535" width="13.42578125" style="16" customWidth="1"/>
    <col min="1536" max="1536" width="13.7109375" style="16" customWidth="1"/>
    <col min="1537" max="1786" width="11.42578125" style="16"/>
    <col min="1787" max="1787" width="11.85546875" style="16" customWidth="1"/>
    <col min="1788" max="1788" width="10.7109375" style="16" customWidth="1"/>
    <col min="1789" max="1790" width="12.85546875" style="16" customWidth="1"/>
    <col min="1791" max="1791" width="13.42578125" style="16" customWidth="1"/>
    <col min="1792" max="1792" width="13.7109375" style="16" customWidth="1"/>
    <col min="1793" max="2042" width="11.42578125" style="16"/>
    <col min="2043" max="2043" width="11.85546875" style="16" customWidth="1"/>
    <col min="2044" max="2044" width="10.7109375" style="16" customWidth="1"/>
    <col min="2045" max="2046" width="12.85546875" style="16" customWidth="1"/>
    <col min="2047" max="2047" width="13.42578125" style="16" customWidth="1"/>
    <col min="2048" max="2048" width="13.7109375" style="16" customWidth="1"/>
    <col min="2049" max="2298" width="11.42578125" style="16"/>
    <col min="2299" max="2299" width="11.85546875" style="16" customWidth="1"/>
    <col min="2300" max="2300" width="10.7109375" style="16" customWidth="1"/>
    <col min="2301" max="2302" width="12.85546875" style="16" customWidth="1"/>
    <col min="2303" max="2303" width="13.42578125" style="16" customWidth="1"/>
    <col min="2304" max="2304" width="13.7109375" style="16" customWidth="1"/>
    <col min="2305" max="2554" width="11.42578125" style="16"/>
    <col min="2555" max="2555" width="11.85546875" style="16" customWidth="1"/>
    <col min="2556" max="2556" width="10.7109375" style="16" customWidth="1"/>
    <col min="2557" max="2558" width="12.85546875" style="16" customWidth="1"/>
    <col min="2559" max="2559" width="13.42578125" style="16" customWidth="1"/>
    <col min="2560" max="2560" width="13.7109375" style="16" customWidth="1"/>
    <col min="2561" max="2810" width="11.42578125" style="16"/>
    <col min="2811" max="2811" width="11.85546875" style="16" customWidth="1"/>
    <col min="2812" max="2812" width="10.7109375" style="16" customWidth="1"/>
    <col min="2813" max="2814" width="12.85546875" style="16" customWidth="1"/>
    <col min="2815" max="2815" width="13.42578125" style="16" customWidth="1"/>
    <col min="2816" max="2816" width="13.7109375" style="16" customWidth="1"/>
    <col min="2817" max="3066" width="11.42578125" style="16"/>
    <col min="3067" max="3067" width="11.85546875" style="16" customWidth="1"/>
    <col min="3068" max="3068" width="10.7109375" style="16" customWidth="1"/>
    <col min="3069" max="3070" width="12.85546875" style="16" customWidth="1"/>
    <col min="3071" max="3071" width="13.42578125" style="16" customWidth="1"/>
    <col min="3072" max="3072" width="13.7109375" style="16" customWidth="1"/>
    <col min="3073" max="3322" width="11.42578125" style="16"/>
    <col min="3323" max="3323" width="11.85546875" style="16" customWidth="1"/>
    <col min="3324" max="3324" width="10.7109375" style="16" customWidth="1"/>
    <col min="3325" max="3326" width="12.85546875" style="16" customWidth="1"/>
    <col min="3327" max="3327" width="13.42578125" style="16" customWidth="1"/>
    <col min="3328" max="3328" width="13.7109375" style="16" customWidth="1"/>
    <col min="3329" max="3578" width="11.42578125" style="16"/>
    <col min="3579" max="3579" width="11.85546875" style="16" customWidth="1"/>
    <col min="3580" max="3580" width="10.7109375" style="16" customWidth="1"/>
    <col min="3581" max="3582" width="12.85546875" style="16" customWidth="1"/>
    <col min="3583" max="3583" width="13.42578125" style="16" customWidth="1"/>
    <col min="3584" max="3584" width="13.7109375" style="16" customWidth="1"/>
    <col min="3585" max="3834" width="11.42578125" style="16"/>
    <col min="3835" max="3835" width="11.85546875" style="16" customWidth="1"/>
    <col min="3836" max="3836" width="10.7109375" style="16" customWidth="1"/>
    <col min="3837" max="3838" width="12.85546875" style="16" customWidth="1"/>
    <col min="3839" max="3839" width="13.42578125" style="16" customWidth="1"/>
    <col min="3840" max="3840" width="13.7109375" style="16" customWidth="1"/>
    <col min="3841" max="4090" width="11.42578125" style="16"/>
    <col min="4091" max="4091" width="11.85546875" style="16" customWidth="1"/>
    <col min="4092" max="4092" width="10.7109375" style="16" customWidth="1"/>
    <col min="4093" max="4094" width="12.85546875" style="16" customWidth="1"/>
    <col min="4095" max="4095" width="13.42578125" style="16" customWidth="1"/>
    <col min="4096" max="4096" width="13.7109375" style="16" customWidth="1"/>
    <col min="4097" max="4346" width="11.42578125" style="16"/>
    <col min="4347" max="4347" width="11.85546875" style="16" customWidth="1"/>
    <col min="4348" max="4348" width="10.7109375" style="16" customWidth="1"/>
    <col min="4349" max="4350" width="12.85546875" style="16" customWidth="1"/>
    <col min="4351" max="4351" width="13.42578125" style="16" customWidth="1"/>
    <col min="4352" max="4352" width="13.7109375" style="16" customWidth="1"/>
    <col min="4353" max="4602" width="11.42578125" style="16"/>
    <col min="4603" max="4603" width="11.85546875" style="16" customWidth="1"/>
    <col min="4604" max="4604" width="10.7109375" style="16" customWidth="1"/>
    <col min="4605" max="4606" width="12.85546875" style="16" customWidth="1"/>
    <col min="4607" max="4607" width="13.42578125" style="16" customWidth="1"/>
    <col min="4608" max="4608" width="13.7109375" style="16" customWidth="1"/>
    <col min="4609" max="4858" width="11.42578125" style="16"/>
    <col min="4859" max="4859" width="11.85546875" style="16" customWidth="1"/>
    <col min="4860" max="4860" width="10.7109375" style="16" customWidth="1"/>
    <col min="4861" max="4862" width="12.85546875" style="16" customWidth="1"/>
    <col min="4863" max="4863" width="13.42578125" style="16" customWidth="1"/>
    <col min="4864" max="4864" width="13.7109375" style="16" customWidth="1"/>
    <col min="4865" max="5114" width="11.42578125" style="16"/>
    <col min="5115" max="5115" width="11.85546875" style="16" customWidth="1"/>
    <col min="5116" max="5116" width="10.7109375" style="16" customWidth="1"/>
    <col min="5117" max="5118" width="12.85546875" style="16" customWidth="1"/>
    <col min="5119" max="5119" width="13.42578125" style="16" customWidth="1"/>
    <col min="5120" max="5120" width="13.7109375" style="16" customWidth="1"/>
    <col min="5121" max="5370" width="11.42578125" style="16"/>
    <col min="5371" max="5371" width="11.85546875" style="16" customWidth="1"/>
    <col min="5372" max="5372" width="10.7109375" style="16" customWidth="1"/>
    <col min="5373" max="5374" width="12.85546875" style="16" customWidth="1"/>
    <col min="5375" max="5375" width="13.42578125" style="16" customWidth="1"/>
    <col min="5376" max="5376" width="13.7109375" style="16" customWidth="1"/>
    <col min="5377" max="5626" width="11.42578125" style="16"/>
    <col min="5627" max="5627" width="11.85546875" style="16" customWidth="1"/>
    <col min="5628" max="5628" width="10.7109375" style="16" customWidth="1"/>
    <col min="5629" max="5630" width="12.85546875" style="16" customWidth="1"/>
    <col min="5631" max="5631" width="13.42578125" style="16" customWidth="1"/>
    <col min="5632" max="5632" width="13.7109375" style="16" customWidth="1"/>
    <col min="5633" max="5882" width="11.42578125" style="16"/>
    <col min="5883" max="5883" width="11.85546875" style="16" customWidth="1"/>
    <col min="5884" max="5884" width="10.7109375" style="16" customWidth="1"/>
    <col min="5885" max="5886" width="12.85546875" style="16" customWidth="1"/>
    <col min="5887" max="5887" width="13.42578125" style="16" customWidth="1"/>
    <col min="5888" max="5888" width="13.7109375" style="16" customWidth="1"/>
    <col min="5889" max="6138" width="11.42578125" style="16"/>
    <col min="6139" max="6139" width="11.85546875" style="16" customWidth="1"/>
    <col min="6140" max="6140" width="10.7109375" style="16" customWidth="1"/>
    <col min="6141" max="6142" width="12.85546875" style="16" customWidth="1"/>
    <col min="6143" max="6143" width="13.42578125" style="16" customWidth="1"/>
    <col min="6144" max="6144" width="13.7109375" style="16" customWidth="1"/>
    <col min="6145" max="6394" width="11.42578125" style="16"/>
    <col min="6395" max="6395" width="11.85546875" style="16" customWidth="1"/>
    <col min="6396" max="6396" width="10.7109375" style="16" customWidth="1"/>
    <col min="6397" max="6398" width="12.85546875" style="16" customWidth="1"/>
    <col min="6399" max="6399" width="13.42578125" style="16" customWidth="1"/>
    <col min="6400" max="6400" width="13.7109375" style="16" customWidth="1"/>
    <col min="6401" max="6650" width="11.42578125" style="16"/>
    <col min="6651" max="6651" width="11.85546875" style="16" customWidth="1"/>
    <col min="6652" max="6652" width="10.7109375" style="16" customWidth="1"/>
    <col min="6653" max="6654" width="12.85546875" style="16" customWidth="1"/>
    <col min="6655" max="6655" width="13.42578125" style="16" customWidth="1"/>
    <col min="6656" max="6656" width="13.7109375" style="16" customWidth="1"/>
    <col min="6657" max="6906" width="11.42578125" style="16"/>
    <col min="6907" max="6907" width="11.85546875" style="16" customWidth="1"/>
    <col min="6908" max="6908" width="10.7109375" style="16" customWidth="1"/>
    <col min="6909" max="6910" width="12.85546875" style="16" customWidth="1"/>
    <col min="6911" max="6911" width="13.42578125" style="16" customWidth="1"/>
    <col min="6912" max="6912" width="13.7109375" style="16" customWidth="1"/>
    <col min="6913" max="7162" width="11.42578125" style="16"/>
    <col min="7163" max="7163" width="11.85546875" style="16" customWidth="1"/>
    <col min="7164" max="7164" width="10.7109375" style="16" customWidth="1"/>
    <col min="7165" max="7166" width="12.85546875" style="16" customWidth="1"/>
    <col min="7167" max="7167" width="13.42578125" style="16" customWidth="1"/>
    <col min="7168" max="7168" width="13.7109375" style="16" customWidth="1"/>
    <col min="7169" max="7418" width="11.42578125" style="16"/>
    <col min="7419" max="7419" width="11.85546875" style="16" customWidth="1"/>
    <col min="7420" max="7420" width="10.7109375" style="16" customWidth="1"/>
    <col min="7421" max="7422" width="12.85546875" style="16" customWidth="1"/>
    <col min="7423" max="7423" width="13.42578125" style="16" customWidth="1"/>
    <col min="7424" max="7424" width="13.7109375" style="16" customWidth="1"/>
    <col min="7425" max="7674" width="11.42578125" style="16"/>
    <col min="7675" max="7675" width="11.85546875" style="16" customWidth="1"/>
    <col min="7676" max="7676" width="10.7109375" style="16" customWidth="1"/>
    <col min="7677" max="7678" width="12.85546875" style="16" customWidth="1"/>
    <col min="7679" max="7679" width="13.42578125" style="16" customWidth="1"/>
    <col min="7680" max="7680" width="13.7109375" style="16" customWidth="1"/>
    <col min="7681" max="7930" width="11.42578125" style="16"/>
    <col min="7931" max="7931" width="11.85546875" style="16" customWidth="1"/>
    <col min="7932" max="7932" width="10.7109375" style="16" customWidth="1"/>
    <col min="7933" max="7934" width="12.85546875" style="16" customWidth="1"/>
    <col min="7935" max="7935" width="13.42578125" style="16" customWidth="1"/>
    <col min="7936" max="7936" width="13.7109375" style="16" customWidth="1"/>
    <col min="7937" max="8186" width="11.42578125" style="16"/>
    <col min="8187" max="8187" width="11.85546875" style="16" customWidth="1"/>
    <col min="8188" max="8188" width="10.7109375" style="16" customWidth="1"/>
    <col min="8189" max="8190" width="12.85546875" style="16" customWidth="1"/>
    <col min="8191" max="8191" width="13.42578125" style="16" customWidth="1"/>
    <col min="8192" max="8192" width="13.7109375" style="16" customWidth="1"/>
    <col min="8193" max="8442" width="11.42578125" style="16"/>
    <col min="8443" max="8443" width="11.85546875" style="16" customWidth="1"/>
    <col min="8444" max="8444" width="10.7109375" style="16" customWidth="1"/>
    <col min="8445" max="8446" width="12.85546875" style="16" customWidth="1"/>
    <col min="8447" max="8447" width="13.42578125" style="16" customWidth="1"/>
    <col min="8448" max="8448" width="13.7109375" style="16" customWidth="1"/>
    <col min="8449" max="8698" width="11.42578125" style="16"/>
    <col min="8699" max="8699" width="11.85546875" style="16" customWidth="1"/>
    <col min="8700" max="8700" width="10.7109375" style="16" customWidth="1"/>
    <col min="8701" max="8702" width="12.85546875" style="16" customWidth="1"/>
    <col min="8703" max="8703" width="13.42578125" style="16" customWidth="1"/>
    <col min="8704" max="8704" width="13.7109375" style="16" customWidth="1"/>
    <col min="8705" max="8954" width="11.42578125" style="16"/>
    <col min="8955" max="8955" width="11.85546875" style="16" customWidth="1"/>
    <col min="8956" max="8956" width="10.7109375" style="16" customWidth="1"/>
    <col min="8957" max="8958" width="12.85546875" style="16" customWidth="1"/>
    <col min="8959" max="8959" width="13.42578125" style="16" customWidth="1"/>
    <col min="8960" max="8960" width="13.7109375" style="16" customWidth="1"/>
    <col min="8961" max="9210" width="11.42578125" style="16"/>
    <col min="9211" max="9211" width="11.85546875" style="16" customWidth="1"/>
    <col min="9212" max="9212" width="10.7109375" style="16" customWidth="1"/>
    <col min="9213" max="9214" width="12.85546875" style="16" customWidth="1"/>
    <col min="9215" max="9215" width="13.42578125" style="16" customWidth="1"/>
    <col min="9216" max="9216" width="13.7109375" style="16" customWidth="1"/>
    <col min="9217" max="9466" width="11.42578125" style="16"/>
    <col min="9467" max="9467" width="11.85546875" style="16" customWidth="1"/>
    <col min="9468" max="9468" width="10.7109375" style="16" customWidth="1"/>
    <col min="9469" max="9470" width="12.85546875" style="16" customWidth="1"/>
    <col min="9471" max="9471" width="13.42578125" style="16" customWidth="1"/>
    <col min="9472" max="9472" width="13.7109375" style="16" customWidth="1"/>
    <col min="9473" max="9722" width="11.42578125" style="16"/>
    <col min="9723" max="9723" width="11.85546875" style="16" customWidth="1"/>
    <col min="9724" max="9724" width="10.7109375" style="16" customWidth="1"/>
    <col min="9725" max="9726" width="12.85546875" style="16" customWidth="1"/>
    <col min="9727" max="9727" width="13.42578125" style="16" customWidth="1"/>
    <col min="9728" max="9728" width="13.7109375" style="16" customWidth="1"/>
    <col min="9729" max="9978" width="11.42578125" style="16"/>
    <col min="9979" max="9979" width="11.85546875" style="16" customWidth="1"/>
    <col min="9980" max="9980" width="10.7109375" style="16" customWidth="1"/>
    <col min="9981" max="9982" width="12.85546875" style="16" customWidth="1"/>
    <col min="9983" max="9983" width="13.42578125" style="16" customWidth="1"/>
    <col min="9984" max="9984" width="13.7109375" style="16" customWidth="1"/>
    <col min="9985" max="10234" width="11.42578125" style="16"/>
    <col min="10235" max="10235" width="11.85546875" style="16" customWidth="1"/>
    <col min="10236" max="10236" width="10.7109375" style="16" customWidth="1"/>
    <col min="10237" max="10238" width="12.85546875" style="16" customWidth="1"/>
    <col min="10239" max="10239" width="13.42578125" style="16" customWidth="1"/>
    <col min="10240" max="10240" width="13.7109375" style="16" customWidth="1"/>
    <col min="10241" max="10490" width="11.42578125" style="16"/>
    <col min="10491" max="10491" width="11.85546875" style="16" customWidth="1"/>
    <col min="10492" max="10492" width="10.7109375" style="16" customWidth="1"/>
    <col min="10493" max="10494" width="12.85546875" style="16" customWidth="1"/>
    <col min="10495" max="10495" width="13.42578125" style="16" customWidth="1"/>
    <col min="10496" max="10496" width="13.7109375" style="16" customWidth="1"/>
    <col min="10497" max="10746" width="11.42578125" style="16"/>
    <col min="10747" max="10747" width="11.85546875" style="16" customWidth="1"/>
    <col min="10748" max="10748" width="10.7109375" style="16" customWidth="1"/>
    <col min="10749" max="10750" width="12.85546875" style="16" customWidth="1"/>
    <col min="10751" max="10751" width="13.42578125" style="16" customWidth="1"/>
    <col min="10752" max="10752" width="13.7109375" style="16" customWidth="1"/>
    <col min="10753" max="11002" width="11.42578125" style="16"/>
    <col min="11003" max="11003" width="11.85546875" style="16" customWidth="1"/>
    <col min="11004" max="11004" width="10.7109375" style="16" customWidth="1"/>
    <col min="11005" max="11006" width="12.85546875" style="16" customWidth="1"/>
    <col min="11007" max="11007" width="13.42578125" style="16" customWidth="1"/>
    <col min="11008" max="11008" width="13.7109375" style="16" customWidth="1"/>
    <col min="11009" max="11258" width="11.42578125" style="16"/>
    <col min="11259" max="11259" width="11.85546875" style="16" customWidth="1"/>
    <col min="11260" max="11260" width="10.7109375" style="16" customWidth="1"/>
    <col min="11261" max="11262" width="12.85546875" style="16" customWidth="1"/>
    <col min="11263" max="11263" width="13.42578125" style="16" customWidth="1"/>
    <col min="11264" max="11264" width="13.7109375" style="16" customWidth="1"/>
    <col min="11265" max="11514" width="11.42578125" style="16"/>
    <col min="11515" max="11515" width="11.85546875" style="16" customWidth="1"/>
    <col min="11516" max="11516" width="10.7109375" style="16" customWidth="1"/>
    <col min="11517" max="11518" width="12.85546875" style="16" customWidth="1"/>
    <col min="11519" max="11519" width="13.42578125" style="16" customWidth="1"/>
    <col min="11520" max="11520" width="13.7109375" style="16" customWidth="1"/>
    <col min="11521" max="11770" width="11.42578125" style="16"/>
    <col min="11771" max="11771" width="11.85546875" style="16" customWidth="1"/>
    <col min="11772" max="11772" width="10.7109375" style="16" customWidth="1"/>
    <col min="11773" max="11774" width="12.85546875" style="16" customWidth="1"/>
    <col min="11775" max="11775" width="13.42578125" style="16" customWidth="1"/>
    <col min="11776" max="11776" width="13.7109375" style="16" customWidth="1"/>
    <col min="11777" max="12026" width="11.42578125" style="16"/>
    <col min="12027" max="12027" width="11.85546875" style="16" customWidth="1"/>
    <col min="12028" max="12028" width="10.7109375" style="16" customWidth="1"/>
    <col min="12029" max="12030" width="12.85546875" style="16" customWidth="1"/>
    <col min="12031" max="12031" width="13.42578125" style="16" customWidth="1"/>
    <col min="12032" max="12032" width="13.7109375" style="16" customWidth="1"/>
    <col min="12033" max="12282" width="11.42578125" style="16"/>
    <col min="12283" max="12283" width="11.85546875" style="16" customWidth="1"/>
    <col min="12284" max="12284" width="10.7109375" style="16" customWidth="1"/>
    <col min="12285" max="12286" width="12.85546875" style="16" customWidth="1"/>
    <col min="12287" max="12287" width="13.42578125" style="16" customWidth="1"/>
    <col min="12288" max="12288" width="13.7109375" style="16" customWidth="1"/>
    <col min="12289" max="12538" width="11.42578125" style="16"/>
    <col min="12539" max="12539" width="11.85546875" style="16" customWidth="1"/>
    <col min="12540" max="12540" width="10.7109375" style="16" customWidth="1"/>
    <col min="12541" max="12542" width="12.85546875" style="16" customWidth="1"/>
    <col min="12543" max="12543" width="13.42578125" style="16" customWidth="1"/>
    <col min="12544" max="12544" width="13.7109375" style="16" customWidth="1"/>
    <col min="12545" max="12794" width="11.42578125" style="16"/>
    <col min="12795" max="12795" width="11.85546875" style="16" customWidth="1"/>
    <col min="12796" max="12796" width="10.7109375" style="16" customWidth="1"/>
    <col min="12797" max="12798" width="12.85546875" style="16" customWidth="1"/>
    <col min="12799" max="12799" width="13.42578125" style="16" customWidth="1"/>
    <col min="12800" max="12800" width="13.7109375" style="16" customWidth="1"/>
    <col min="12801" max="13050" width="11.42578125" style="16"/>
    <col min="13051" max="13051" width="11.85546875" style="16" customWidth="1"/>
    <col min="13052" max="13052" width="10.7109375" style="16" customWidth="1"/>
    <col min="13053" max="13054" width="12.85546875" style="16" customWidth="1"/>
    <col min="13055" max="13055" width="13.42578125" style="16" customWidth="1"/>
    <col min="13056" max="13056" width="13.7109375" style="16" customWidth="1"/>
    <col min="13057" max="13306" width="11.42578125" style="16"/>
    <col min="13307" max="13307" width="11.85546875" style="16" customWidth="1"/>
    <col min="13308" max="13308" width="10.7109375" style="16" customWidth="1"/>
    <col min="13309" max="13310" width="12.85546875" style="16" customWidth="1"/>
    <col min="13311" max="13311" width="13.42578125" style="16" customWidth="1"/>
    <col min="13312" max="13312" width="13.7109375" style="16" customWidth="1"/>
    <col min="13313" max="13562" width="11.42578125" style="16"/>
    <col min="13563" max="13563" width="11.85546875" style="16" customWidth="1"/>
    <col min="13564" max="13564" width="10.7109375" style="16" customWidth="1"/>
    <col min="13565" max="13566" width="12.85546875" style="16" customWidth="1"/>
    <col min="13567" max="13567" width="13.42578125" style="16" customWidth="1"/>
    <col min="13568" max="13568" width="13.7109375" style="16" customWidth="1"/>
    <col min="13569" max="13818" width="11.42578125" style="16"/>
    <col min="13819" max="13819" width="11.85546875" style="16" customWidth="1"/>
    <col min="13820" max="13820" width="10.7109375" style="16" customWidth="1"/>
    <col min="13821" max="13822" width="12.85546875" style="16" customWidth="1"/>
    <col min="13823" max="13823" width="13.42578125" style="16" customWidth="1"/>
    <col min="13824" max="13824" width="13.7109375" style="16" customWidth="1"/>
    <col min="13825" max="14074" width="11.42578125" style="16"/>
    <col min="14075" max="14075" width="11.85546875" style="16" customWidth="1"/>
    <col min="14076" max="14076" width="10.7109375" style="16" customWidth="1"/>
    <col min="14077" max="14078" width="12.85546875" style="16" customWidth="1"/>
    <col min="14079" max="14079" width="13.42578125" style="16" customWidth="1"/>
    <col min="14080" max="14080" width="13.7109375" style="16" customWidth="1"/>
    <col min="14081" max="14330" width="11.42578125" style="16"/>
    <col min="14331" max="14331" width="11.85546875" style="16" customWidth="1"/>
    <col min="14332" max="14332" width="10.7109375" style="16" customWidth="1"/>
    <col min="14333" max="14334" width="12.85546875" style="16" customWidth="1"/>
    <col min="14335" max="14335" width="13.42578125" style="16" customWidth="1"/>
    <col min="14336" max="14336" width="13.7109375" style="16" customWidth="1"/>
    <col min="14337" max="14586" width="11.42578125" style="16"/>
    <col min="14587" max="14587" width="11.85546875" style="16" customWidth="1"/>
    <col min="14588" max="14588" width="10.7109375" style="16" customWidth="1"/>
    <col min="14589" max="14590" width="12.85546875" style="16" customWidth="1"/>
    <col min="14591" max="14591" width="13.42578125" style="16" customWidth="1"/>
    <col min="14592" max="14592" width="13.7109375" style="16" customWidth="1"/>
    <col min="14593" max="14842" width="11.42578125" style="16"/>
    <col min="14843" max="14843" width="11.85546875" style="16" customWidth="1"/>
    <col min="14844" max="14844" width="10.7109375" style="16" customWidth="1"/>
    <col min="14845" max="14846" width="12.85546875" style="16" customWidth="1"/>
    <col min="14847" max="14847" width="13.42578125" style="16" customWidth="1"/>
    <col min="14848" max="14848" width="13.7109375" style="16" customWidth="1"/>
    <col min="14849" max="15098" width="11.42578125" style="16"/>
    <col min="15099" max="15099" width="11.85546875" style="16" customWidth="1"/>
    <col min="15100" max="15100" width="10.7109375" style="16" customWidth="1"/>
    <col min="15101" max="15102" width="12.85546875" style="16" customWidth="1"/>
    <col min="15103" max="15103" width="13.42578125" style="16" customWidth="1"/>
    <col min="15104" max="15104" width="13.7109375" style="16" customWidth="1"/>
    <col min="15105" max="15354" width="11.42578125" style="16"/>
    <col min="15355" max="15355" width="11.85546875" style="16" customWidth="1"/>
    <col min="15356" max="15356" width="10.7109375" style="16" customWidth="1"/>
    <col min="15357" max="15358" width="12.85546875" style="16" customWidth="1"/>
    <col min="15359" max="15359" width="13.42578125" style="16" customWidth="1"/>
    <col min="15360" max="15360" width="13.7109375" style="16" customWidth="1"/>
    <col min="15361" max="15610" width="11.42578125" style="16"/>
    <col min="15611" max="15611" width="11.85546875" style="16" customWidth="1"/>
    <col min="15612" max="15612" width="10.7109375" style="16" customWidth="1"/>
    <col min="15613" max="15614" width="12.85546875" style="16" customWidth="1"/>
    <col min="15615" max="15615" width="13.42578125" style="16" customWidth="1"/>
    <col min="15616" max="15616" width="13.7109375" style="16" customWidth="1"/>
    <col min="15617" max="15866" width="11.42578125" style="16"/>
    <col min="15867" max="15867" width="11.85546875" style="16" customWidth="1"/>
    <col min="15868" max="15868" width="10.7109375" style="16" customWidth="1"/>
    <col min="15869" max="15870" width="12.85546875" style="16" customWidth="1"/>
    <col min="15871" max="15871" width="13.42578125" style="16" customWidth="1"/>
    <col min="15872" max="15872" width="13.7109375" style="16" customWidth="1"/>
    <col min="15873" max="16122" width="11.42578125" style="16"/>
    <col min="16123" max="16123" width="11.85546875" style="16" customWidth="1"/>
    <col min="16124" max="16124" width="10.7109375" style="16" customWidth="1"/>
    <col min="16125" max="16126" width="12.85546875" style="16" customWidth="1"/>
    <col min="16127" max="16127" width="13.42578125" style="16" customWidth="1"/>
    <col min="16128" max="16128" width="13.7109375" style="16" customWidth="1"/>
    <col min="16129" max="16384" width="11.42578125" style="16"/>
  </cols>
  <sheetData>
    <row r="1" spans="1:39" s="4" customFormat="1" ht="22.15" customHeight="1" x14ac:dyDescent="0.3">
      <c r="A1" s="129" t="str">
        <f>CONCATENATE(Inhalt_K9!B27,"   ",Inhalt_K9!C27)</f>
        <v>902   Entwicklung der Tatverdächtigen 1990 - 2024 nach Altersgruppen</v>
      </c>
      <c r="M1" s="98"/>
      <c r="AI1" s="5"/>
      <c r="AJ1" s="5"/>
      <c r="AK1" s="5"/>
      <c r="AL1" s="5"/>
      <c r="AM1" s="5"/>
    </row>
    <row r="2" spans="1:39" s="47" customFormat="1" ht="6.75" customHeight="1" collapsed="1" x14ac:dyDescent="0.25"/>
    <row r="3" spans="1:39" ht="12.75" customHeight="1" x14ac:dyDescent="0.25">
      <c r="A3" s="292" t="s">
        <v>77</v>
      </c>
      <c r="B3" s="295" t="s">
        <v>152</v>
      </c>
      <c r="C3" s="290" t="s">
        <v>289</v>
      </c>
      <c r="D3" s="290"/>
      <c r="E3" s="290"/>
      <c r="F3" s="290"/>
      <c r="G3" s="290"/>
      <c r="H3" s="290"/>
      <c r="I3" s="290"/>
      <c r="J3" s="290"/>
      <c r="K3" s="290"/>
      <c r="L3" s="291"/>
    </row>
    <row r="4" spans="1:39" ht="30.75" customHeight="1" x14ac:dyDescent="0.25">
      <c r="A4" s="293"/>
      <c r="B4" s="296"/>
      <c r="C4" s="288" t="s">
        <v>309</v>
      </c>
      <c r="D4" s="288"/>
      <c r="E4" s="288" t="s">
        <v>310</v>
      </c>
      <c r="F4" s="288"/>
      <c r="G4" s="288" t="s">
        <v>311</v>
      </c>
      <c r="H4" s="288"/>
      <c r="I4" s="288" t="s">
        <v>312</v>
      </c>
      <c r="J4" s="288"/>
      <c r="K4" s="288" t="s">
        <v>313</v>
      </c>
      <c r="L4" s="289"/>
    </row>
    <row r="5" spans="1:39" ht="27.75" customHeight="1" x14ac:dyDescent="0.25">
      <c r="A5" s="294"/>
      <c r="B5" s="297"/>
      <c r="C5" s="130" t="s">
        <v>78</v>
      </c>
      <c r="D5" s="130" t="s">
        <v>136</v>
      </c>
      <c r="E5" s="130" t="s">
        <v>78</v>
      </c>
      <c r="F5" s="130" t="s">
        <v>136</v>
      </c>
      <c r="G5" s="130" t="s">
        <v>78</v>
      </c>
      <c r="H5" s="130" t="s">
        <v>136</v>
      </c>
      <c r="I5" s="130" t="s">
        <v>78</v>
      </c>
      <c r="J5" s="130" t="s">
        <v>136</v>
      </c>
      <c r="K5" s="130" t="s">
        <v>78</v>
      </c>
      <c r="L5" s="131" t="s">
        <v>136</v>
      </c>
      <c r="M5" s="47" t="s">
        <v>221</v>
      </c>
    </row>
    <row r="6" spans="1:39" ht="18" customHeight="1" x14ac:dyDescent="0.25">
      <c r="A6" s="65">
        <v>1990</v>
      </c>
      <c r="B6" s="66">
        <f>C6+E6+G6+K6</f>
        <v>8177</v>
      </c>
      <c r="C6" s="66">
        <v>489</v>
      </c>
      <c r="D6" s="67">
        <f t="shared" ref="D6:D32" si="0">C6/$B6*100</f>
        <v>5.9801883331295098</v>
      </c>
      <c r="E6" s="66">
        <v>1350</v>
      </c>
      <c r="F6" s="67">
        <f t="shared" ref="F6:F32" si="1">E6/$B6*100</f>
        <v>16.509722392075332</v>
      </c>
      <c r="G6" s="66">
        <v>1344</v>
      </c>
      <c r="H6" s="67">
        <f t="shared" ref="H6:J32" si="2">G6/$B6*100</f>
        <v>16.436345848110552</v>
      </c>
      <c r="I6" s="66">
        <v>3183</v>
      </c>
      <c r="J6" s="67">
        <f t="shared" si="2"/>
        <v>38.926256573315399</v>
      </c>
      <c r="K6" s="66">
        <v>4994</v>
      </c>
      <c r="L6" s="67">
        <f>K6/B6*100</f>
        <v>61.073743426684601</v>
      </c>
      <c r="M6" s="207">
        <f>A6</f>
        <v>1990</v>
      </c>
      <c r="N6" s="17"/>
    </row>
    <row r="7" spans="1:39" hidden="1" outlineLevel="1" x14ac:dyDescent="0.25">
      <c r="A7" s="65">
        <v>1991</v>
      </c>
      <c r="B7" s="66">
        <f t="shared" ref="B7:B32" si="3">C7+E7+G7+K7</f>
        <v>7472</v>
      </c>
      <c r="C7" s="66">
        <v>537</v>
      </c>
      <c r="D7" s="67">
        <f t="shared" si="0"/>
        <v>7.1868308351177728</v>
      </c>
      <c r="E7" s="66">
        <v>1018</v>
      </c>
      <c r="F7" s="67">
        <f t="shared" si="1"/>
        <v>13.624197002141328</v>
      </c>
      <c r="G7" s="66">
        <v>1111</v>
      </c>
      <c r="H7" s="67">
        <f t="shared" si="2"/>
        <v>14.868843683083513</v>
      </c>
      <c r="I7" s="66">
        <v>2666</v>
      </c>
      <c r="J7" s="67">
        <f t="shared" si="2"/>
        <v>35.679871520342608</v>
      </c>
      <c r="K7" s="66">
        <v>4806</v>
      </c>
      <c r="L7" s="67">
        <f t="shared" ref="L7:L32" si="4">K7/B7*100</f>
        <v>64.320128479657384</v>
      </c>
      <c r="M7" s="207"/>
    </row>
    <row r="8" spans="1:39" hidden="1" outlineLevel="1" x14ac:dyDescent="0.25">
      <c r="A8" s="65">
        <v>1992</v>
      </c>
      <c r="B8" s="66">
        <f t="shared" si="3"/>
        <v>7779</v>
      </c>
      <c r="C8" s="66">
        <v>554</v>
      </c>
      <c r="D8" s="67">
        <f t="shared" si="0"/>
        <v>7.121738012598021</v>
      </c>
      <c r="E8" s="66">
        <v>1052</v>
      </c>
      <c r="F8" s="67">
        <f t="shared" si="1"/>
        <v>13.523589150276386</v>
      </c>
      <c r="G8" s="66">
        <v>1218</v>
      </c>
      <c r="H8" s="67">
        <f t="shared" si="2"/>
        <v>15.657539529502507</v>
      </c>
      <c r="I8" s="66">
        <v>2824</v>
      </c>
      <c r="J8" s="67">
        <f t="shared" si="2"/>
        <v>36.302866692376909</v>
      </c>
      <c r="K8" s="66">
        <v>4955</v>
      </c>
      <c r="L8" s="67">
        <f t="shared" si="4"/>
        <v>63.697133307623091</v>
      </c>
      <c r="M8" s="207"/>
    </row>
    <row r="9" spans="1:39" hidden="1" outlineLevel="1" x14ac:dyDescent="0.25">
      <c r="A9" s="65">
        <v>1993</v>
      </c>
      <c r="B9" s="66">
        <f t="shared" si="3"/>
        <v>7989</v>
      </c>
      <c r="C9" s="66">
        <v>448</v>
      </c>
      <c r="D9" s="67">
        <f t="shared" si="0"/>
        <v>5.6077106020778569</v>
      </c>
      <c r="E9" s="66">
        <v>1054</v>
      </c>
      <c r="F9" s="67">
        <f t="shared" si="1"/>
        <v>13.193140568281386</v>
      </c>
      <c r="G9" s="66">
        <v>1202</v>
      </c>
      <c r="H9" s="67">
        <f t="shared" si="2"/>
        <v>15.045687820753537</v>
      </c>
      <c r="I9" s="66">
        <v>2704</v>
      </c>
      <c r="J9" s="67">
        <f t="shared" si="2"/>
        <v>33.84653899111278</v>
      </c>
      <c r="K9" s="66">
        <v>5285</v>
      </c>
      <c r="L9" s="67">
        <f t="shared" si="4"/>
        <v>66.15346100888722</v>
      </c>
      <c r="M9" s="207"/>
    </row>
    <row r="10" spans="1:39" hidden="1" outlineLevel="1" x14ac:dyDescent="0.25">
      <c r="A10" s="65">
        <v>1994</v>
      </c>
      <c r="B10" s="66">
        <f t="shared" si="3"/>
        <v>7691</v>
      </c>
      <c r="C10" s="66">
        <v>555</v>
      </c>
      <c r="D10" s="67">
        <f t="shared" si="0"/>
        <v>7.2162267585489532</v>
      </c>
      <c r="E10" s="66">
        <v>1084</v>
      </c>
      <c r="F10" s="67">
        <f t="shared" si="1"/>
        <v>14.094396047328045</v>
      </c>
      <c r="G10" s="66">
        <v>1061</v>
      </c>
      <c r="H10" s="67">
        <f t="shared" si="2"/>
        <v>13.795345208685477</v>
      </c>
      <c r="I10" s="66">
        <v>2700</v>
      </c>
      <c r="J10" s="67">
        <f t="shared" si="2"/>
        <v>35.105968014562478</v>
      </c>
      <c r="K10" s="66">
        <v>4991</v>
      </c>
      <c r="L10" s="67">
        <f t="shared" si="4"/>
        <v>64.894031985437522</v>
      </c>
      <c r="M10" s="207"/>
    </row>
    <row r="11" spans="1:39" ht="18" customHeight="1" collapsed="1" x14ac:dyDescent="0.25">
      <c r="A11" s="65">
        <v>1995</v>
      </c>
      <c r="B11" s="66">
        <f t="shared" si="3"/>
        <v>7686</v>
      </c>
      <c r="C11" s="66">
        <v>658</v>
      </c>
      <c r="D11" s="67">
        <f t="shared" si="0"/>
        <v>8.5610200364298734</v>
      </c>
      <c r="E11" s="66">
        <v>1266</v>
      </c>
      <c r="F11" s="67">
        <f t="shared" si="1"/>
        <v>16.47150663544106</v>
      </c>
      <c r="G11" s="66">
        <v>1137</v>
      </c>
      <c r="H11" s="67">
        <f t="shared" si="2"/>
        <v>14.793130366900858</v>
      </c>
      <c r="I11" s="66">
        <v>3061</v>
      </c>
      <c r="J11" s="67">
        <f t="shared" si="2"/>
        <v>39.825657038771794</v>
      </c>
      <c r="K11" s="66">
        <v>4625</v>
      </c>
      <c r="L11" s="67">
        <f>K11/B11*100</f>
        <v>60.174342961228213</v>
      </c>
      <c r="M11" s="207">
        <f t="shared" ref="M11:M40" si="5">A11</f>
        <v>1995</v>
      </c>
    </row>
    <row r="12" spans="1:39" hidden="1" outlineLevel="1" x14ac:dyDescent="0.25">
      <c r="A12" s="65">
        <v>1996</v>
      </c>
      <c r="B12" s="66">
        <f t="shared" si="3"/>
        <v>7471</v>
      </c>
      <c r="C12" s="66">
        <v>546</v>
      </c>
      <c r="D12" s="67">
        <f t="shared" si="0"/>
        <v>7.3082585999196894</v>
      </c>
      <c r="E12" s="66">
        <v>1179</v>
      </c>
      <c r="F12" s="67">
        <f t="shared" si="1"/>
        <v>15.781019943782626</v>
      </c>
      <c r="G12" s="66">
        <v>1102</v>
      </c>
      <c r="H12" s="67">
        <f t="shared" si="2"/>
        <v>14.750368089947798</v>
      </c>
      <c r="I12" s="66">
        <v>2827</v>
      </c>
      <c r="J12" s="67">
        <f t="shared" si="2"/>
        <v>37.839646633650112</v>
      </c>
      <c r="K12" s="66">
        <v>4644</v>
      </c>
      <c r="L12" s="67">
        <f t="shared" si="4"/>
        <v>62.160353366349888</v>
      </c>
      <c r="M12" s="207"/>
    </row>
    <row r="13" spans="1:39" hidden="1" outlineLevel="1" x14ac:dyDescent="0.25">
      <c r="A13" s="65">
        <v>1997</v>
      </c>
      <c r="B13" s="66">
        <f t="shared" si="3"/>
        <v>7660</v>
      </c>
      <c r="C13" s="66">
        <v>686</v>
      </c>
      <c r="D13" s="67">
        <f t="shared" si="0"/>
        <v>8.9556135770234988</v>
      </c>
      <c r="E13" s="66">
        <v>1248</v>
      </c>
      <c r="F13" s="67">
        <f t="shared" si="1"/>
        <v>16.29242819843342</v>
      </c>
      <c r="G13" s="66">
        <v>1033</v>
      </c>
      <c r="H13" s="67">
        <f t="shared" si="2"/>
        <v>13.485639686684072</v>
      </c>
      <c r="I13" s="66">
        <v>2957</v>
      </c>
      <c r="J13" s="67">
        <f t="shared" si="2"/>
        <v>38.603133159268936</v>
      </c>
      <c r="K13" s="66">
        <v>4693</v>
      </c>
      <c r="L13" s="67">
        <f t="shared" si="4"/>
        <v>61.266318537859007</v>
      </c>
      <c r="M13" s="207"/>
    </row>
    <row r="14" spans="1:39" hidden="1" outlineLevel="1" x14ac:dyDescent="0.25">
      <c r="A14" s="65">
        <v>1998</v>
      </c>
      <c r="B14" s="66">
        <f t="shared" si="3"/>
        <v>8430</v>
      </c>
      <c r="C14" s="66">
        <v>726</v>
      </c>
      <c r="D14" s="67">
        <f t="shared" si="0"/>
        <v>8.612099644128115</v>
      </c>
      <c r="E14" s="66">
        <v>1654</v>
      </c>
      <c r="F14" s="67">
        <f t="shared" si="1"/>
        <v>19.620403321470935</v>
      </c>
      <c r="G14" s="66">
        <v>1503</v>
      </c>
      <c r="H14" s="67">
        <f t="shared" si="2"/>
        <v>17.82918149466192</v>
      </c>
      <c r="I14" s="66">
        <v>3885</v>
      </c>
      <c r="J14" s="67">
        <f t="shared" si="2"/>
        <v>46.085409252669038</v>
      </c>
      <c r="K14" s="66">
        <v>4547</v>
      </c>
      <c r="L14" s="67">
        <f t="shared" si="4"/>
        <v>53.938315539739023</v>
      </c>
      <c r="M14" s="207"/>
    </row>
    <row r="15" spans="1:39" hidden="1" outlineLevel="1" x14ac:dyDescent="0.25">
      <c r="A15" s="65">
        <v>1999</v>
      </c>
      <c r="B15" s="66">
        <f t="shared" si="3"/>
        <v>7455</v>
      </c>
      <c r="C15" s="68">
        <v>626</v>
      </c>
      <c r="D15" s="67">
        <f t="shared" si="0"/>
        <v>8.3970489604292418</v>
      </c>
      <c r="E15" s="68">
        <v>1326</v>
      </c>
      <c r="F15" s="67">
        <f t="shared" si="1"/>
        <v>17.78672032193159</v>
      </c>
      <c r="G15" s="68">
        <v>1234</v>
      </c>
      <c r="H15" s="67">
        <f t="shared" si="2"/>
        <v>16.552649228705565</v>
      </c>
      <c r="I15" s="68">
        <v>3186</v>
      </c>
      <c r="J15" s="67">
        <f t="shared" si="2"/>
        <v>42.736418511066397</v>
      </c>
      <c r="K15" s="68">
        <v>4269</v>
      </c>
      <c r="L15" s="67">
        <f t="shared" si="4"/>
        <v>57.263581488933603</v>
      </c>
      <c r="M15" s="207"/>
    </row>
    <row r="16" spans="1:39" ht="18" customHeight="1" collapsed="1" x14ac:dyDescent="0.25">
      <c r="A16" s="65">
        <v>2000</v>
      </c>
      <c r="B16" s="66">
        <f t="shared" si="3"/>
        <v>8189</v>
      </c>
      <c r="C16" s="66">
        <v>582</v>
      </c>
      <c r="D16" s="67">
        <f t="shared" si="0"/>
        <v>7.1070948833801442</v>
      </c>
      <c r="E16" s="66">
        <v>1285</v>
      </c>
      <c r="F16" s="67">
        <f t="shared" si="1"/>
        <v>15.691781658322141</v>
      </c>
      <c r="G16" s="66">
        <v>1310</v>
      </c>
      <c r="H16" s="67">
        <f t="shared" si="2"/>
        <v>15.99706923922335</v>
      </c>
      <c r="I16" s="66">
        <v>3177</v>
      </c>
      <c r="J16" s="67">
        <f t="shared" si="2"/>
        <v>38.795945780925635</v>
      </c>
      <c r="K16" s="66">
        <v>5012</v>
      </c>
      <c r="L16" s="67">
        <f>K16/B16*100</f>
        <v>61.204054219074365</v>
      </c>
      <c r="M16" s="207">
        <f t="shared" si="5"/>
        <v>2000</v>
      </c>
    </row>
    <row r="17" spans="1:13" hidden="1" outlineLevel="1" x14ac:dyDescent="0.25">
      <c r="A17" s="65">
        <v>2001</v>
      </c>
      <c r="B17" s="66">
        <f t="shared" si="3"/>
        <v>8571</v>
      </c>
      <c r="C17" s="66">
        <v>521</v>
      </c>
      <c r="D17" s="67">
        <f t="shared" si="0"/>
        <v>6.0786372651965932</v>
      </c>
      <c r="E17" s="66">
        <v>1348</v>
      </c>
      <c r="F17" s="67">
        <f t="shared" si="1"/>
        <v>15.727453039318631</v>
      </c>
      <c r="G17" s="66">
        <v>1342</v>
      </c>
      <c r="H17" s="67">
        <f t="shared" si="2"/>
        <v>15.657449539143622</v>
      </c>
      <c r="I17" s="66">
        <v>3211</v>
      </c>
      <c r="J17" s="67">
        <f t="shared" si="2"/>
        <v>37.46353984365885</v>
      </c>
      <c r="K17" s="66">
        <v>5360</v>
      </c>
      <c r="L17" s="67">
        <f t="shared" si="4"/>
        <v>62.536460156341143</v>
      </c>
      <c r="M17" s="207"/>
    </row>
    <row r="18" spans="1:13" hidden="1" outlineLevel="1" x14ac:dyDescent="0.25">
      <c r="A18" s="65">
        <v>2002</v>
      </c>
      <c r="B18" s="66">
        <f t="shared" si="3"/>
        <v>8413</v>
      </c>
      <c r="C18" s="68">
        <v>455</v>
      </c>
      <c r="D18" s="67">
        <f t="shared" si="0"/>
        <v>5.4082966837037914</v>
      </c>
      <c r="E18" s="68">
        <v>1187</v>
      </c>
      <c r="F18" s="67">
        <f t="shared" si="1"/>
        <v>14.1091168429811</v>
      </c>
      <c r="G18" s="68">
        <v>1347</v>
      </c>
      <c r="H18" s="67">
        <f t="shared" si="2"/>
        <v>16.010935457030786</v>
      </c>
      <c r="I18" s="68">
        <v>2989</v>
      </c>
      <c r="J18" s="67">
        <f t="shared" si="2"/>
        <v>35.528348983715681</v>
      </c>
      <c r="K18" s="68">
        <v>5424</v>
      </c>
      <c r="L18" s="67">
        <f t="shared" si="4"/>
        <v>64.471651016284326</v>
      </c>
      <c r="M18" s="207"/>
    </row>
    <row r="19" spans="1:13" hidden="1" outlineLevel="1" x14ac:dyDescent="0.25">
      <c r="A19" s="65">
        <v>2003</v>
      </c>
      <c r="B19" s="66">
        <f t="shared" si="3"/>
        <v>8783</v>
      </c>
      <c r="C19" s="68">
        <v>510</v>
      </c>
      <c r="D19" s="67">
        <f t="shared" si="0"/>
        <v>5.8066719799612887</v>
      </c>
      <c r="E19" s="68">
        <v>1248</v>
      </c>
      <c r="F19" s="67">
        <f t="shared" si="1"/>
        <v>14.209267903905271</v>
      </c>
      <c r="G19" s="68">
        <v>1310</v>
      </c>
      <c r="H19" s="67">
        <f t="shared" si="2"/>
        <v>14.915177046567232</v>
      </c>
      <c r="I19" s="68">
        <v>3068</v>
      </c>
      <c r="J19" s="67">
        <f t="shared" si="2"/>
        <v>34.931116930433795</v>
      </c>
      <c r="K19" s="68">
        <v>5715</v>
      </c>
      <c r="L19" s="67">
        <f t="shared" si="4"/>
        <v>65.068883069566212</v>
      </c>
      <c r="M19" s="207"/>
    </row>
    <row r="20" spans="1:13" hidden="1" outlineLevel="1" x14ac:dyDescent="0.25">
      <c r="A20" s="65">
        <v>2004</v>
      </c>
      <c r="B20" s="66">
        <f t="shared" si="3"/>
        <v>7845</v>
      </c>
      <c r="C20" s="68">
        <v>453</v>
      </c>
      <c r="D20" s="67">
        <f t="shared" si="0"/>
        <v>5.7743785850860423</v>
      </c>
      <c r="E20" s="68">
        <v>1134</v>
      </c>
      <c r="F20" s="67">
        <f t="shared" si="1"/>
        <v>14.455066921606118</v>
      </c>
      <c r="G20" s="68">
        <v>1075</v>
      </c>
      <c r="H20" s="67">
        <f t="shared" si="2"/>
        <v>13.702995538559593</v>
      </c>
      <c r="I20" s="68">
        <v>2662</v>
      </c>
      <c r="J20" s="67">
        <f t="shared" si="2"/>
        <v>33.932441045251757</v>
      </c>
      <c r="K20" s="68">
        <v>5183</v>
      </c>
      <c r="L20" s="67">
        <f t="shared" si="4"/>
        <v>66.06755895474825</v>
      </c>
      <c r="M20" s="207"/>
    </row>
    <row r="21" spans="1:13" ht="18" customHeight="1" collapsed="1" x14ac:dyDescent="0.25">
      <c r="A21" s="65">
        <v>2005</v>
      </c>
      <c r="B21" s="66">
        <f t="shared" si="3"/>
        <v>7245</v>
      </c>
      <c r="C21" s="66">
        <v>382</v>
      </c>
      <c r="D21" s="67">
        <f t="shared" si="0"/>
        <v>5.2726017943409245</v>
      </c>
      <c r="E21" s="66">
        <v>1115</v>
      </c>
      <c r="F21" s="67">
        <f t="shared" si="1"/>
        <v>15.38992408557626</v>
      </c>
      <c r="G21" s="66">
        <v>991</v>
      </c>
      <c r="H21" s="67">
        <f t="shared" si="2"/>
        <v>13.678398895790201</v>
      </c>
      <c r="I21" s="66">
        <v>2488</v>
      </c>
      <c r="J21" s="67">
        <f t="shared" si="2"/>
        <v>34.340924775707379</v>
      </c>
      <c r="K21" s="66">
        <v>4757</v>
      </c>
      <c r="L21" s="67">
        <f>K21/B21*100</f>
        <v>65.659075224292621</v>
      </c>
      <c r="M21" s="207">
        <f t="shared" si="5"/>
        <v>2005</v>
      </c>
    </row>
    <row r="22" spans="1:13" hidden="1" outlineLevel="1" x14ac:dyDescent="0.25">
      <c r="A22" s="65">
        <v>2006</v>
      </c>
      <c r="B22" s="66">
        <f t="shared" si="3"/>
        <v>7183</v>
      </c>
      <c r="C22" s="68">
        <v>416</v>
      </c>
      <c r="D22" s="67">
        <f t="shared" si="0"/>
        <v>5.7914520395377975</v>
      </c>
      <c r="E22" s="68">
        <v>1181</v>
      </c>
      <c r="F22" s="67">
        <f t="shared" si="1"/>
        <v>16.441598218014757</v>
      </c>
      <c r="G22" s="68">
        <v>1006</v>
      </c>
      <c r="H22" s="67">
        <f t="shared" si="2"/>
        <v>14.005290268689963</v>
      </c>
      <c r="I22" s="68">
        <v>2603</v>
      </c>
      <c r="J22" s="67">
        <f t="shared" si="2"/>
        <v>36.238340526242517</v>
      </c>
      <c r="K22" s="68">
        <v>4580</v>
      </c>
      <c r="L22" s="67">
        <f t="shared" si="4"/>
        <v>63.761659473757483</v>
      </c>
      <c r="M22" s="207"/>
    </row>
    <row r="23" spans="1:13" hidden="1" outlineLevel="1" x14ac:dyDescent="0.25">
      <c r="A23" s="65">
        <v>2007</v>
      </c>
      <c r="B23" s="66">
        <f t="shared" si="3"/>
        <v>6820</v>
      </c>
      <c r="C23" s="68">
        <v>520</v>
      </c>
      <c r="D23" s="67">
        <f t="shared" si="0"/>
        <v>7.6246334310850443</v>
      </c>
      <c r="E23" s="68">
        <v>1192</v>
      </c>
      <c r="F23" s="67">
        <f t="shared" si="1"/>
        <v>17.478005865102638</v>
      </c>
      <c r="G23" s="68">
        <v>1003</v>
      </c>
      <c r="H23" s="67">
        <f t="shared" si="2"/>
        <v>14.706744868035191</v>
      </c>
      <c r="I23" s="68">
        <v>2715</v>
      </c>
      <c r="J23" s="67">
        <f t="shared" si="2"/>
        <v>39.80938416422287</v>
      </c>
      <c r="K23" s="68">
        <v>4105</v>
      </c>
      <c r="L23" s="67">
        <f t="shared" si="4"/>
        <v>60.19061583577713</v>
      </c>
      <c r="M23" s="207"/>
    </row>
    <row r="24" spans="1:13" hidden="1" outlineLevel="1" x14ac:dyDescent="0.25">
      <c r="A24" s="65">
        <v>2008</v>
      </c>
      <c r="B24" s="66">
        <f t="shared" si="3"/>
        <v>7041</v>
      </c>
      <c r="C24" s="68">
        <v>410</v>
      </c>
      <c r="D24" s="67">
        <f t="shared" si="0"/>
        <v>5.8230365004970883</v>
      </c>
      <c r="E24" s="68">
        <v>1187</v>
      </c>
      <c r="F24" s="67">
        <f t="shared" si="1"/>
        <v>16.85840079534157</v>
      </c>
      <c r="G24" s="68">
        <v>1053</v>
      </c>
      <c r="H24" s="67">
        <f t="shared" si="2"/>
        <v>14.955262036642521</v>
      </c>
      <c r="I24" s="68">
        <v>2650</v>
      </c>
      <c r="J24" s="67">
        <f t="shared" si="2"/>
        <v>37.636699332481186</v>
      </c>
      <c r="K24" s="68">
        <v>4391</v>
      </c>
      <c r="L24" s="67">
        <f t="shared" si="4"/>
        <v>62.363300667518814</v>
      </c>
      <c r="M24" s="207"/>
    </row>
    <row r="25" spans="1:13" hidden="1" outlineLevel="1" x14ac:dyDescent="0.25">
      <c r="A25" s="65">
        <v>2009</v>
      </c>
      <c r="B25" s="66">
        <f t="shared" si="3"/>
        <v>7163</v>
      </c>
      <c r="C25" s="68">
        <v>364</v>
      </c>
      <c r="D25" s="67">
        <f t="shared" si="0"/>
        <v>5.0816696914700543</v>
      </c>
      <c r="E25" s="68">
        <v>1189</v>
      </c>
      <c r="F25" s="67">
        <f t="shared" si="1"/>
        <v>16.599190283400812</v>
      </c>
      <c r="G25" s="68">
        <v>1192</v>
      </c>
      <c r="H25" s="67">
        <f t="shared" si="2"/>
        <v>16.641072176462377</v>
      </c>
      <c r="I25" s="68">
        <v>2745</v>
      </c>
      <c r="J25" s="67">
        <f t="shared" si="2"/>
        <v>38.321932151333236</v>
      </c>
      <c r="K25" s="68">
        <v>4418</v>
      </c>
      <c r="L25" s="67">
        <f t="shared" si="4"/>
        <v>61.678067848666764</v>
      </c>
      <c r="M25" s="207"/>
    </row>
    <row r="26" spans="1:13" ht="18" customHeight="1" collapsed="1" x14ac:dyDescent="0.25">
      <c r="A26" s="65">
        <v>2010</v>
      </c>
      <c r="B26" s="66">
        <f t="shared" si="3"/>
        <v>6971</v>
      </c>
      <c r="C26" s="66">
        <v>396</v>
      </c>
      <c r="D26" s="67">
        <f t="shared" si="0"/>
        <v>5.6806770908047621</v>
      </c>
      <c r="E26" s="66">
        <v>1005</v>
      </c>
      <c r="F26" s="67">
        <f t="shared" si="1"/>
        <v>14.416869889542388</v>
      </c>
      <c r="G26" s="66">
        <v>942</v>
      </c>
      <c r="H26" s="67">
        <f t="shared" si="2"/>
        <v>13.513125806914358</v>
      </c>
      <c r="I26" s="66">
        <v>2343</v>
      </c>
      <c r="J26" s="67">
        <f t="shared" si="2"/>
        <v>33.610672787261514</v>
      </c>
      <c r="K26" s="66">
        <v>4628</v>
      </c>
      <c r="L26" s="67">
        <f>K26/B26*100</f>
        <v>66.389327212738493</v>
      </c>
      <c r="M26" s="207">
        <f t="shared" si="5"/>
        <v>2010</v>
      </c>
    </row>
    <row r="27" spans="1:13" hidden="1" outlineLevel="1" x14ac:dyDescent="0.25">
      <c r="A27" s="65">
        <v>2011</v>
      </c>
      <c r="B27" s="66">
        <f t="shared" si="3"/>
        <v>6642</v>
      </c>
      <c r="C27" s="68">
        <v>344</v>
      </c>
      <c r="D27" s="67">
        <f t="shared" si="0"/>
        <v>5.1791629027401385</v>
      </c>
      <c r="E27" s="68">
        <v>1005</v>
      </c>
      <c r="F27" s="67">
        <f t="shared" si="1"/>
        <v>15.130984643179765</v>
      </c>
      <c r="G27" s="68">
        <v>926</v>
      </c>
      <c r="H27" s="67">
        <f t="shared" si="2"/>
        <v>13.941583860283046</v>
      </c>
      <c r="I27" s="68">
        <v>2158</v>
      </c>
      <c r="J27" s="67">
        <f t="shared" si="2"/>
        <v>32.490213791026804</v>
      </c>
      <c r="K27" s="68">
        <v>4367</v>
      </c>
      <c r="L27" s="67">
        <f t="shared" si="4"/>
        <v>65.74826859379705</v>
      </c>
      <c r="M27" s="207"/>
    </row>
    <row r="28" spans="1:13" hidden="1" outlineLevel="1" x14ac:dyDescent="0.25">
      <c r="A28" s="65">
        <v>2012</v>
      </c>
      <c r="B28" s="66">
        <f t="shared" si="3"/>
        <v>6535</v>
      </c>
      <c r="C28" s="68">
        <v>326</v>
      </c>
      <c r="D28" s="67">
        <f t="shared" si="0"/>
        <v>4.9885233358837029</v>
      </c>
      <c r="E28" s="68">
        <v>949</v>
      </c>
      <c r="F28" s="67">
        <f t="shared" si="1"/>
        <v>14.521805661820963</v>
      </c>
      <c r="G28" s="68">
        <v>796</v>
      </c>
      <c r="H28" s="67">
        <f t="shared" si="2"/>
        <v>12.180566182096404</v>
      </c>
      <c r="I28" s="68">
        <v>2071</v>
      </c>
      <c r="J28" s="67">
        <f t="shared" si="2"/>
        <v>31.690895179801071</v>
      </c>
      <c r="K28" s="68">
        <v>4464</v>
      </c>
      <c r="L28" s="67">
        <f t="shared" si="4"/>
        <v>68.309104820198925</v>
      </c>
      <c r="M28" s="207"/>
    </row>
    <row r="29" spans="1:13" hidden="1" outlineLevel="1" x14ac:dyDescent="0.25">
      <c r="A29" s="65">
        <v>2013</v>
      </c>
      <c r="B29" s="66">
        <f t="shared" si="3"/>
        <v>6506</v>
      </c>
      <c r="C29" s="68">
        <v>249</v>
      </c>
      <c r="D29" s="67">
        <f t="shared" si="0"/>
        <v>3.8272363971718413</v>
      </c>
      <c r="E29" s="68">
        <v>747</v>
      </c>
      <c r="F29" s="67">
        <f t="shared" si="1"/>
        <v>11.481709191515524</v>
      </c>
      <c r="G29" s="68">
        <v>711</v>
      </c>
      <c r="H29" s="67">
        <f t="shared" si="2"/>
        <v>10.928373808791884</v>
      </c>
      <c r="I29" s="68">
        <v>1707</v>
      </c>
      <c r="J29" s="67">
        <f t="shared" si="2"/>
        <v>26.237319397479247</v>
      </c>
      <c r="K29" s="68">
        <v>4799</v>
      </c>
      <c r="L29" s="67">
        <f t="shared" si="4"/>
        <v>73.762680602520746</v>
      </c>
      <c r="M29" s="207"/>
    </row>
    <row r="30" spans="1:13" hidden="1" outlineLevel="1" x14ac:dyDescent="0.25">
      <c r="A30" s="65">
        <v>2014</v>
      </c>
      <c r="B30" s="66">
        <f t="shared" si="3"/>
        <v>6927</v>
      </c>
      <c r="C30" s="68">
        <v>251</v>
      </c>
      <c r="D30" s="67">
        <f t="shared" si="0"/>
        <v>3.6235022376209036</v>
      </c>
      <c r="E30" s="68">
        <v>835</v>
      </c>
      <c r="F30" s="67">
        <f t="shared" si="1"/>
        <v>12.05428035224484</v>
      </c>
      <c r="G30" s="68">
        <v>738</v>
      </c>
      <c r="H30" s="67">
        <f t="shared" si="2"/>
        <v>10.653962754439151</v>
      </c>
      <c r="I30" s="68">
        <v>1824</v>
      </c>
      <c r="J30" s="67">
        <f t="shared" si="2"/>
        <v>26.331745344304895</v>
      </c>
      <c r="K30" s="68">
        <v>5103</v>
      </c>
      <c r="L30" s="67">
        <f t="shared" si="4"/>
        <v>73.668254655695108</v>
      </c>
      <c r="M30" s="207"/>
    </row>
    <row r="31" spans="1:13" ht="18" customHeight="1" collapsed="1" x14ac:dyDescent="0.25">
      <c r="A31" s="65">
        <v>2015</v>
      </c>
      <c r="B31" s="66">
        <f t="shared" si="3"/>
        <v>6362</v>
      </c>
      <c r="C31" s="66">
        <v>210</v>
      </c>
      <c r="D31" s="67">
        <f t="shared" si="0"/>
        <v>3.3008487896887768</v>
      </c>
      <c r="E31" s="66">
        <v>903</v>
      </c>
      <c r="F31" s="67">
        <f t="shared" si="1"/>
        <v>14.193649795661742</v>
      </c>
      <c r="G31" s="66">
        <v>727</v>
      </c>
      <c r="H31" s="67">
        <f t="shared" si="2"/>
        <v>11.427224143351147</v>
      </c>
      <c r="I31" s="66">
        <v>1840</v>
      </c>
      <c r="J31" s="67">
        <f t="shared" si="2"/>
        <v>28.921722728701667</v>
      </c>
      <c r="K31" s="66">
        <v>4522</v>
      </c>
      <c r="L31" s="67">
        <f>K31/B31*100</f>
        <v>71.078277271298333</v>
      </c>
      <c r="M31" s="207">
        <f t="shared" si="5"/>
        <v>2015</v>
      </c>
    </row>
    <row r="32" spans="1:13" hidden="1" outlineLevel="1" x14ac:dyDescent="0.25">
      <c r="A32" s="65">
        <v>2016</v>
      </c>
      <c r="B32" s="66">
        <f t="shared" si="3"/>
        <v>9706</v>
      </c>
      <c r="C32" s="68">
        <v>246</v>
      </c>
      <c r="D32" s="67">
        <f t="shared" si="0"/>
        <v>2.5345147331547495</v>
      </c>
      <c r="E32" s="68">
        <v>808</v>
      </c>
      <c r="F32" s="67">
        <f t="shared" si="1"/>
        <v>8.3247475788172274</v>
      </c>
      <c r="G32" s="68">
        <v>913</v>
      </c>
      <c r="H32" s="67">
        <f t="shared" si="2"/>
        <v>9.4065526478466932</v>
      </c>
      <c r="I32" s="68">
        <v>1967</v>
      </c>
      <c r="J32" s="67">
        <f t="shared" si="2"/>
        <v>20.265814959818666</v>
      </c>
      <c r="K32" s="68">
        <v>7739</v>
      </c>
      <c r="L32" s="67">
        <f t="shared" si="4"/>
        <v>79.73418504018133</v>
      </c>
      <c r="M32" s="207"/>
    </row>
    <row r="33" spans="1:39" hidden="1" outlineLevel="1" x14ac:dyDescent="0.25">
      <c r="A33" s="65">
        <v>2017</v>
      </c>
      <c r="B33" s="66">
        <f>C33+E33+G33+K33</f>
        <v>8405</v>
      </c>
      <c r="C33" s="68">
        <v>223</v>
      </c>
      <c r="D33" s="67">
        <f t="shared" ref="D33:D38" si="6">C33/$B33*100</f>
        <v>2.6531826293872696</v>
      </c>
      <c r="E33" s="68">
        <v>811</v>
      </c>
      <c r="F33" s="67">
        <f t="shared" ref="F33:F38" si="7">E33/$B33*100</f>
        <v>9.6490184414039266</v>
      </c>
      <c r="G33" s="68">
        <v>766</v>
      </c>
      <c r="H33" s="67">
        <f t="shared" ref="H33:H38" si="8">G33/$B33*100</f>
        <v>9.1136228435455084</v>
      </c>
      <c r="I33" s="68">
        <v>1800</v>
      </c>
      <c r="J33" s="67">
        <f t="shared" ref="J33:J38" si="9">I33/$B33*100</f>
        <v>21.415823914336706</v>
      </c>
      <c r="K33" s="68">
        <v>6605</v>
      </c>
      <c r="L33" s="67">
        <f>K33/$B$33*100</f>
        <v>78.584176085663287</v>
      </c>
      <c r="M33" s="207"/>
    </row>
    <row r="34" spans="1:39" hidden="1" outlineLevel="1" collapsed="1" x14ac:dyDescent="0.25">
      <c r="A34" s="65">
        <v>2018</v>
      </c>
      <c r="B34" s="66">
        <v>5606</v>
      </c>
      <c r="C34" s="68">
        <v>183</v>
      </c>
      <c r="D34" s="67">
        <f t="shared" si="6"/>
        <v>3.2643596146985372</v>
      </c>
      <c r="E34" s="68">
        <v>550</v>
      </c>
      <c r="F34" s="67">
        <f t="shared" si="7"/>
        <v>9.8109168747770248</v>
      </c>
      <c r="G34" s="68">
        <v>613</v>
      </c>
      <c r="H34" s="67">
        <f t="shared" si="8"/>
        <v>10.934712807706029</v>
      </c>
      <c r="I34" s="68">
        <v>1346</v>
      </c>
      <c r="J34" s="67">
        <f t="shared" si="9"/>
        <v>24.00998929718159</v>
      </c>
      <c r="K34" s="68">
        <v>4260</v>
      </c>
      <c r="L34" s="67">
        <f>K34/$B$34*100</f>
        <v>75.99001070281841</v>
      </c>
      <c r="M34" s="207"/>
    </row>
    <row r="35" spans="1:39" hidden="1" outlineLevel="1" x14ac:dyDescent="0.25">
      <c r="A35" s="65">
        <v>2019</v>
      </c>
      <c r="B35" s="66">
        <v>8001</v>
      </c>
      <c r="C35" s="68">
        <v>216</v>
      </c>
      <c r="D35" s="67">
        <f t="shared" si="6"/>
        <v>2.6996625421822271</v>
      </c>
      <c r="E35" s="68">
        <v>639</v>
      </c>
      <c r="F35" s="67">
        <f t="shared" si="7"/>
        <v>7.9865016872890893</v>
      </c>
      <c r="G35" s="68">
        <v>729</v>
      </c>
      <c r="H35" s="67">
        <f t="shared" si="8"/>
        <v>9.1113610798650164</v>
      </c>
      <c r="I35" s="68">
        <v>1584</v>
      </c>
      <c r="J35" s="67">
        <f t="shared" si="9"/>
        <v>19.797525309336333</v>
      </c>
      <c r="K35" s="68">
        <v>6417</v>
      </c>
      <c r="L35" s="67">
        <f>K35/$B$35*100</f>
        <v>80.202474690663678</v>
      </c>
      <c r="M35" s="207"/>
    </row>
    <row r="36" spans="1:39" ht="18" customHeight="1" collapsed="1" x14ac:dyDescent="0.25">
      <c r="A36" s="65">
        <v>2020</v>
      </c>
      <c r="B36" s="66">
        <v>7603</v>
      </c>
      <c r="C36" s="66">
        <v>210</v>
      </c>
      <c r="D36" s="67">
        <f t="shared" si="6"/>
        <v>2.7620676048928057</v>
      </c>
      <c r="E36" s="66">
        <v>616</v>
      </c>
      <c r="F36" s="67">
        <f t="shared" si="7"/>
        <v>8.1020649743522295</v>
      </c>
      <c r="G36" s="66">
        <v>656</v>
      </c>
      <c r="H36" s="67">
        <f t="shared" si="8"/>
        <v>8.6281730895699074</v>
      </c>
      <c r="I36" s="66">
        <v>1482</v>
      </c>
      <c r="J36" s="67">
        <f t="shared" si="9"/>
        <v>19.492305668814939</v>
      </c>
      <c r="K36" s="66">
        <v>6121</v>
      </c>
      <c r="L36" s="67">
        <f>K36/B36*100</f>
        <v>80.50769433118505</v>
      </c>
      <c r="M36" s="207">
        <f t="shared" si="5"/>
        <v>2020</v>
      </c>
    </row>
    <row r="37" spans="1:39" hidden="1" outlineLevel="1" x14ac:dyDescent="0.25">
      <c r="A37" s="65">
        <v>2021</v>
      </c>
      <c r="B37" s="66">
        <v>7524</v>
      </c>
      <c r="C37" s="66">
        <v>279</v>
      </c>
      <c r="D37" s="67">
        <f t="shared" si="6"/>
        <v>3.7081339712918657</v>
      </c>
      <c r="E37" s="66">
        <v>659</v>
      </c>
      <c r="F37" s="67">
        <f t="shared" si="7"/>
        <v>8.7586390217969168</v>
      </c>
      <c r="G37" s="66">
        <v>717</v>
      </c>
      <c r="H37" s="67">
        <f t="shared" si="8"/>
        <v>9.5295055821371619</v>
      </c>
      <c r="I37" s="66">
        <v>1655</v>
      </c>
      <c r="J37" s="67">
        <f t="shared" si="9"/>
        <v>21.996278575225944</v>
      </c>
      <c r="K37" s="66">
        <v>5869</v>
      </c>
      <c r="L37" s="67">
        <f>K37/B37*100</f>
        <v>78.003721424774056</v>
      </c>
      <c r="M37" s="207"/>
    </row>
    <row r="38" spans="1:39" ht="18" customHeight="1" collapsed="1" x14ac:dyDescent="0.25">
      <c r="A38" s="65">
        <v>2022</v>
      </c>
      <c r="B38" s="66">
        <v>8424</v>
      </c>
      <c r="C38" s="66">
        <v>366</v>
      </c>
      <c r="D38" s="67">
        <f t="shared" si="6"/>
        <v>4.3447293447293447</v>
      </c>
      <c r="E38" s="66">
        <v>721</v>
      </c>
      <c r="F38" s="67">
        <f t="shared" si="7"/>
        <v>8.5588793922127255</v>
      </c>
      <c r="G38" s="66">
        <v>668</v>
      </c>
      <c r="H38" s="67">
        <f t="shared" si="8"/>
        <v>7.9297245963912637</v>
      </c>
      <c r="I38" s="66">
        <v>1755</v>
      </c>
      <c r="J38" s="67">
        <f t="shared" si="9"/>
        <v>20.833333333333336</v>
      </c>
      <c r="K38" s="66">
        <v>6669</v>
      </c>
      <c r="L38" s="67">
        <f>K38/B38*100</f>
        <v>79.166666666666657</v>
      </c>
      <c r="M38" s="207"/>
    </row>
    <row r="39" spans="1:39" x14ac:dyDescent="0.25">
      <c r="A39" s="65">
        <v>2023</v>
      </c>
      <c r="B39" s="66">
        <v>8282</v>
      </c>
      <c r="C39" s="66">
        <v>380</v>
      </c>
      <c r="D39" s="67">
        <f>C39/$B39*100</f>
        <v>4.588263704419222</v>
      </c>
      <c r="E39" s="66">
        <v>738</v>
      </c>
      <c r="F39" s="67">
        <f>E39/$B39*100</f>
        <v>8.9108910891089099</v>
      </c>
      <c r="G39" s="66">
        <v>641</v>
      </c>
      <c r="H39" s="67">
        <f>G39/$B39*100</f>
        <v>7.7396764066650565</v>
      </c>
      <c r="I39" s="66">
        <v>1759</v>
      </c>
      <c r="J39" s="67">
        <f>I39/$B39*100</f>
        <v>21.238831200193189</v>
      </c>
      <c r="K39" s="66">
        <v>6523</v>
      </c>
      <c r="L39" s="67">
        <f>K39/B39*100</f>
        <v>78.761168799806811</v>
      </c>
      <c r="M39" s="207"/>
    </row>
    <row r="40" spans="1:39" x14ac:dyDescent="0.25">
      <c r="A40" s="65">
        <v>2024</v>
      </c>
      <c r="B40" s="66">
        <v>7689</v>
      </c>
      <c r="C40" s="66">
        <v>330</v>
      </c>
      <c r="D40" s="67">
        <f>C40/$B40*100</f>
        <v>4.2918454935622314</v>
      </c>
      <c r="E40" s="66">
        <v>631</v>
      </c>
      <c r="F40" s="67">
        <f>E40/$B40*100</f>
        <v>8.2065288073871763</v>
      </c>
      <c r="G40" s="66">
        <v>509</v>
      </c>
      <c r="H40" s="67">
        <f>G40/$B40*100</f>
        <v>6.619846534009624</v>
      </c>
      <c r="I40" s="66">
        <v>1470</v>
      </c>
      <c r="J40" s="67">
        <f>I40/$B40*100</f>
        <v>19.118220834959033</v>
      </c>
      <c r="K40" s="66">
        <v>6219</v>
      </c>
      <c r="L40" s="67">
        <f>K40/B40*100</f>
        <v>80.881779165040967</v>
      </c>
      <c r="M40" s="207">
        <f t="shared" si="5"/>
        <v>2024</v>
      </c>
    </row>
    <row r="41" spans="1:39" s="149" customFormat="1" ht="21" customHeight="1" x14ac:dyDescent="0.25">
      <c r="A41" s="154" t="s">
        <v>154</v>
      </c>
      <c r="B41" s="156"/>
      <c r="C41" s="156"/>
      <c r="D41" s="156"/>
      <c r="E41" s="156"/>
      <c r="F41" s="156"/>
      <c r="G41" s="156"/>
      <c r="H41" s="156"/>
      <c r="I41" s="156"/>
      <c r="J41" s="156"/>
      <c r="K41" s="156"/>
      <c r="L41" s="156"/>
      <c r="M41" s="208"/>
      <c r="N41" s="156"/>
      <c r="O41" s="156"/>
      <c r="P41" s="156"/>
      <c r="Q41" s="156"/>
      <c r="R41" s="156"/>
      <c r="S41" s="156"/>
      <c r="T41" s="156"/>
      <c r="U41" s="156"/>
      <c r="V41" s="156"/>
      <c r="W41" s="156"/>
      <c r="X41" s="156"/>
      <c r="Y41" s="156"/>
      <c r="Z41" s="156"/>
      <c r="AA41" s="156"/>
      <c r="AB41" s="156"/>
      <c r="AC41" s="154"/>
      <c r="AI41" s="155"/>
      <c r="AJ41" s="155"/>
      <c r="AK41" s="155"/>
      <c r="AL41" s="155"/>
      <c r="AM41" s="155"/>
    </row>
  </sheetData>
  <mergeCells count="8">
    <mergeCell ref="K4:L4"/>
    <mergeCell ref="C3:L3"/>
    <mergeCell ref="G4:H4"/>
    <mergeCell ref="A3:A5"/>
    <mergeCell ref="B3:B5"/>
    <mergeCell ref="C4:D4"/>
    <mergeCell ref="E4:F4"/>
    <mergeCell ref="I4:J4"/>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Sans,Standard"&amp;8&amp;P+266
</oddFooter>
    <evenHeader>&amp;L&amp;"Open Sans,Standard"&amp;8
&amp;G&amp;R&amp;"Open Sans,Standard"&amp;8
&amp;G</evenHeader>
    <evenFooter xml:space="preserve">&amp;L&amp;"Open Sans,Standard"&amp;8&amp;P+266
&amp;R&amp;"Open Sans,Standard"&amp;8Statistisches Jahrbuch 2023 - 2025
</even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ED66"/>
  <sheetViews>
    <sheetView showGridLines="0" view="pageLayout" zoomScaleNormal="100" zoomScaleSheetLayoutView="70" workbookViewId="0">
      <selection activeCell="I23" sqref="I23"/>
    </sheetView>
  </sheetViews>
  <sheetFormatPr baseColWidth="10" defaultColWidth="11.42578125" defaultRowHeight="13.5" outlineLevelCol="3" x14ac:dyDescent="0.25"/>
  <cols>
    <col min="1" max="1" width="16.85546875" style="69" customWidth="1"/>
    <col min="2" max="2" width="6.7109375" style="69" hidden="1" customWidth="1" outlineLevel="1"/>
    <col min="3" max="3" width="6.7109375" style="70" customWidth="1" collapsed="1"/>
    <col min="4" max="4" width="6.7109375" style="70" hidden="1" customWidth="1" outlineLevel="2"/>
    <col min="5" max="5" width="6.7109375" style="70" hidden="1" customWidth="1" outlineLevel="3"/>
    <col min="6" max="6" width="6.7109375" style="70" hidden="1" customWidth="1" outlineLevel="3" collapsed="1"/>
    <col min="7" max="7" width="6.7109375" style="70" hidden="1" customWidth="1" outlineLevel="2"/>
    <col min="8" max="8" width="6.7109375" style="70" hidden="1" customWidth="1" outlineLevel="3"/>
    <col min="9" max="9" width="6.7109375" style="70" hidden="1" customWidth="1" outlineLevel="3" collapsed="1"/>
    <col min="10" max="10" width="6.7109375" style="70" hidden="1" customWidth="1" outlineLevel="2"/>
    <col min="11" max="11" width="6.7109375" style="70" hidden="1" customWidth="1" outlineLevel="3"/>
    <col min="12" max="12" width="6.7109375" style="70" hidden="1" customWidth="1" outlineLevel="3" collapsed="1"/>
    <col min="13" max="13" width="6.7109375" style="70" hidden="1" customWidth="1" outlineLevel="2"/>
    <col min="14" max="14" width="6.7109375" style="70" hidden="1" customWidth="1" outlineLevel="3"/>
    <col min="15" max="15" width="6.7109375" style="70" hidden="1" customWidth="1" outlineLevel="3" collapsed="1"/>
    <col min="16" max="16" width="6.7109375" style="70" hidden="1" customWidth="1" outlineLevel="2"/>
    <col min="17" max="17" width="6.7109375" style="70" hidden="1" customWidth="1" outlineLevel="3"/>
    <col min="18" max="18" width="6.7109375" style="70" hidden="1" customWidth="1" outlineLevel="3" collapsed="1"/>
    <col min="19" max="19" width="6.7109375" style="70" hidden="1" customWidth="1" outlineLevel="2"/>
    <col min="20" max="20" width="6.7109375" style="70" hidden="1" customWidth="1" outlineLevel="3"/>
    <col min="21" max="21" width="6.7109375" style="70" hidden="1" customWidth="1" outlineLevel="3" collapsed="1"/>
    <col min="22" max="22" width="6.7109375" style="70" hidden="1" customWidth="1" outlineLevel="2"/>
    <col min="23" max="23" width="6.7109375" style="70" hidden="1" customWidth="1" outlineLevel="3"/>
    <col min="24" max="24" width="6.7109375" style="70" hidden="1" customWidth="1" outlineLevel="3" collapsed="1"/>
    <col min="25" max="25" width="6.7109375" style="70" hidden="1" customWidth="1" outlineLevel="2"/>
    <col min="26" max="26" width="6.7109375" style="70" hidden="1" customWidth="1" outlineLevel="3"/>
    <col min="27" max="27" width="6.7109375" style="70" hidden="1" customWidth="1" outlineLevel="3" collapsed="1"/>
    <col min="28" max="28" width="6.7109375" style="70" hidden="1" customWidth="1" outlineLevel="2"/>
    <col min="29" max="29" width="6.7109375" style="70" hidden="1" customWidth="1" outlineLevel="1"/>
    <col min="30" max="31" width="6.7109375" style="70" hidden="1" customWidth="1" outlineLevel="1" collapsed="1"/>
    <col min="32" max="32" width="6.7109375" style="70" customWidth="1" collapsed="1"/>
    <col min="33" max="33" width="6.7109375" style="70" hidden="1" customWidth="1" outlineLevel="3"/>
    <col min="34" max="34" width="6.7109375" style="70" hidden="1" customWidth="1" outlineLevel="1"/>
    <col min="35" max="35" width="6.7109375" style="70" hidden="1" customWidth="1" outlineLevel="2" collapsed="1"/>
    <col min="36" max="36" width="6.7109375" style="70" hidden="1" customWidth="1" outlineLevel="3"/>
    <col min="37" max="37" width="6.7109375" style="70" hidden="1" customWidth="1" outlineLevel="3" collapsed="1"/>
    <col min="38" max="38" width="6.7109375" style="70" hidden="1" customWidth="1" outlineLevel="2"/>
    <col min="39" max="39" width="6.7109375" style="70" hidden="1" customWidth="1" outlineLevel="3"/>
    <col min="40" max="40" width="6.7109375" style="70" hidden="1" customWidth="1" outlineLevel="3" collapsed="1"/>
    <col min="41" max="41" width="6.7109375" style="70" hidden="1" customWidth="1" outlineLevel="2"/>
    <col min="42" max="42" width="6.7109375" style="70" hidden="1" customWidth="1" outlineLevel="3" collapsed="1"/>
    <col min="43" max="43" width="6.7109375" style="70" hidden="1" customWidth="1" outlineLevel="3"/>
    <col min="44" max="44" width="6.7109375" style="70" hidden="1" customWidth="1" outlineLevel="2"/>
    <col min="45" max="45" width="6.7109375" style="19" hidden="1" customWidth="1" outlineLevel="3"/>
    <col min="46" max="46" width="6.7109375" style="19" hidden="1" customWidth="1" outlineLevel="3" collapsed="1"/>
    <col min="47" max="47" width="6.7109375" style="19" hidden="1" customWidth="1" outlineLevel="2"/>
    <col min="48" max="49" width="6.7109375" style="19" hidden="1" customWidth="1" outlineLevel="3"/>
    <col min="50" max="50" width="6.7109375" style="19" hidden="1" customWidth="1" outlineLevel="2"/>
    <col min="51" max="52" width="6.7109375" style="19" hidden="1" customWidth="1" outlineLevel="3"/>
    <col min="53" max="53" width="6.7109375" style="19" hidden="1" customWidth="1" outlineLevel="2"/>
    <col min="54" max="55" width="6.7109375" style="19" hidden="1" customWidth="1" outlineLevel="3"/>
    <col min="56" max="56" width="6.7109375" style="19" hidden="1" customWidth="1" outlineLevel="2"/>
    <col min="57" max="58" width="6.7109375" style="19" hidden="1" customWidth="1" outlineLevel="3"/>
    <col min="59" max="59" width="6.7109375" style="19" hidden="1" customWidth="1" outlineLevel="2"/>
    <col min="60" max="61" width="6.7109375" style="19" hidden="1" customWidth="1" outlineLevel="1"/>
    <col min="62" max="62" width="6.7109375" style="19" customWidth="1" collapsed="1"/>
    <col min="63" max="64" width="6.7109375" style="19" hidden="1" customWidth="1" outlineLevel="1"/>
    <col min="65" max="65" width="6.7109375" style="19" hidden="1" customWidth="1" outlineLevel="1" collapsed="1"/>
    <col min="66" max="67" width="6.7109375" style="19" hidden="1" customWidth="1" outlineLevel="2"/>
    <col min="68" max="68" width="6.7109375" style="19" hidden="1" customWidth="1" outlineLevel="1"/>
    <col min="69" max="70" width="6.7109375" style="19" hidden="1" customWidth="1" outlineLevel="2"/>
    <col min="71" max="71" width="6.7109375" style="19" hidden="1" customWidth="1" outlineLevel="1"/>
    <col min="72" max="73" width="6.7109375" style="19" hidden="1" customWidth="1" outlineLevel="2"/>
    <col min="74" max="74" width="6.7109375" style="19" hidden="1" customWidth="1" outlineLevel="1"/>
    <col min="75" max="75" width="6.7109375" style="19" hidden="1" customWidth="1" outlineLevel="2"/>
    <col min="76" max="76" width="6.7109375" style="19" hidden="1" customWidth="1" outlineLevel="2" collapsed="1"/>
    <col min="77" max="77" width="6.7109375" style="19" hidden="1" customWidth="1" outlineLevel="1"/>
    <col min="78" max="78" width="6.7109375" style="19" hidden="1" customWidth="1" outlineLevel="3"/>
    <col min="79" max="79" width="6.7109375" style="19" hidden="1" customWidth="1" outlineLevel="2"/>
    <col min="80" max="80" width="6.7109375" style="19" hidden="1" customWidth="1" outlineLevel="3"/>
    <col min="81" max="81" width="6.7109375" style="19" hidden="1" customWidth="1" outlineLevel="2"/>
    <col min="82" max="82" width="6.7109375" style="19" hidden="1" customWidth="1" outlineLevel="3"/>
    <col min="83" max="83" width="6.7109375" style="19" hidden="1" customWidth="1" outlineLevel="2"/>
    <col min="84" max="84" width="6.7109375" style="19" hidden="1" customWidth="1" outlineLevel="3"/>
    <col min="85" max="86" width="6.7109375" style="19" hidden="1" customWidth="1" outlineLevel="2"/>
    <col min="87" max="87" width="6.7109375" style="19" customWidth="1" collapsed="1"/>
    <col min="88" max="88" width="6.7109375" style="19" hidden="1" customWidth="1" outlineLevel="1"/>
    <col min="89" max="89" width="6.7109375" style="19" customWidth="1" collapsed="1"/>
    <col min="90" max="90" width="6.7109375" style="19" hidden="1" customWidth="1" outlineLevel="1"/>
    <col min="91" max="91" width="6.7109375" style="19" customWidth="1" collapsed="1"/>
    <col min="92" max="95" width="6.7109375" style="19" customWidth="1"/>
    <col min="96" max="96" width="21.42578125" style="47" hidden="1" customWidth="1" outlineLevel="1"/>
    <col min="97" max="97" width="7.42578125" style="47" hidden="1" customWidth="1" outlineLevel="1"/>
    <col min="98" max="98" width="15.5703125" style="47" hidden="1" customWidth="1" outlineLevel="1"/>
    <col min="99" max="101" width="7.42578125" style="47" hidden="1" customWidth="1" outlineLevel="1"/>
    <col min="102" max="102" width="11.42578125" style="11" hidden="1" customWidth="1" outlineLevel="1" collapsed="1"/>
    <col min="103" max="133" width="11.42578125" style="11" hidden="1" customWidth="1" outlineLevel="1"/>
    <col min="134" max="134" width="11.42578125" style="11" collapsed="1"/>
    <col min="135" max="16384" width="11.42578125" style="11"/>
  </cols>
  <sheetData>
    <row r="1" spans="1:133" s="4" customFormat="1" ht="22.15" customHeight="1" x14ac:dyDescent="0.3">
      <c r="A1" s="129" t="str">
        <f>CONCATENATE(Inhalt_K9!B28,"   ",Inhalt_K9!C28)</f>
        <v>903   Entwicklung der Kriminalität 1990 - 2024 nach Stadtteilen</v>
      </c>
      <c r="AX1" s="5"/>
      <c r="AY1" s="5"/>
      <c r="AZ1" s="5"/>
      <c r="BA1" s="5"/>
      <c r="BB1" s="5"/>
      <c r="CR1" s="98"/>
      <c r="CS1" s="98"/>
      <c r="CT1" s="98"/>
      <c r="CU1" s="98"/>
      <c r="CV1" s="98"/>
      <c r="CW1" s="98"/>
      <c r="CX1" s="267"/>
      <c r="CY1" s="267"/>
      <c r="CZ1" s="267"/>
      <c r="DA1" s="267"/>
      <c r="DB1" s="267"/>
      <c r="DC1" s="267"/>
      <c r="DD1" s="267"/>
      <c r="DE1" s="267"/>
      <c r="DF1" s="267"/>
      <c r="DG1" s="267"/>
      <c r="DH1" s="267"/>
      <c r="DI1" s="267"/>
      <c r="DJ1" s="267"/>
      <c r="DK1" s="267"/>
      <c r="DL1" s="267"/>
      <c r="DM1" s="267"/>
      <c r="DN1" s="267"/>
      <c r="DO1" s="267"/>
      <c r="DP1" s="267"/>
      <c r="DQ1" s="267"/>
      <c r="DR1" s="267"/>
      <c r="DS1" s="267"/>
      <c r="DT1" s="267"/>
      <c r="DU1" s="267"/>
      <c r="DV1" s="267"/>
      <c r="DW1" s="267"/>
      <c r="DX1" s="267"/>
      <c r="DY1" s="267"/>
      <c r="DZ1" s="267"/>
      <c r="EA1" s="267"/>
      <c r="EB1" s="267"/>
      <c r="EC1" s="267"/>
    </row>
    <row r="2" spans="1:133" s="47" customFormat="1" ht="6.75" customHeight="1" collapsed="1" x14ac:dyDescent="0.25">
      <c r="A2" s="69"/>
      <c r="B2" s="69"/>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row>
    <row r="3" spans="1:133" ht="17.25" customHeight="1" x14ac:dyDescent="0.25">
      <c r="A3" s="304" t="s">
        <v>79</v>
      </c>
      <c r="B3" s="306">
        <v>1990</v>
      </c>
      <c r="C3" s="306"/>
      <c r="D3" s="190">
        <v>1991</v>
      </c>
      <c r="E3" s="190">
        <v>1991</v>
      </c>
      <c r="F3" s="190">
        <v>1991</v>
      </c>
      <c r="G3" s="190">
        <v>1992</v>
      </c>
      <c r="H3" s="190">
        <v>1992</v>
      </c>
      <c r="I3" s="190">
        <v>1992</v>
      </c>
      <c r="J3" s="190">
        <v>1993</v>
      </c>
      <c r="K3" s="190">
        <v>1993</v>
      </c>
      <c r="L3" s="190">
        <v>1993</v>
      </c>
      <c r="M3" s="190">
        <v>1994</v>
      </c>
      <c r="N3" s="190">
        <v>1994</v>
      </c>
      <c r="O3" s="190">
        <v>1994</v>
      </c>
      <c r="P3" s="190">
        <v>1995</v>
      </c>
      <c r="Q3" s="190">
        <v>1995</v>
      </c>
      <c r="R3" s="190">
        <v>1995</v>
      </c>
      <c r="S3" s="190">
        <v>1996</v>
      </c>
      <c r="T3" s="190">
        <v>1996</v>
      </c>
      <c r="U3" s="190">
        <v>1996</v>
      </c>
      <c r="V3" s="190">
        <v>1997</v>
      </c>
      <c r="W3" s="190">
        <v>1997</v>
      </c>
      <c r="X3" s="190">
        <v>1997</v>
      </c>
      <c r="Y3" s="190">
        <v>1998</v>
      </c>
      <c r="Z3" s="190">
        <v>1998</v>
      </c>
      <c r="AA3" s="190">
        <v>1998</v>
      </c>
      <c r="AB3" s="190">
        <v>1999</v>
      </c>
      <c r="AC3" s="190">
        <v>1999</v>
      </c>
      <c r="AD3" s="190">
        <v>1999</v>
      </c>
      <c r="AE3" s="190">
        <v>2000</v>
      </c>
      <c r="AF3" s="190">
        <v>2000</v>
      </c>
      <c r="AG3" s="190">
        <v>2000</v>
      </c>
      <c r="AH3" s="190">
        <v>2001</v>
      </c>
      <c r="AI3" s="190">
        <v>2001</v>
      </c>
      <c r="AJ3" s="190">
        <v>2001</v>
      </c>
      <c r="AK3" s="190">
        <v>2002</v>
      </c>
      <c r="AL3" s="190">
        <v>2002</v>
      </c>
      <c r="AM3" s="190">
        <v>2002</v>
      </c>
      <c r="AN3" s="190">
        <v>2003</v>
      </c>
      <c r="AO3" s="190">
        <v>2003</v>
      </c>
      <c r="AP3" s="190">
        <v>2003</v>
      </c>
      <c r="AQ3" s="190">
        <v>2004</v>
      </c>
      <c r="AR3" s="190">
        <v>2004</v>
      </c>
      <c r="AS3" s="190">
        <v>2004</v>
      </c>
      <c r="AT3" s="190">
        <v>2005</v>
      </c>
      <c r="AU3" s="190">
        <v>2005</v>
      </c>
      <c r="AV3" s="190">
        <v>2005</v>
      </c>
      <c r="AW3" s="190">
        <v>2006</v>
      </c>
      <c r="AX3" s="190">
        <v>2006</v>
      </c>
      <c r="AY3" s="190">
        <v>2006</v>
      </c>
      <c r="AZ3" s="190">
        <v>2007</v>
      </c>
      <c r="BA3" s="190">
        <v>2007</v>
      </c>
      <c r="BB3" s="190">
        <v>2007</v>
      </c>
      <c r="BC3" s="200">
        <v>2008</v>
      </c>
      <c r="BD3" s="200">
        <v>2008</v>
      </c>
      <c r="BE3" s="200">
        <v>2008</v>
      </c>
      <c r="BF3" s="200">
        <v>2009</v>
      </c>
      <c r="BG3" s="200">
        <v>2009</v>
      </c>
      <c r="BH3" s="200">
        <v>2009</v>
      </c>
      <c r="BI3" s="200">
        <v>2010</v>
      </c>
      <c r="BJ3" s="202">
        <v>2010</v>
      </c>
      <c r="BK3" s="133">
        <v>2010</v>
      </c>
      <c r="BL3" s="190">
        <v>2011</v>
      </c>
      <c r="BM3" s="190">
        <v>2011</v>
      </c>
      <c r="BN3" s="190">
        <v>2011</v>
      </c>
      <c r="BO3" s="190">
        <v>2012</v>
      </c>
      <c r="BP3" s="190">
        <v>2012</v>
      </c>
      <c r="BQ3" s="190">
        <v>2012</v>
      </c>
      <c r="BR3" s="190">
        <v>2013</v>
      </c>
      <c r="BS3" s="190">
        <v>2013</v>
      </c>
      <c r="BT3" s="190">
        <v>2013</v>
      </c>
      <c r="BU3" s="190">
        <v>2014</v>
      </c>
      <c r="BV3" s="190">
        <v>2014</v>
      </c>
      <c r="BW3" s="190">
        <v>2014</v>
      </c>
      <c r="BX3" s="190">
        <v>2015</v>
      </c>
      <c r="BY3" s="190">
        <v>2015</v>
      </c>
      <c r="BZ3" s="190">
        <v>2016</v>
      </c>
      <c r="CA3" s="190">
        <v>2016</v>
      </c>
      <c r="CB3" s="190">
        <v>2017</v>
      </c>
      <c r="CC3" s="190">
        <v>2017</v>
      </c>
      <c r="CD3" s="190">
        <v>2018</v>
      </c>
      <c r="CE3" s="190">
        <v>2018</v>
      </c>
      <c r="CF3" s="190">
        <v>2019</v>
      </c>
      <c r="CG3" s="190">
        <v>2019</v>
      </c>
      <c r="CH3" s="190">
        <v>2020</v>
      </c>
      <c r="CI3" s="190">
        <v>2020</v>
      </c>
      <c r="CJ3" s="190">
        <v>2021</v>
      </c>
      <c r="CK3" s="190">
        <v>2021</v>
      </c>
      <c r="CL3" s="190">
        <v>2022</v>
      </c>
      <c r="CM3" s="190">
        <v>2022</v>
      </c>
      <c r="CN3" s="300">
        <v>2023</v>
      </c>
      <c r="CO3" s="301"/>
      <c r="CP3" s="300">
        <v>2024</v>
      </c>
      <c r="CQ3" s="301"/>
      <c r="CR3" s="73" t="s">
        <v>221</v>
      </c>
      <c r="CX3" s="268"/>
      <c r="CY3" s="268"/>
      <c r="CZ3" s="268"/>
      <c r="DA3" s="268"/>
      <c r="DB3" s="268"/>
      <c r="DC3" s="268"/>
      <c r="DD3" s="268"/>
      <c r="DE3" s="268"/>
      <c r="DF3" s="268"/>
      <c r="DG3" s="268"/>
      <c r="DH3" s="268"/>
      <c r="DI3" s="268"/>
      <c r="DJ3" s="268"/>
      <c r="DK3" s="268"/>
      <c r="DL3" s="268"/>
      <c r="DM3" s="268"/>
      <c r="DN3" s="268"/>
      <c r="DO3" s="268"/>
      <c r="DP3" s="268"/>
      <c r="DQ3" s="268"/>
      <c r="DR3" s="268"/>
      <c r="DS3" s="268"/>
      <c r="DT3" s="268"/>
      <c r="DU3" s="268"/>
      <c r="DV3" s="268"/>
      <c r="DW3" s="268"/>
      <c r="DX3" s="268"/>
      <c r="DY3" s="268"/>
      <c r="DZ3" s="268"/>
      <c r="EA3" s="268"/>
      <c r="EB3" s="268"/>
      <c r="EC3" s="268"/>
    </row>
    <row r="4" spans="1:133" ht="43.9" customHeight="1" x14ac:dyDescent="0.25">
      <c r="A4" s="305"/>
      <c r="B4" s="130" t="s">
        <v>78</v>
      </c>
      <c r="C4" s="130" t="s">
        <v>80</v>
      </c>
      <c r="D4" s="266" t="s">
        <v>80</v>
      </c>
      <c r="E4" s="189" t="s">
        <v>170</v>
      </c>
      <c r="F4" s="189" t="s">
        <v>78</v>
      </c>
      <c r="G4" s="266" t="s">
        <v>80</v>
      </c>
      <c r="H4" s="189" t="s">
        <v>170</v>
      </c>
      <c r="I4" s="189" t="s">
        <v>78</v>
      </c>
      <c r="J4" s="266" t="s">
        <v>80</v>
      </c>
      <c r="K4" s="189" t="s">
        <v>170</v>
      </c>
      <c r="L4" s="189" t="s">
        <v>78</v>
      </c>
      <c r="M4" s="266" t="s">
        <v>80</v>
      </c>
      <c r="N4" s="189" t="s">
        <v>170</v>
      </c>
      <c r="O4" s="189" t="s">
        <v>78</v>
      </c>
      <c r="P4" s="266" t="s">
        <v>80</v>
      </c>
      <c r="Q4" s="189" t="s">
        <v>170</v>
      </c>
      <c r="R4" s="189" t="s">
        <v>78</v>
      </c>
      <c r="S4" s="266" t="s">
        <v>80</v>
      </c>
      <c r="T4" s="189" t="s">
        <v>170</v>
      </c>
      <c r="U4" s="189" t="s">
        <v>78</v>
      </c>
      <c r="V4" s="266" t="s">
        <v>80</v>
      </c>
      <c r="W4" s="189" t="s">
        <v>170</v>
      </c>
      <c r="X4" s="189" t="s">
        <v>78</v>
      </c>
      <c r="Y4" s="266" t="s">
        <v>80</v>
      </c>
      <c r="Z4" s="189" t="s">
        <v>170</v>
      </c>
      <c r="AA4" s="189" t="s">
        <v>78</v>
      </c>
      <c r="AB4" s="266" t="s">
        <v>80</v>
      </c>
      <c r="AC4" s="189" t="s">
        <v>170</v>
      </c>
      <c r="AD4" s="189" t="s">
        <v>78</v>
      </c>
      <c r="AE4" s="265" t="s">
        <v>170</v>
      </c>
      <c r="AF4" s="201" t="s">
        <v>80</v>
      </c>
      <c r="AG4" s="132" t="s">
        <v>78</v>
      </c>
      <c r="AH4" s="132" t="s">
        <v>170</v>
      </c>
      <c r="AI4" s="266" t="s">
        <v>80</v>
      </c>
      <c r="AJ4" s="132" t="s">
        <v>78</v>
      </c>
      <c r="AK4" s="132" t="s">
        <v>78</v>
      </c>
      <c r="AL4" s="266" t="s">
        <v>80</v>
      </c>
      <c r="AM4" s="265" t="s">
        <v>170</v>
      </c>
      <c r="AN4" s="132" t="s">
        <v>78</v>
      </c>
      <c r="AO4" s="266" t="s">
        <v>80</v>
      </c>
      <c r="AP4" s="265" t="s">
        <v>170</v>
      </c>
      <c r="AQ4" s="132" t="s">
        <v>78</v>
      </c>
      <c r="AR4" s="266" t="s">
        <v>80</v>
      </c>
      <c r="AS4" s="265" t="s">
        <v>170</v>
      </c>
      <c r="AT4" s="132" t="s">
        <v>78</v>
      </c>
      <c r="AU4" s="266" t="s">
        <v>80</v>
      </c>
      <c r="AV4" s="265" t="s">
        <v>170</v>
      </c>
      <c r="AW4" s="132" t="s">
        <v>78</v>
      </c>
      <c r="AX4" s="266" t="s">
        <v>80</v>
      </c>
      <c r="AY4" s="265" t="s">
        <v>170</v>
      </c>
      <c r="AZ4" s="132" t="s">
        <v>78</v>
      </c>
      <c r="BA4" s="266" t="s">
        <v>80</v>
      </c>
      <c r="BB4" s="265" t="s">
        <v>170</v>
      </c>
      <c r="BC4" s="132" t="s">
        <v>78</v>
      </c>
      <c r="BD4" s="266" t="s">
        <v>80</v>
      </c>
      <c r="BE4" s="265" t="s">
        <v>170</v>
      </c>
      <c r="BF4" s="132" t="s">
        <v>78</v>
      </c>
      <c r="BG4" s="265" t="s">
        <v>80</v>
      </c>
      <c r="BH4" s="265" t="s">
        <v>170</v>
      </c>
      <c r="BI4" s="132" t="s">
        <v>78</v>
      </c>
      <c r="BJ4" s="130" t="s">
        <v>80</v>
      </c>
      <c r="BK4" s="265" t="s">
        <v>170</v>
      </c>
      <c r="BL4" s="132" t="s">
        <v>78</v>
      </c>
      <c r="BM4" s="266" t="s">
        <v>80</v>
      </c>
      <c r="BN4" s="265" t="s">
        <v>170</v>
      </c>
      <c r="BO4" s="132" t="s">
        <v>78</v>
      </c>
      <c r="BP4" s="266" t="s">
        <v>80</v>
      </c>
      <c r="BQ4" s="265" t="s">
        <v>170</v>
      </c>
      <c r="BR4" s="132" t="s">
        <v>78</v>
      </c>
      <c r="BS4" s="266" t="s">
        <v>80</v>
      </c>
      <c r="BT4" s="265" t="s">
        <v>170</v>
      </c>
      <c r="BU4" s="132" t="s">
        <v>78</v>
      </c>
      <c r="BV4" s="266" t="s">
        <v>80</v>
      </c>
      <c r="BW4" s="265" t="s">
        <v>170</v>
      </c>
      <c r="BX4" s="132" t="s">
        <v>78</v>
      </c>
      <c r="BY4" s="130" t="s">
        <v>80</v>
      </c>
      <c r="BZ4" s="132" t="s">
        <v>78</v>
      </c>
      <c r="CA4" s="130" t="s">
        <v>80</v>
      </c>
      <c r="CB4" s="132" t="s">
        <v>78</v>
      </c>
      <c r="CC4" s="130" t="s">
        <v>80</v>
      </c>
      <c r="CD4" s="132" t="s">
        <v>78</v>
      </c>
      <c r="CE4" s="130" t="s">
        <v>80</v>
      </c>
      <c r="CF4" s="132" t="s">
        <v>78</v>
      </c>
      <c r="CG4" s="130" t="s">
        <v>80</v>
      </c>
      <c r="CH4" s="132" t="s">
        <v>78</v>
      </c>
      <c r="CI4" s="130" t="s">
        <v>80</v>
      </c>
      <c r="CJ4" s="132" t="s">
        <v>78</v>
      </c>
      <c r="CK4" s="131" t="s">
        <v>80</v>
      </c>
      <c r="CL4" s="132" t="s">
        <v>78</v>
      </c>
      <c r="CM4" s="171" t="s">
        <v>80</v>
      </c>
      <c r="CN4" s="132" t="s">
        <v>78</v>
      </c>
      <c r="CO4" s="185" t="s">
        <v>80</v>
      </c>
      <c r="CP4" s="132" t="s">
        <v>78</v>
      </c>
      <c r="CQ4" s="203" t="s">
        <v>80</v>
      </c>
      <c r="CR4" s="98" t="s">
        <v>153</v>
      </c>
      <c r="CS4" s="257">
        <v>2020</v>
      </c>
      <c r="CT4" s="258">
        <v>2021</v>
      </c>
      <c r="CU4" s="259">
        <v>2022</v>
      </c>
      <c r="CV4" s="257">
        <v>2023</v>
      </c>
      <c r="CW4" s="257">
        <v>2024</v>
      </c>
      <c r="CX4" s="268"/>
      <c r="CY4" s="268"/>
      <c r="CZ4" s="268"/>
      <c r="DA4" s="268"/>
      <c r="DB4" s="268"/>
      <c r="DC4" s="268"/>
      <c r="DD4" s="268"/>
      <c r="DE4" s="268"/>
      <c r="DF4" s="268"/>
      <c r="DG4" s="268"/>
      <c r="DH4" s="268"/>
      <c r="DI4" s="268"/>
      <c r="DJ4" s="268"/>
      <c r="DK4" s="268"/>
      <c r="DL4" s="268"/>
      <c r="DM4" s="268"/>
      <c r="DN4" s="268"/>
      <c r="DO4" s="268"/>
      <c r="DP4" s="268"/>
      <c r="DQ4" s="268"/>
      <c r="DR4" s="268"/>
      <c r="DS4" s="268"/>
      <c r="DT4" s="268"/>
      <c r="DU4" s="268"/>
      <c r="DV4" s="268"/>
      <c r="DW4" s="268"/>
      <c r="DX4" s="268"/>
      <c r="DY4" s="268"/>
      <c r="DZ4" s="268"/>
      <c r="EA4" s="268"/>
      <c r="EB4" s="268"/>
      <c r="EC4" s="268"/>
    </row>
    <row r="5" spans="1:133" ht="18.75" customHeight="1" x14ac:dyDescent="0.25">
      <c r="A5" s="159" t="s">
        <v>81</v>
      </c>
      <c r="B5" s="72">
        <v>11489</v>
      </c>
      <c r="C5" s="73">
        <v>783.85754247117427</v>
      </c>
      <c r="D5" s="73">
        <f>F5/E5*1000</f>
        <v>703.95671288468043</v>
      </c>
      <c r="E5" s="199">
        <v>14785</v>
      </c>
      <c r="F5" s="72">
        <v>10408</v>
      </c>
      <c r="G5" s="73">
        <f>I5/H5*1000</f>
        <v>717.32830086944796</v>
      </c>
      <c r="H5" s="199">
        <v>14837</v>
      </c>
      <c r="I5" s="72">
        <v>10643</v>
      </c>
      <c r="J5" s="73">
        <f>L5/K5*1000</f>
        <v>629.45725823010059</v>
      </c>
      <c r="K5" s="199">
        <v>14611</v>
      </c>
      <c r="L5" s="72">
        <v>9197</v>
      </c>
      <c r="M5" s="73">
        <f>O5/N5*1000</f>
        <v>630.30974984408556</v>
      </c>
      <c r="N5" s="199">
        <v>14431</v>
      </c>
      <c r="O5" s="72">
        <v>9096</v>
      </c>
      <c r="P5" s="73">
        <v>675.30455601718188</v>
      </c>
      <c r="Q5" s="199">
        <v>14201</v>
      </c>
      <c r="R5" s="73">
        <v>9590</v>
      </c>
      <c r="S5" s="73">
        <v>509.33543171900709</v>
      </c>
      <c r="T5" s="199">
        <v>13979</v>
      </c>
      <c r="U5" s="73">
        <v>7120</v>
      </c>
      <c r="V5" s="73">
        <v>553.47306674297158</v>
      </c>
      <c r="W5" s="199">
        <v>13979</v>
      </c>
      <c r="X5" s="73">
        <v>7737</v>
      </c>
      <c r="Y5" s="73">
        <v>571.31135312546621</v>
      </c>
      <c r="Z5" s="199">
        <v>13406</v>
      </c>
      <c r="AA5" s="73">
        <v>7659</v>
      </c>
      <c r="AB5" s="73">
        <v>509.20942924278023</v>
      </c>
      <c r="AC5" s="199">
        <v>13193</v>
      </c>
      <c r="AD5" s="73">
        <v>6718</v>
      </c>
      <c r="AE5" s="199">
        <v>13293</v>
      </c>
      <c r="AF5" s="73">
        <v>497.10373880989994</v>
      </c>
      <c r="AG5" s="74">
        <v>6608</v>
      </c>
      <c r="AH5" s="199">
        <v>13358</v>
      </c>
      <c r="AI5" s="73">
        <v>546.61432777232574</v>
      </c>
      <c r="AJ5" s="74">
        <v>7241</v>
      </c>
      <c r="AK5" s="74">
        <v>7379</v>
      </c>
      <c r="AL5" s="73">
        <v>548.17621276279624</v>
      </c>
      <c r="AM5" s="73">
        <v>13461</v>
      </c>
      <c r="AN5" s="74">
        <v>8704</v>
      </c>
      <c r="AO5" s="73">
        <v>643.73936838991199</v>
      </c>
      <c r="AP5" s="73">
        <v>13521</v>
      </c>
      <c r="AQ5" s="74">
        <v>7020</v>
      </c>
      <c r="AR5" s="73">
        <v>526.43419572553432</v>
      </c>
      <c r="AS5" s="73">
        <v>13335</v>
      </c>
      <c r="AT5" s="74">
        <v>6177</v>
      </c>
      <c r="AU5" s="73">
        <v>459.76925939709713</v>
      </c>
      <c r="AV5" s="199">
        <v>13438</v>
      </c>
      <c r="AW5" s="74">
        <v>6423</v>
      </c>
      <c r="AX5" s="73">
        <v>478.07964272422777</v>
      </c>
      <c r="AY5" s="73">
        <v>13435</v>
      </c>
      <c r="AZ5" s="74">
        <v>5965</v>
      </c>
      <c r="BA5" s="73">
        <v>438.37730579848608</v>
      </c>
      <c r="BB5" s="73">
        <v>13607</v>
      </c>
      <c r="BC5" s="74">
        <v>5667</v>
      </c>
      <c r="BD5" s="73">
        <v>415.46920821114367</v>
      </c>
      <c r="BE5" s="73">
        <v>13640</v>
      </c>
      <c r="BF5" s="74">
        <v>6221</v>
      </c>
      <c r="BG5" s="73">
        <v>463.00982435248585</v>
      </c>
      <c r="BH5" s="73">
        <v>13436</v>
      </c>
      <c r="BI5" s="74">
        <v>5657</v>
      </c>
      <c r="BJ5" s="73">
        <v>423.33308388834843</v>
      </c>
      <c r="BK5" s="73">
        <v>13363</v>
      </c>
      <c r="BL5" s="74">
        <v>5779</v>
      </c>
      <c r="BM5" s="73">
        <v>432.13938532864728</v>
      </c>
      <c r="BN5" s="73">
        <v>13373</v>
      </c>
      <c r="BO5" s="74">
        <v>5320</v>
      </c>
      <c r="BP5" s="73">
        <v>397.99506246727015</v>
      </c>
      <c r="BQ5" s="73">
        <v>13367</v>
      </c>
      <c r="BR5" s="73">
        <v>5276</v>
      </c>
      <c r="BS5" s="73">
        <v>389.57394964188143</v>
      </c>
      <c r="BT5" s="73">
        <v>13543</v>
      </c>
      <c r="BU5" s="73">
        <v>5292</v>
      </c>
      <c r="BV5" s="73">
        <v>386.61601402688484</v>
      </c>
      <c r="BW5" s="199">
        <v>13688</v>
      </c>
      <c r="BX5" s="73">
        <v>4682</v>
      </c>
      <c r="BY5" s="73">
        <v>335.0508086446257</v>
      </c>
      <c r="BZ5" s="73">
        <v>5117</v>
      </c>
      <c r="CA5" s="73">
        <v>364</v>
      </c>
      <c r="CB5" s="75">
        <v>5294</v>
      </c>
      <c r="CC5" s="75">
        <v>377</v>
      </c>
      <c r="CD5" s="75">
        <v>5190</v>
      </c>
      <c r="CE5" s="75">
        <f>CD5/14070*1000</f>
        <v>368.86993603411514</v>
      </c>
      <c r="CF5" s="75">
        <v>4753</v>
      </c>
      <c r="CG5" s="75">
        <f>CF5/13984*1000</f>
        <v>339.88844393592677</v>
      </c>
      <c r="CH5" s="75">
        <v>4194</v>
      </c>
      <c r="CI5" s="75">
        <f t="shared" ref="CI5:CI15" si="0">CH5/CS5*1000</f>
        <v>299.42171771257233</v>
      </c>
      <c r="CJ5" s="75">
        <v>3665</v>
      </c>
      <c r="CK5" s="75">
        <f t="shared" ref="CK5:CK15" si="1">CJ5/CT5*1000</f>
        <v>260.79840603429869</v>
      </c>
      <c r="CL5" s="75">
        <v>4513</v>
      </c>
      <c r="CM5" s="75">
        <f>CL5/CU5*1000</f>
        <v>317.19145347202698</v>
      </c>
      <c r="CN5" s="75">
        <v>4888</v>
      </c>
      <c r="CO5" s="75">
        <f>CN5/CV5*1000</f>
        <v>342.05738278516446</v>
      </c>
      <c r="CP5" s="75">
        <v>4253</v>
      </c>
      <c r="CQ5" s="75">
        <f>CP5/CW5*1000</f>
        <v>296.25243800501534</v>
      </c>
      <c r="CR5" s="73" t="s">
        <v>81</v>
      </c>
      <c r="CS5" s="74">
        <v>14007</v>
      </c>
      <c r="CT5" s="199">
        <v>14053</v>
      </c>
      <c r="CU5" s="73">
        <v>14228</v>
      </c>
      <c r="CV5" s="74">
        <v>14290</v>
      </c>
      <c r="CW5" s="74">
        <v>14356</v>
      </c>
      <c r="CX5" s="268"/>
      <c r="CY5" s="268"/>
      <c r="CZ5" s="268"/>
      <c r="DA5" s="268"/>
      <c r="DB5" s="268"/>
      <c r="DC5" s="268"/>
      <c r="DD5" s="268"/>
      <c r="DE5" s="268"/>
      <c r="DF5" s="268"/>
      <c r="DG5" s="268"/>
      <c r="DH5" s="268"/>
      <c r="DI5" s="268"/>
      <c r="DJ5" s="268"/>
      <c r="DK5" s="268"/>
      <c r="DL5" s="268"/>
      <c r="DM5" s="268"/>
      <c r="DN5" s="268"/>
      <c r="DO5" s="268"/>
      <c r="DP5" s="268"/>
      <c r="DQ5" s="268"/>
      <c r="DR5" s="268"/>
      <c r="DS5" s="268"/>
      <c r="DT5" s="268"/>
      <c r="DU5" s="268"/>
      <c r="DV5" s="268"/>
      <c r="DW5" s="268"/>
      <c r="DX5" s="268"/>
      <c r="DY5" s="268"/>
      <c r="DZ5" s="268"/>
      <c r="EA5" s="268"/>
      <c r="EB5" s="268"/>
      <c r="EC5" s="268"/>
    </row>
    <row r="6" spans="1:133" x14ac:dyDescent="0.25">
      <c r="A6" s="158" t="s">
        <v>82</v>
      </c>
      <c r="B6" s="72">
        <v>4180</v>
      </c>
      <c r="C6" s="73">
        <v>102.97341906239991</v>
      </c>
      <c r="D6" s="73">
        <f t="shared" ref="D6:D15" si="2">F6/E6*1000</f>
        <v>96.250492707922746</v>
      </c>
      <c r="E6" s="199">
        <v>40592</v>
      </c>
      <c r="F6" s="72">
        <v>3907</v>
      </c>
      <c r="G6" s="73">
        <f t="shared" ref="G6:G15" si="3">I6/H6*1000</f>
        <v>97.077603143418472</v>
      </c>
      <c r="H6" s="199">
        <v>40720</v>
      </c>
      <c r="I6" s="72">
        <v>3953</v>
      </c>
      <c r="J6" s="73">
        <f t="shared" ref="J6:J15" si="4">L6/K6*1000</f>
        <v>124.89594045345477</v>
      </c>
      <c r="K6" s="199">
        <v>40842</v>
      </c>
      <c r="L6" s="72">
        <v>5101</v>
      </c>
      <c r="M6" s="73">
        <f t="shared" ref="M6:M15" si="5">O6/N6*1000</f>
        <v>114.97044177888979</v>
      </c>
      <c r="N6" s="199">
        <v>40767</v>
      </c>
      <c r="O6" s="72">
        <v>4687</v>
      </c>
      <c r="P6" s="73">
        <v>107.2226724624868</v>
      </c>
      <c r="Q6" s="199">
        <v>40719</v>
      </c>
      <c r="R6" s="73">
        <v>4366</v>
      </c>
      <c r="S6" s="73">
        <v>98.969429718079567</v>
      </c>
      <c r="T6" s="199">
        <v>40366</v>
      </c>
      <c r="U6" s="73">
        <v>3995</v>
      </c>
      <c r="V6" s="73">
        <v>92.379725511569148</v>
      </c>
      <c r="W6" s="199">
        <v>40366</v>
      </c>
      <c r="X6" s="73">
        <v>3729</v>
      </c>
      <c r="Y6" s="73">
        <v>98.407812066311735</v>
      </c>
      <c r="Z6" s="199">
        <v>39631</v>
      </c>
      <c r="AA6" s="73">
        <v>3900</v>
      </c>
      <c r="AB6" s="73">
        <v>90.708189392399916</v>
      </c>
      <c r="AC6" s="199">
        <v>39368</v>
      </c>
      <c r="AD6" s="73">
        <v>3571</v>
      </c>
      <c r="AE6" s="199">
        <v>39178</v>
      </c>
      <c r="AF6" s="73">
        <v>95.053346265761391</v>
      </c>
      <c r="AG6" s="74">
        <v>3724</v>
      </c>
      <c r="AH6" s="199">
        <v>39145</v>
      </c>
      <c r="AI6" s="73">
        <v>94.750287393025928</v>
      </c>
      <c r="AJ6" s="74">
        <v>3709</v>
      </c>
      <c r="AK6" s="74">
        <v>3744</v>
      </c>
      <c r="AL6" s="73">
        <v>95.759373881016941</v>
      </c>
      <c r="AM6" s="73">
        <v>39098</v>
      </c>
      <c r="AN6" s="74">
        <v>3992</v>
      </c>
      <c r="AO6" s="73">
        <v>101.94335912561608</v>
      </c>
      <c r="AP6" s="73">
        <v>39159</v>
      </c>
      <c r="AQ6" s="74">
        <v>3949</v>
      </c>
      <c r="AR6" s="73">
        <v>100.12677484787018</v>
      </c>
      <c r="AS6" s="73">
        <v>39440</v>
      </c>
      <c r="AT6" s="74">
        <v>3531</v>
      </c>
      <c r="AU6" s="73">
        <v>86.976870212084634</v>
      </c>
      <c r="AV6" s="199">
        <v>39763</v>
      </c>
      <c r="AW6" s="74">
        <v>3428</v>
      </c>
      <c r="AX6" s="73">
        <v>84.439736926373868</v>
      </c>
      <c r="AY6" s="73">
        <v>40597</v>
      </c>
      <c r="AZ6" s="74">
        <v>3660</v>
      </c>
      <c r="BA6" s="73">
        <v>88.791848617176129</v>
      </c>
      <c r="BB6" s="73">
        <v>41220</v>
      </c>
      <c r="BC6" s="74">
        <v>3912</v>
      </c>
      <c r="BD6" s="73">
        <v>94.394710807615269</v>
      </c>
      <c r="BE6" s="73">
        <v>41443</v>
      </c>
      <c r="BF6" s="74">
        <v>3744</v>
      </c>
      <c r="BG6" s="73">
        <v>89.206576125804148</v>
      </c>
      <c r="BH6" s="73">
        <v>41970</v>
      </c>
      <c r="BI6" s="74">
        <v>3552</v>
      </c>
      <c r="BJ6" s="73">
        <v>83.212294429086811</v>
      </c>
      <c r="BK6" s="73">
        <v>42686</v>
      </c>
      <c r="BL6" s="74">
        <v>3176</v>
      </c>
      <c r="BM6" s="73">
        <v>73.819263666790633</v>
      </c>
      <c r="BN6" s="73">
        <v>43024</v>
      </c>
      <c r="BO6" s="74">
        <v>3198</v>
      </c>
      <c r="BP6" s="73">
        <v>73.385653311303869</v>
      </c>
      <c r="BQ6" s="73">
        <v>43578</v>
      </c>
      <c r="BR6" s="73">
        <v>3236</v>
      </c>
      <c r="BS6" s="73">
        <v>73.057298956969348</v>
      </c>
      <c r="BT6" s="73">
        <v>44294</v>
      </c>
      <c r="BU6" s="73">
        <v>3300</v>
      </c>
      <c r="BV6" s="73">
        <v>73.744664685244359</v>
      </c>
      <c r="BW6" s="199">
        <v>44749</v>
      </c>
      <c r="BX6" s="73">
        <v>2982</v>
      </c>
      <c r="BY6" s="73">
        <v>66.094820134317445</v>
      </c>
      <c r="BZ6" s="73">
        <v>3543</v>
      </c>
      <c r="CA6" s="73">
        <v>78</v>
      </c>
      <c r="CB6" s="157">
        <v>2892</v>
      </c>
      <c r="CC6" s="157">
        <v>65</v>
      </c>
      <c r="CD6" s="157">
        <v>2873</v>
      </c>
      <c r="CE6" s="75">
        <f>CD6/45501*1000</f>
        <v>63.141469418254545</v>
      </c>
      <c r="CF6" s="157">
        <v>2711</v>
      </c>
      <c r="CG6" s="75">
        <f>CF6/45417*1000</f>
        <v>59.691305017944821</v>
      </c>
      <c r="CH6" s="75">
        <v>2674</v>
      </c>
      <c r="CI6" s="75">
        <f t="shared" si="0"/>
        <v>58.983125620381607</v>
      </c>
      <c r="CJ6" s="75">
        <v>2548</v>
      </c>
      <c r="CK6" s="75">
        <f t="shared" si="1"/>
        <v>55.691554467564259</v>
      </c>
      <c r="CL6" s="256">
        <v>2824</v>
      </c>
      <c r="CM6" s="75">
        <f>CL6/CU6*1000</f>
        <v>61.446071498509546</v>
      </c>
      <c r="CN6" s="75">
        <v>2852</v>
      </c>
      <c r="CO6" s="75">
        <f t="shared" ref="CO6:CO14" si="6">CN6/CV6*1000</f>
        <v>62.029666362173209</v>
      </c>
      <c r="CP6" s="75">
        <v>2520</v>
      </c>
      <c r="CQ6" s="75">
        <f t="shared" ref="CQ6:CQ14" si="7">CP6/CW6*1000</f>
        <v>54.790946448372573</v>
      </c>
      <c r="CR6" s="73" t="s">
        <v>82</v>
      </c>
      <c r="CS6" s="74">
        <v>45335</v>
      </c>
      <c r="CT6" s="199">
        <v>45752</v>
      </c>
      <c r="CU6" s="73">
        <v>45959</v>
      </c>
      <c r="CV6" s="74">
        <v>45978</v>
      </c>
      <c r="CW6" s="74">
        <v>45993</v>
      </c>
      <c r="CX6" s="268"/>
      <c r="CY6" s="268"/>
      <c r="CZ6" s="268"/>
      <c r="DA6" s="268"/>
      <c r="DB6" s="268"/>
      <c r="DC6" s="268"/>
      <c r="DD6" s="268"/>
      <c r="DE6" s="268"/>
      <c r="DF6" s="268"/>
      <c r="DG6" s="268"/>
      <c r="DH6" s="268"/>
      <c r="DI6" s="268"/>
      <c r="DJ6" s="268"/>
      <c r="DK6" s="268"/>
      <c r="DL6" s="268"/>
      <c r="DM6" s="268"/>
      <c r="DN6" s="268"/>
      <c r="DO6" s="268"/>
      <c r="DP6" s="268"/>
      <c r="DQ6" s="268"/>
      <c r="DR6" s="268"/>
      <c r="DS6" s="268"/>
      <c r="DT6" s="268"/>
      <c r="DU6" s="268"/>
      <c r="DV6" s="268"/>
      <c r="DW6" s="268"/>
      <c r="DX6" s="268"/>
      <c r="DY6" s="268"/>
      <c r="DZ6" s="268"/>
      <c r="EA6" s="268"/>
      <c r="EB6" s="268"/>
      <c r="EC6" s="268"/>
    </row>
    <row r="7" spans="1:133" x14ac:dyDescent="0.25">
      <c r="A7" s="158" t="s">
        <v>83</v>
      </c>
      <c r="B7" s="72">
        <v>1298</v>
      </c>
      <c r="C7" s="73">
        <v>101.86783864385497</v>
      </c>
      <c r="D7" s="73">
        <f t="shared" si="2"/>
        <v>121.1789539519975</v>
      </c>
      <c r="E7" s="199">
        <v>12791</v>
      </c>
      <c r="F7" s="72">
        <v>1550</v>
      </c>
      <c r="G7" s="73">
        <f t="shared" si="3"/>
        <v>105.15172900494002</v>
      </c>
      <c r="H7" s="199">
        <v>12753</v>
      </c>
      <c r="I7" s="72">
        <v>1341</v>
      </c>
      <c r="J7" s="73">
        <f t="shared" si="4"/>
        <v>104.52603260009495</v>
      </c>
      <c r="K7" s="199">
        <v>12638</v>
      </c>
      <c r="L7" s="72">
        <v>1321</v>
      </c>
      <c r="M7" s="73">
        <f t="shared" si="5"/>
        <v>118.08824702784648</v>
      </c>
      <c r="N7" s="199">
        <v>12533</v>
      </c>
      <c r="O7" s="72">
        <v>1480</v>
      </c>
      <c r="P7" s="73">
        <v>91.383183568677794</v>
      </c>
      <c r="Q7" s="199">
        <v>12464</v>
      </c>
      <c r="R7" s="73">
        <v>1139</v>
      </c>
      <c r="S7" s="73">
        <v>88.917525773195877</v>
      </c>
      <c r="T7" s="199">
        <v>12416</v>
      </c>
      <c r="U7" s="73">
        <v>1104</v>
      </c>
      <c r="V7" s="73">
        <v>94.716494845360828</v>
      </c>
      <c r="W7" s="199">
        <v>12416</v>
      </c>
      <c r="X7" s="73">
        <v>1176</v>
      </c>
      <c r="Y7" s="73">
        <v>104.3655650754794</v>
      </c>
      <c r="Z7" s="199">
        <v>12255</v>
      </c>
      <c r="AA7" s="73">
        <v>1279</v>
      </c>
      <c r="AB7" s="73">
        <v>79.287631129543783</v>
      </c>
      <c r="AC7" s="199">
        <v>12297</v>
      </c>
      <c r="AD7" s="73">
        <v>975</v>
      </c>
      <c r="AE7" s="199">
        <v>12275</v>
      </c>
      <c r="AF7" s="73">
        <v>80.814663951120167</v>
      </c>
      <c r="AG7" s="74">
        <v>992</v>
      </c>
      <c r="AH7" s="199">
        <v>12401</v>
      </c>
      <c r="AI7" s="73">
        <v>70.155632610273372</v>
      </c>
      <c r="AJ7" s="74">
        <v>870</v>
      </c>
      <c r="AK7" s="74">
        <v>965</v>
      </c>
      <c r="AL7" s="73">
        <v>78.659928268666448</v>
      </c>
      <c r="AM7" s="73">
        <v>12268</v>
      </c>
      <c r="AN7" s="74">
        <v>978</v>
      </c>
      <c r="AO7" s="73">
        <v>80.573405832921395</v>
      </c>
      <c r="AP7" s="73">
        <v>12138</v>
      </c>
      <c r="AQ7" s="74">
        <v>976</v>
      </c>
      <c r="AR7" s="73">
        <v>81.02947281029472</v>
      </c>
      <c r="AS7" s="73">
        <v>12045</v>
      </c>
      <c r="AT7" s="74">
        <v>805</v>
      </c>
      <c r="AU7" s="73">
        <v>69.181849432794777</v>
      </c>
      <c r="AV7" s="199">
        <v>11852</v>
      </c>
      <c r="AW7" s="74">
        <v>1032</v>
      </c>
      <c r="AX7" s="73">
        <v>88.690271570986596</v>
      </c>
      <c r="AY7" s="73">
        <v>11636</v>
      </c>
      <c r="AZ7" s="74">
        <v>1210</v>
      </c>
      <c r="BA7" s="73">
        <v>104.9436253252385</v>
      </c>
      <c r="BB7" s="73">
        <v>11530</v>
      </c>
      <c r="BC7" s="74">
        <v>1266</v>
      </c>
      <c r="BD7" s="73">
        <v>111.2967032967033</v>
      </c>
      <c r="BE7" s="73">
        <v>11375</v>
      </c>
      <c r="BF7" s="74">
        <v>1065</v>
      </c>
      <c r="BG7" s="73">
        <v>95.174262734584445</v>
      </c>
      <c r="BH7" s="73">
        <v>11190</v>
      </c>
      <c r="BI7" s="74">
        <v>1071</v>
      </c>
      <c r="BJ7" s="73">
        <v>97.915523861766317</v>
      </c>
      <c r="BK7" s="73">
        <v>10938</v>
      </c>
      <c r="BL7" s="74">
        <v>918</v>
      </c>
      <c r="BM7" s="73">
        <v>85.34771290442545</v>
      </c>
      <c r="BN7" s="73">
        <v>10756</v>
      </c>
      <c r="BO7" s="74">
        <v>1124</v>
      </c>
      <c r="BP7" s="73">
        <v>106.27836611195158</v>
      </c>
      <c r="BQ7" s="73">
        <v>10576</v>
      </c>
      <c r="BR7" s="73">
        <v>1048</v>
      </c>
      <c r="BS7" s="73">
        <v>102.49388753056235</v>
      </c>
      <c r="BT7" s="73">
        <v>10225</v>
      </c>
      <c r="BU7" s="73">
        <v>980</v>
      </c>
      <c r="BV7" s="73">
        <v>95.563139931740622</v>
      </c>
      <c r="BW7" s="199">
        <v>10255</v>
      </c>
      <c r="BX7" s="73">
        <v>793</v>
      </c>
      <c r="BY7" s="73">
        <v>75.986968187044837</v>
      </c>
      <c r="BZ7" s="73">
        <v>900</v>
      </c>
      <c r="CA7" s="73">
        <v>84</v>
      </c>
      <c r="CB7" s="157">
        <v>791</v>
      </c>
      <c r="CC7" s="157">
        <v>74</v>
      </c>
      <c r="CD7" s="157">
        <v>886</v>
      </c>
      <c r="CE7" s="75">
        <f>CD7/10942*1000</f>
        <v>80.972399926887221</v>
      </c>
      <c r="CF7" s="157">
        <v>828</v>
      </c>
      <c r="CG7" s="75">
        <f>CF7/10897*1000</f>
        <v>75.984215839221804</v>
      </c>
      <c r="CH7" s="75">
        <v>761</v>
      </c>
      <c r="CI7" s="75">
        <f t="shared" si="0"/>
        <v>69.784502521779004</v>
      </c>
      <c r="CJ7" s="75">
        <v>765</v>
      </c>
      <c r="CK7" s="75">
        <f t="shared" si="1"/>
        <v>70.493918171765571</v>
      </c>
      <c r="CL7" s="256">
        <v>865</v>
      </c>
      <c r="CM7" s="75">
        <f t="shared" ref="CM7:CM15" si="8">CL7/CU7*1000</f>
        <v>77.822762033288342</v>
      </c>
      <c r="CN7" s="75">
        <v>772</v>
      </c>
      <c r="CO7" s="75">
        <f t="shared" si="6"/>
        <v>69.81370953156086</v>
      </c>
      <c r="CP7" s="75">
        <v>860</v>
      </c>
      <c r="CQ7" s="75">
        <f t="shared" si="7"/>
        <v>77.477477477477478</v>
      </c>
      <c r="CR7" s="73" t="s">
        <v>83</v>
      </c>
      <c r="CS7" s="74">
        <v>10905</v>
      </c>
      <c r="CT7" s="199">
        <v>10852</v>
      </c>
      <c r="CU7" s="73">
        <v>11115</v>
      </c>
      <c r="CV7" s="74">
        <v>11058</v>
      </c>
      <c r="CW7" s="74">
        <v>11100</v>
      </c>
      <c r="CX7" s="268"/>
      <c r="CY7" s="268"/>
      <c r="CZ7" s="268"/>
      <c r="DA7" s="268"/>
      <c r="DB7" s="268"/>
      <c r="DC7" s="268"/>
      <c r="DD7" s="268"/>
      <c r="DE7" s="268"/>
      <c r="DF7" s="268"/>
      <c r="DG7" s="268"/>
      <c r="DH7" s="268"/>
      <c r="DI7" s="268"/>
      <c r="DJ7" s="268"/>
      <c r="DK7" s="268"/>
      <c r="DL7" s="268"/>
      <c r="DM7" s="268"/>
      <c r="DN7" s="268"/>
      <c r="DO7" s="268"/>
      <c r="DP7" s="268"/>
      <c r="DQ7" s="268"/>
      <c r="DR7" s="268"/>
      <c r="DS7" s="268"/>
      <c r="DT7" s="268"/>
      <c r="DU7" s="268"/>
      <c r="DV7" s="268"/>
      <c r="DW7" s="268"/>
      <c r="DX7" s="268"/>
      <c r="DY7" s="268"/>
      <c r="DZ7" s="268"/>
      <c r="EA7" s="268"/>
      <c r="EB7" s="268"/>
      <c r="EC7" s="268"/>
    </row>
    <row r="8" spans="1:133" ht="18.75" customHeight="1" x14ac:dyDescent="0.25">
      <c r="A8" s="158" t="s">
        <v>84</v>
      </c>
      <c r="B8" s="72">
        <v>1698</v>
      </c>
      <c r="C8" s="73">
        <v>136.6709594333548</v>
      </c>
      <c r="D8" s="73">
        <f t="shared" si="2"/>
        <v>160.93247588424435</v>
      </c>
      <c r="E8" s="199">
        <v>12440</v>
      </c>
      <c r="F8" s="72">
        <v>2002</v>
      </c>
      <c r="G8" s="73">
        <f t="shared" si="3"/>
        <v>143.24562105094776</v>
      </c>
      <c r="H8" s="199">
        <v>12503</v>
      </c>
      <c r="I8" s="72">
        <v>1791</v>
      </c>
      <c r="J8" s="73">
        <f t="shared" si="4"/>
        <v>157.42296918767508</v>
      </c>
      <c r="K8" s="199">
        <v>12495</v>
      </c>
      <c r="L8" s="72">
        <v>1967</v>
      </c>
      <c r="M8" s="73">
        <f t="shared" si="5"/>
        <v>147.05882352941177</v>
      </c>
      <c r="N8" s="199">
        <v>12512</v>
      </c>
      <c r="O8" s="72">
        <v>1840</v>
      </c>
      <c r="P8" s="73">
        <v>154.34162250305747</v>
      </c>
      <c r="Q8" s="199">
        <v>12265</v>
      </c>
      <c r="R8" s="73">
        <v>1893</v>
      </c>
      <c r="S8" s="73">
        <v>138.7434554973822</v>
      </c>
      <c r="T8" s="199">
        <v>12224</v>
      </c>
      <c r="U8" s="73">
        <v>1696</v>
      </c>
      <c r="V8" s="73">
        <v>136.94371727748691</v>
      </c>
      <c r="W8" s="199">
        <v>12224</v>
      </c>
      <c r="X8" s="73">
        <v>1674</v>
      </c>
      <c r="Y8" s="73">
        <v>152.56518082422204</v>
      </c>
      <c r="Z8" s="199">
        <v>11890</v>
      </c>
      <c r="AA8" s="73">
        <v>1814</v>
      </c>
      <c r="AB8" s="73">
        <v>132.25038271814935</v>
      </c>
      <c r="AC8" s="199">
        <v>11758</v>
      </c>
      <c r="AD8" s="73">
        <v>1555</v>
      </c>
      <c r="AE8" s="199">
        <v>11715</v>
      </c>
      <c r="AF8" s="73">
        <v>153.05164319248826</v>
      </c>
      <c r="AG8" s="74">
        <v>1793</v>
      </c>
      <c r="AH8" s="199">
        <v>11590</v>
      </c>
      <c r="AI8" s="73">
        <v>127.86885245901638</v>
      </c>
      <c r="AJ8" s="74">
        <v>1482</v>
      </c>
      <c r="AK8" s="74">
        <v>1464</v>
      </c>
      <c r="AL8" s="73">
        <v>127.61506276150628</v>
      </c>
      <c r="AM8" s="73">
        <v>11472</v>
      </c>
      <c r="AN8" s="74">
        <v>1648</v>
      </c>
      <c r="AO8" s="73">
        <v>146.71058488382442</v>
      </c>
      <c r="AP8" s="73">
        <v>11233</v>
      </c>
      <c r="AQ8" s="74">
        <v>1342</v>
      </c>
      <c r="AR8" s="73">
        <v>123.65244632820419</v>
      </c>
      <c r="AS8" s="73">
        <v>10853</v>
      </c>
      <c r="AT8" s="74">
        <v>1324</v>
      </c>
      <c r="AU8" s="73">
        <v>123.66897067065197</v>
      </c>
      <c r="AV8" s="199">
        <v>10783</v>
      </c>
      <c r="AW8" s="74">
        <v>1513</v>
      </c>
      <c r="AX8" s="73">
        <v>141.32262282832056</v>
      </c>
      <c r="AY8" s="73">
        <v>10706</v>
      </c>
      <c r="AZ8" s="74">
        <v>1700</v>
      </c>
      <c r="BA8" s="73">
        <v>160.65016065016067</v>
      </c>
      <c r="BB8" s="73">
        <v>10582</v>
      </c>
      <c r="BC8" s="74">
        <v>1226</v>
      </c>
      <c r="BD8" s="73">
        <v>116.50669961037727</v>
      </c>
      <c r="BE8" s="73">
        <v>10523</v>
      </c>
      <c r="BF8" s="74">
        <v>1221</v>
      </c>
      <c r="BG8" s="73">
        <v>117.14477597620647</v>
      </c>
      <c r="BH8" s="73">
        <v>10423</v>
      </c>
      <c r="BI8" s="74">
        <v>1176</v>
      </c>
      <c r="BJ8" s="73">
        <v>112.1067683508103</v>
      </c>
      <c r="BK8" s="73">
        <v>10490</v>
      </c>
      <c r="BL8" s="74">
        <v>1167</v>
      </c>
      <c r="BM8" s="73">
        <v>110.40681173131505</v>
      </c>
      <c r="BN8" s="73">
        <v>10570</v>
      </c>
      <c r="BO8" s="74">
        <v>1165</v>
      </c>
      <c r="BP8" s="73">
        <v>109.57486832204664</v>
      </c>
      <c r="BQ8" s="73">
        <v>10632</v>
      </c>
      <c r="BR8" s="73">
        <v>1085</v>
      </c>
      <c r="BS8" s="73">
        <v>101.61078853717925</v>
      </c>
      <c r="BT8" s="73">
        <v>10678</v>
      </c>
      <c r="BU8" s="73">
        <v>1056</v>
      </c>
      <c r="BV8" s="73">
        <v>96.934092160822459</v>
      </c>
      <c r="BW8" s="199">
        <v>10894</v>
      </c>
      <c r="BX8" s="73">
        <v>941</v>
      </c>
      <c r="BY8" s="73">
        <v>85.59992722641681</v>
      </c>
      <c r="BZ8" s="73">
        <v>1012</v>
      </c>
      <c r="CA8" s="73">
        <v>91</v>
      </c>
      <c r="CB8" s="157">
        <v>983</v>
      </c>
      <c r="CC8" s="157">
        <v>89</v>
      </c>
      <c r="CD8" s="157">
        <v>985</v>
      </c>
      <c r="CE8" s="75">
        <f>CD8/11118*1000</f>
        <v>88.595071055945311</v>
      </c>
      <c r="CF8" s="157">
        <v>994</v>
      </c>
      <c r="CG8" s="75">
        <f>CF8/11216*1000</f>
        <v>88.62339514978602</v>
      </c>
      <c r="CH8" s="75">
        <v>960</v>
      </c>
      <c r="CI8" s="75">
        <f t="shared" si="0"/>
        <v>86.199155966597829</v>
      </c>
      <c r="CJ8" s="75">
        <v>918</v>
      </c>
      <c r="CK8" s="75">
        <f t="shared" si="1"/>
        <v>82.132951597029617</v>
      </c>
      <c r="CL8" s="75">
        <v>960</v>
      </c>
      <c r="CM8" s="75">
        <f t="shared" si="8"/>
        <v>83.938095654454841</v>
      </c>
      <c r="CN8" s="75">
        <v>984</v>
      </c>
      <c r="CO8" s="75">
        <f t="shared" si="6"/>
        <v>84.224942223743895</v>
      </c>
      <c r="CP8" s="75">
        <v>1084</v>
      </c>
      <c r="CQ8" s="75">
        <f t="shared" si="7"/>
        <v>93.11114928706408</v>
      </c>
      <c r="CR8" s="73" t="s">
        <v>84</v>
      </c>
      <c r="CS8" s="74">
        <v>11137</v>
      </c>
      <c r="CT8" s="199">
        <v>11177</v>
      </c>
      <c r="CU8" s="73">
        <v>11437</v>
      </c>
      <c r="CV8" s="74">
        <v>11683</v>
      </c>
      <c r="CW8" s="74">
        <v>11642</v>
      </c>
      <c r="CX8" s="268"/>
      <c r="CY8" s="268"/>
      <c r="CZ8" s="268"/>
      <c r="DA8" s="268"/>
      <c r="DB8" s="268"/>
      <c r="DC8" s="268"/>
      <c r="DD8" s="268"/>
      <c r="DE8" s="268"/>
      <c r="DF8" s="268"/>
      <c r="DG8" s="268"/>
      <c r="DH8" s="268"/>
      <c r="DI8" s="268"/>
      <c r="DJ8" s="268"/>
      <c r="DK8" s="268"/>
      <c r="DL8" s="268"/>
      <c r="DM8" s="268"/>
      <c r="DN8" s="268"/>
      <c r="DO8" s="268"/>
      <c r="DP8" s="268"/>
      <c r="DQ8" s="268"/>
      <c r="DR8" s="268"/>
      <c r="DS8" s="268"/>
      <c r="DT8" s="268"/>
      <c r="DU8" s="268"/>
      <c r="DV8" s="268"/>
      <c r="DW8" s="268"/>
      <c r="DX8" s="268"/>
      <c r="DY8" s="268"/>
      <c r="DZ8" s="268"/>
      <c r="EA8" s="268"/>
      <c r="EB8" s="268"/>
      <c r="EC8" s="268"/>
    </row>
    <row r="9" spans="1:133" x14ac:dyDescent="0.25">
      <c r="A9" s="158" t="s">
        <v>85</v>
      </c>
      <c r="B9" s="72">
        <v>2453</v>
      </c>
      <c r="C9" s="73">
        <v>162.43957353817629</v>
      </c>
      <c r="D9" s="73">
        <f t="shared" si="2"/>
        <v>173.88232271325796</v>
      </c>
      <c r="E9" s="199">
        <v>15568</v>
      </c>
      <c r="F9" s="72">
        <v>2707</v>
      </c>
      <c r="G9" s="73">
        <f t="shared" si="3"/>
        <v>177.65772478887232</v>
      </c>
      <c r="H9" s="199">
        <v>16104</v>
      </c>
      <c r="I9" s="72">
        <v>2861</v>
      </c>
      <c r="J9" s="73">
        <f t="shared" si="4"/>
        <v>162.22208536059617</v>
      </c>
      <c r="K9" s="199">
        <v>16237</v>
      </c>
      <c r="L9" s="72">
        <v>2634</v>
      </c>
      <c r="M9" s="73">
        <f t="shared" si="5"/>
        <v>152.73153286471822</v>
      </c>
      <c r="N9" s="199">
        <v>16218</v>
      </c>
      <c r="O9" s="72">
        <v>2477</v>
      </c>
      <c r="P9" s="73">
        <v>166.39681155810189</v>
      </c>
      <c r="Q9" s="199">
        <v>16058</v>
      </c>
      <c r="R9" s="73">
        <v>2672</v>
      </c>
      <c r="S9" s="73">
        <v>132.36115420415763</v>
      </c>
      <c r="T9" s="199">
        <v>16115</v>
      </c>
      <c r="U9" s="73">
        <v>2133</v>
      </c>
      <c r="V9" s="73">
        <v>131.18212845175304</v>
      </c>
      <c r="W9" s="199">
        <v>16115</v>
      </c>
      <c r="X9" s="73">
        <v>2114</v>
      </c>
      <c r="Y9" s="73">
        <v>113.87319522912743</v>
      </c>
      <c r="Z9" s="199">
        <v>15930</v>
      </c>
      <c r="AA9" s="73">
        <v>1814</v>
      </c>
      <c r="AB9" s="73">
        <v>131.08945969884851</v>
      </c>
      <c r="AC9" s="199">
        <v>15806</v>
      </c>
      <c r="AD9" s="73">
        <v>2072</v>
      </c>
      <c r="AE9" s="199">
        <v>15729</v>
      </c>
      <c r="AF9" s="73">
        <v>173.75548350181194</v>
      </c>
      <c r="AG9" s="74">
        <v>2733</v>
      </c>
      <c r="AH9" s="199">
        <v>15644</v>
      </c>
      <c r="AI9" s="73">
        <v>201.54691894656099</v>
      </c>
      <c r="AJ9" s="74">
        <v>3153</v>
      </c>
      <c r="AK9" s="74">
        <v>3157</v>
      </c>
      <c r="AL9" s="73">
        <v>202.81382500321212</v>
      </c>
      <c r="AM9" s="73">
        <v>15566</v>
      </c>
      <c r="AN9" s="74">
        <v>3534</v>
      </c>
      <c r="AO9" s="73">
        <v>231.55549731358931</v>
      </c>
      <c r="AP9" s="73">
        <v>15262</v>
      </c>
      <c r="AQ9" s="74">
        <v>2818</v>
      </c>
      <c r="AR9" s="73">
        <v>187.54159456941304</v>
      </c>
      <c r="AS9" s="73">
        <v>15026</v>
      </c>
      <c r="AT9" s="74">
        <v>2532</v>
      </c>
      <c r="AU9" s="73">
        <v>169.51195019080137</v>
      </c>
      <c r="AV9" s="199">
        <v>15031</v>
      </c>
      <c r="AW9" s="74">
        <v>2722</v>
      </c>
      <c r="AX9" s="73">
        <v>182.23204123987412</v>
      </c>
      <c r="AY9" s="73">
        <v>14937</v>
      </c>
      <c r="AZ9" s="74">
        <v>2978</v>
      </c>
      <c r="BA9" s="73">
        <v>198.34820833888369</v>
      </c>
      <c r="BB9" s="73">
        <v>15014</v>
      </c>
      <c r="BC9" s="74">
        <v>2919</v>
      </c>
      <c r="BD9" s="73">
        <v>194.70384204909286</v>
      </c>
      <c r="BE9" s="73">
        <v>14992</v>
      </c>
      <c r="BF9" s="74">
        <v>2892</v>
      </c>
      <c r="BG9" s="73">
        <v>196.38734211598532</v>
      </c>
      <c r="BH9" s="73">
        <v>14726</v>
      </c>
      <c r="BI9" s="74">
        <v>2536</v>
      </c>
      <c r="BJ9" s="73">
        <v>172.37629146275148</v>
      </c>
      <c r="BK9" s="73">
        <v>14712</v>
      </c>
      <c r="BL9" s="74">
        <v>2574</v>
      </c>
      <c r="BM9" s="73">
        <v>174.65056317003663</v>
      </c>
      <c r="BN9" s="73">
        <v>14738</v>
      </c>
      <c r="BO9" s="74">
        <v>2489</v>
      </c>
      <c r="BP9" s="73">
        <v>169.12414214853573</v>
      </c>
      <c r="BQ9" s="73">
        <v>14717</v>
      </c>
      <c r="BR9" s="73">
        <v>2585</v>
      </c>
      <c r="BS9" s="73">
        <v>175.52794187546684</v>
      </c>
      <c r="BT9" s="73">
        <v>14727</v>
      </c>
      <c r="BU9" s="73">
        <v>2810</v>
      </c>
      <c r="BV9" s="73">
        <v>188.62858293616165</v>
      </c>
      <c r="BW9" s="199">
        <v>14897</v>
      </c>
      <c r="BX9" s="73">
        <v>2781</v>
      </c>
      <c r="BY9" s="73">
        <v>185.07919606016239</v>
      </c>
      <c r="BZ9" s="73">
        <v>2412</v>
      </c>
      <c r="CA9" s="73">
        <v>158</v>
      </c>
      <c r="CB9" s="157">
        <v>2529</v>
      </c>
      <c r="CC9" s="157">
        <v>166</v>
      </c>
      <c r="CD9" s="157">
        <v>2560</v>
      </c>
      <c r="CE9" s="75">
        <f>CD9/15618*1000</f>
        <v>163.91343321808168</v>
      </c>
      <c r="CF9" s="157">
        <v>2462</v>
      </c>
      <c r="CG9" s="75">
        <f>CF9/15779*1000</f>
        <v>156.0301666772292</v>
      </c>
      <c r="CH9" s="75">
        <v>2447</v>
      </c>
      <c r="CI9" s="75">
        <f t="shared" si="0"/>
        <v>154.87341772151899</v>
      </c>
      <c r="CJ9" s="75">
        <v>2275</v>
      </c>
      <c r="CK9" s="75">
        <f t="shared" si="1"/>
        <v>144.9783329084884</v>
      </c>
      <c r="CL9" s="75">
        <v>2768</v>
      </c>
      <c r="CM9" s="75">
        <f t="shared" si="8"/>
        <v>176.31696286387668</v>
      </c>
      <c r="CN9" s="75">
        <v>2645</v>
      </c>
      <c r="CO9" s="75">
        <f t="shared" si="6"/>
        <v>167.62785981367639</v>
      </c>
      <c r="CP9" s="75">
        <v>2310</v>
      </c>
      <c r="CQ9" s="75">
        <f t="shared" si="7"/>
        <v>146.20253164556962</v>
      </c>
      <c r="CR9" s="73" t="s">
        <v>85</v>
      </c>
      <c r="CS9" s="74">
        <v>15800</v>
      </c>
      <c r="CT9" s="199">
        <v>15692</v>
      </c>
      <c r="CU9" s="73">
        <v>15699</v>
      </c>
      <c r="CV9" s="74">
        <v>15779</v>
      </c>
      <c r="CW9" s="74">
        <v>15800</v>
      </c>
      <c r="CX9" s="268"/>
      <c r="CY9" s="268"/>
      <c r="CZ9" s="268"/>
      <c r="DA9" s="268"/>
      <c r="DB9" s="268"/>
      <c r="DC9" s="268"/>
      <c r="DD9" s="268"/>
      <c r="DE9" s="268"/>
      <c r="DF9" s="268"/>
      <c r="DG9" s="268"/>
      <c r="DH9" s="268"/>
      <c r="DI9" s="268"/>
      <c r="DJ9" s="268"/>
      <c r="DK9" s="268"/>
      <c r="DL9" s="268"/>
      <c r="DM9" s="268"/>
      <c r="DN9" s="268"/>
      <c r="DO9" s="268"/>
      <c r="DP9" s="268"/>
      <c r="DQ9" s="268"/>
      <c r="DR9" s="268"/>
      <c r="DS9" s="268"/>
      <c r="DT9" s="268"/>
      <c r="DU9" s="268"/>
      <c r="DV9" s="268"/>
      <c r="DW9" s="268"/>
      <c r="DX9" s="268"/>
      <c r="DY9" s="268"/>
      <c r="DZ9" s="268"/>
      <c r="EA9" s="268"/>
      <c r="EB9" s="268"/>
      <c r="EC9" s="268"/>
    </row>
    <row r="10" spans="1:133" x14ac:dyDescent="0.25">
      <c r="A10" s="158" t="s">
        <v>86</v>
      </c>
      <c r="B10" s="72">
        <v>4084</v>
      </c>
      <c r="C10" s="73">
        <v>98.970071489155458</v>
      </c>
      <c r="D10" s="73">
        <f t="shared" si="2"/>
        <v>106.7198452985255</v>
      </c>
      <c r="E10" s="199">
        <v>41370</v>
      </c>
      <c r="F10" s="72">
        <v>4415</v>
      </c>
      <c r="G10" s="73">
        <f t="shared" si="3"/>
        <v>103.63618827160494</v>
      </c>
      <c r="H10" s="199">
        <v>41472</v>
      </c>
      <c r="I10" s="72">
        <v>4298</v>
      </c>
      <c r="J10" s="73">
        <f t="shared" si="4"/>
        <v>96.999083321271769</v>
      </c>
      <c r="K10" s="199">
        <v>41454</v>
      </c>
      <c r="L10" s="72">
        <v>4021</v>
      </c>
      <c r="M10" s="73">
        <f t="shared" si="5"/>
        <v>103.44412910673914</v>
      </c>
      <c r="N10" s="199">
        <v>41578</v>
      </c>
      <c r="O10" s="72">
        <v>4301</v>
      </c>
      <c r="P10" s="73">
        <v>130.76849733028223</v>
      </c>
      <c r="Q10" s="199">
        <v>41952</v>
      </c>
      <c r="R10" s="73">
        <v>5486</v>
      </c>
      <c r="S10" s="73">
        <v>110.88255934951479</v>
      </c>
      <c r="T10" s="199">
        <v>41323</v>
      </c>
      <c r="U10" s="73">
        <v>4582</v>
      </c>
      <c r="V10" s="73">
        <v>126.0557074752559</v>
      </c>
      <c r="W10" s="199">
        <v>41323</v>
      </c>
      <c r="X10" s="73">
        <v>5209</v>
      </c>
      <c r="Y10" s="73">
        <v>144.89153426139998</v>
      </c>
      <c r="Z10" s="199">
        <v>40658</v>
      </c>
      <c r="AA10" s="73">
        <v>5891</v>
      </c>
      <c r="AB10" s="73">
        <v>132.33693680621056</v>
      </c>
      <c r="AC10" s="199">
        <v>41349</v>
      </c>
      <c r="AD10" s="73">
        <v>5472</v>
      </c>
      <c r="AE10" s="199">
        <v>41680</v>
      </c>
      <c r="AF10" s="73">
        <v>148.48848368522073</v>
      </c>
      <c r="AG10" s="74">
        <v>6189</v>
      </c>
      <c r="AH10" s="199">
        <v>42039</v>
      </c>
      <c r="AI10" s="73">
        <v>143.58096053664454</v>
      </c>
      <c r="AJ10" s="74">
        <v>6036</v>
      </c>
      <c r="AK10" s="74">
        <v>5745</v>
      </c>
      <c r="AL10" s="73">
        <v>136.48674332414711</v>
      </c>
      <c r="AM10" s="73">
        <v>42092</v>
      </c>
      <c r="AN10" s="74">
        <v>6594</v>
      </c>
      <c r="AO10" s="73">
        <v>157.12345414254057</v>
      </c>
      <c r="AP10" s="73">
        <v>41967</v>
      </c>
      <c r="AQ10" s="74">
        <v>5589</v>
      </c>
      <c r="AR10" s="73">
        <v>132.59471898650091</v>
      </c>
      <c r="AS10" s="73">
        <v>42151</v>
      </c>
      <c r="AT10" s="74">
        <v>5288</v>
      </c>
      <c r="AU10" s="73">
        <v>125.9377456000381</v>
      </c>
      <c r="AV10" s="199">
        <v>42327</v>
      </c>
      <c r="AW10" s="74">
        <v>5947</v>
      </c>
      <c r="AX10" s="73">
        <v>141.63233227750123</v>
      </c>
      <c r="AY10" s="73">
        <v>41989</v>
      </c>
      <c r="AZ10" s="74">
        <v>5985</v>
      </c>
      <c r="BA10" s="73">
        <v>142.78897769295003</v>
      </c>
      <c r="BB10" s="73">
        <v>41915</v>
      </c>
      <c r="BC10" s="74">
        <v>6034</v>
      </c>
      <c r="BD10" s="73">
        <v>143.58803512362277</v>
      </c>
      <c r="BE10" s="73">
        <v>42023</v>
      </c>
      <c r="BF10" s="74">
        <v>5820</v>
      </c>
      <c r="BG10" s="73">
        <v>140.83143783574505</v>
      </c>
      <c r="BH10" s="73">
        <v>41326</v>
      </c>
      <c r="BI10" s="74">
        <v>4782</v>
      </c>
      <c r="BJ10" s="73">
        <v>115.61056983294249</v>
      </c>
      <c r="BK10" s="73">
        <v>41363</v>
      </c>
      <c r="BL10" s="74">
        <v>4865</v>
      </c>
      <c r="BM10" s="73">
        <v>117.00618100483418</v>
      </c>
      <c r="BN10" s="73">
        <v>41579</v>
      </c>
      <c r="BO10" s="74">
        <v>4710</v>
      </c>
      <c r="BP10" s="73">
        <v>112.96860384237162</v>
      </c>
      <c r="BQ10" s="73">
        <v>41693</v>
      </c>
      <c r="BR10" s="73">
        <v>4452</v>
      </c>
      <c r="BS10" s="73">
        <v>105.39772727272727</v>
      </c>
      <c r="BT10" s="73">
        <v>42240</v>
      </c>
      <c r="BU10" s="73">
        <v>4785</v>
      </c>
      <c r="BV10" s="73">
        <v>112.33449150154944</v>
      </c>
      <c r="BW10" s="199">
        <v>42596</v>
      </c>
      <c r="BX10" s="73">
        <v>4294</v>
      </c>
      <c r="BY10" s="73">
        <v>99.647266313932974</v>
      </c>
      <c r="BZ10" s="73">
        <v>4788</v>
      </c>
      <c r="CA10" s="73">
        <v>110</v>
      </c>
      <c r="CB10" s="157">
        <v>4698</v>
      </c>
      <c r="CC10" s="157">
        <v>108</v>
      </c>
      <c r="CD10" s="157">
        <v>4193</v>
      </c>
      <c r="CE10" s="75">
        <f>CD10/43576*1000</f>
        <v>96.222691389755823</v>
      </c>
      <c r="CF10" s="157">
        <v>4170</v>
      </c>
      <c r="CG10" s="75">
        <f>CF10/43367*1000</f>
        <v>96.156063366153987</v>
      </c>
      <c r="CH10" s="75">
        <v>4297</v>
      </c>
      <c r="CI10" s="75">
        <f t="shared" si="0"/>
        <v>99.338820048085822</v>
      </c>
      <c r="CJ10" s="75">
        <v>3792</v>
      </c>
      <c r="CK10" s="75">
        <f t="shared" si="1"/>
        <v>87.649954926842796</v>
      </c>
      <c r="CL10" s="75">
        <v>4119</v>
      </c>
      <c r="CM10" s="75">
        <f t="shared" si="8"/>
        <v>94.038948882445595</v>
      </c>
      <c r="CN10" s="75">
        <v>4157</v>
      </c>
      <c r="CO10" s="75">
        <f t="shared" si="6"/>
        <v>94.75723729199909</v>
      </c>
      <c r="CP10" s="75">
        <v>3939</v>
      </c>
      <c r="CQ10" s="75">
        <f t="shared" si="7"/>
        <v>90.474768587638096</v>
      </c>
      <c r="CR10" s="73" t="s">
        <v>86</v>
      </c>
      <c r="CS10" s="74">
        <v>43256</v>
      </c>
      <c r="CT10" s="199">
        <v>43263</v>
      </c>
      <c r="CU10" s="73">
        <v>43801</v>
      </c>
      <c r="CV10" s="74">
        <v>43870</v>
      </c>
      <c r="CW10" s="74">
        <v>43537</v>
      </c>
      <c r="CX10" s="268"/>
      <c r="CY10" s="268"/>
      <c r="CZ10" s="268"/>
      <c r="DA10" s="268"/>
      <c r="DB10" s="268"/>
      <c r="DC10" s="268"/>
      <c r="DD10" s="268"/>
      <c r="DE10" s="268"/>
      <c r="DF10" s="268"/>
      <c r="DG10" s="268"/>
      <c r="DH10" s="268"/>
      <c r="DI10" s="268"/>
      <c r="DJ10" s="268"/>
      <c r="DK10" s="268"/>
      <c r="DL10" s="268"/>
      <c r="DM10" s="268"/>
      <c r="DN10" s="268"/>
      <c r="DO10" s="268"/>
      <c r="DP10" s="268"/>
      <c r="DQ10" s="268"/>
      <c r="DR10" s="268"/>
      <c r="DS10" s="268"/>
      <c r="DT10" s="268"/>
      <c r="DU10" s="268"/>
      <c r="DV10" s="268"/>
      <c r="DW10" s="268"/>
      <c r="DX10" s="268"/>
      <c r="DY10" s="268"/>
      <c r="DZ10" s="268"/>
      <c r="EA10" s="268"/>
      <c r="EB10" s="268"/>
      <c r="EC10" s="268"/>
    </row>
    <row r="11" spans="1:133" ht="18.75" customHeight="1" x14ac:dyDescent="0.25">
      <c r="A11" s="158" t="s">
        <v>87</v>
      </c>
      <c r="B11" s="72">
        <v>3838</v>
      </c>
      <c r="C11" s="73">
        <v>87.729724787418846</v>
      </c>
      <c r="D11" s="73">
        <f t="shared" si="2"/>
        <v>105.24625513270479</v>
      </c>
      <c r="E11" s="199">
        <v>43593</v>
      </c>
      <c r="F11" s="72">
        <v>4588</v>
      </c>
      <c r="G11" s="73">
        <f t="shared" si="3"/>
        <v>100.89665372527269</v>
      </c>
      <c r="H11" s="199">
        <v>43272</v>
      </c>
      <c r="I11" s="72">
        <v>4366</v>
      </c>
      <c r="J11" s="73">
        <f t="shared" si="4"/>
        <v>103.52514978403232</v>
      </c>
      <c r="K11" s="199">
        <v>43062</v>
      </c>
      <c r="L11" s="72">
        <v>4458</v>
      </c>
      <c r="M11" s="73">
        <f t="shared" si="5"/>
        <v>98.321061764292082</v>
      </c>
      <c r="N11" s="199">
        <v>42646</v>
      </c>
      <c r="O11" s="72">
        <v>4193</v>
      </c>
      <c r="P11" s="73">
        <v>99.520895593188172</v>
      </c>
      <c r="Q11" s="199">
        <v>42162</v>
      </c>
      <c r="R11" s="73">
        <v>4196</v>
      </c>
      <c r="S11" s="73">
        <v>86.59774257801385</v>
      </c>
      <c r="T11" s="199">
        <v>42172</v>
      </c>
      <c r="U11" s="73">
        <v>3652</v>
      </c>
      <c r="V11" s="73">
        <v>81.381011097410607</v>
      </c>
      <c r="W11" s="199">
        <v>42172</v>
      </c>
      <c r="X11" s="73">
        <v>3432</v>
      </c>
      <c r="Y11" s="73">
        <v>86.787867458054862</v>
      </c>
      <c r="Z11" s="199">
        <v>42794</v>
      </c>
      <c r="AA11" s="73">
        <v>3714</v>
      </c>
      <c r="AB11" s="73">
        <v>76.926699474911118</v>
      </c>
      <c r="AC11" s="199">
        <v>42469</v>
      </c>
      <c r="AD11" s="73">
        <v>3267</v>
      </c>
      <c r="AE11" s="199">
        <v>42300</v>
      </c>
      <c r="AF11" s="73">
        <v>86.973995271867608</v>
      </c>
      <c r="AG11" s="74">
        <v>3679</v>
      </c>
      <c r="AH11" s="199">
        <v>42212</v>
      </c>
      <c r="AI11" s="73">
        <v>92.414479294987203</v>
      </c>
      <c r="AJ11" s="74">
        <v>3901</v>
      </c>
      <c r="AK11" s="74">
        <v>3987</v>
      </c>
      <c r="AL11" s="73">
        <v>94.628913203427246</v>
      </c>
      <c r="AM11" s="73">
        <v>42133</v>
      </c>
      <c r="AN11" s="74">
        <v>4603</v>
      </c>
      <c r="AO11" s="73">
        <v>109.56654209611769</v>
      </c>
      <c r="AP11" s="73">
        <v>42011</v>
      </c>
      <c r="AQ11" s="74">
        <v>4098</v>
      </c>
      <c r="AR11" s="73">
        <v>97.989048564118505</v>
      </c>
      <c r="AS11" s="73">
        <v>41821</v>
      </c>
      <c r="AT11" s="74">
        <v>3564</v>
      </c>
      <c r="AU11" s="73">
        <v>84.982593352091186</v>
      </c>
      <c r="AV11" s="199">
        <v>42016</v>
      </c>
      <c r="AW11" s="74">
        <v>3862</v>
      </c>
      <c r="AX11" s="73">
        <v>92.088320854594883</v>
      </c>
      <c r="AY11" s="73">
        <v>41938</v>
      </c>
      <c r="AZ11" s="74">
        <v>4196</v>
      </c>
      <c r="BA11" s="73">
        <v>99.9618829807509</v>
      </c>
      <c r="BB11" s="73">
        <v>41976</v>
      </c>
      <c r="BC11" s="74">
        <v>3888</v>
      </c>
      <c r="BD11" s="73">
        <v>93.070017953321369</v>
      </c>
      <c r="BE11" s="73">
        <v>41775</v>
      </c>
      <c r="BF11" s="74">
        <v>4112</v>
      </c>
      <c r="BG11" s="73">
        <v>99.431749486156448</v>
      </c>
      <c r="BH11" s="73">
        <v>41355</v>
      </c>
      <c r="BI11" s="74">
        <v>3873</v>
      </c>
      <c r="BJ11" s="73">
        <v>93.725044164266876</v>
      </c>
      <c r="BK11" s="73">
        <v>41323</v>
      </c>
      <c r="BL11" s="74">
        <v>3985</v>
      </c>
      <c r="BM11" s="73">
        <v>96.89498383057358</v>
      </c>
      <c r="BN11" s="73">
        <v>41127</v>
      </c>
      <c r="BO11" s="74">
        <v>3717</v>
      </c>
      <c r="BP11" s="73">
        <v>90.148428405122232</v>
      </c>
      <c r="BQ11" s="73">
        <v>41232</v>
      </c>
      <c r="BR11" s="73">
        <v>3576</v>
      </c>
      <c r="BS11" s="73">
        <v>87.113276492082818</v>
      </c>
      <c r="BT11" s="73">
        <v>41050</v>
      </c>
      <c r="BU11" s="73">
        <v>3573</v>
      </c>
      <c r="BV11" s="73">
        <v>86.515411995447835</v>
      </c>
      <c r="BW11" s="199">
        <v>41299</v>
      </c>
      <c r="BX11" s="73">
        <v>3347</v>
      </c>
      <c r="BY11" s="73">
        <v>79.711352973397794</v>
      </c>
      <c r="BZ11" s="73">
        <v>4520</v>
      </c>
      <c r="CA11" s="73">
        <v>108</v>
      </c>
      <c r="CB11" s="157">
        <v>3296</v>
      </c>
      <c r="CC11" s="157">
        <v>79</v>
      </c>
      <c r="CD11" s="157">
        <v>2907</v>
      </c>
      <c r="CE11" s="75">
        <f>CD11/41704*1000</f>
        <v>69.70554383272588</v>
      </c>
      <c r="CF11" s="157">
        <v>2726</v>
      </c>
      <c r="CG11" s="75">
        <f>CF11/41660*1000</f>
        <v>65.43446951512243</v>
      </c>
      <c r="CH11" s="75">
        <v>2971</v>
      </c>
      <c r="CI11" s="75">
        <f t="shared" si="0"/>
        <v>71.825742191277442</v>
      </c>
      <c r="CJ11" s="75">
        <v>2980</v>
      </c>
      <c r="CK11" s="75">
        <f t="shared" si="1"/>
        <v>71.762269421567211</v>
      </c>
      <c r="CL11" s="75">
        <v>2924</v>
      </c>
      <c r="CM11" s="75">
        <f t="shared" si="8"/>
        <v>69.642261706283037</v>
      </c>
      <c r="CN11" s="75">
        <v>3211</v>
      </c>
      <c r="CO11" s="75">
        <f t="shared" si="6"/>
        <v>75.849199225209048</v>
      </c>
      <c r="CP11" s="75">
        <v>2904</v>
      </c>
      <c r="CQ11" s="75">
        <f t="shared" si="7"/>
        <v>68.327804051669375</v>
      </c>
      <c r="CR11" s="73" t="s">
        <v>87</v>
      </c>
      <c r="CS11" s="74">
        <v>41364</v>
      </c>
      <c r="CT11" s="199">
        <v>41526</v>
      </c>
      <c r="CU11" s="73">
        <v>41986</v>
      </c>
      <c r="CV11" s="74">
        <v>42334</v>
      </c>
      <c r="CW11" s="74">
        <v>42501</v>
      </c>
      <c r="CX11" s="268"/>
      <c r="CY11" s="268"/>
      <c r="CZ11" s="268"/>
      <c r="DA11" s="268"/>
      <c r="DB11" s="268"/>
      <c r="DC11" s="268"/>
      <c r="DD11" s="268"/>
      <c r="DE11" s="268"/>
      <c r="DF11" s="268"/>
      <c r="DG11" s="268"/>
      <c r="DH11" s="268"/>
      <c r="DI11" s="268"/>
      <c r="DJ11" s="268"/>
      <c r="DK11" s="268"/>
      <c r="DL11" s="268"/>
      <c r="DM11" s="268"/>
      <c r="DN11" s="268"/>
      <c r="DO11" s="268"/>
      <c r="DP11" s="268"/>
      <c r="DQ11" s="268"/>
      <c r="DR11" s="268"/>
      <c r="DS11" s="268"/>
      <c r="DT11" s="268"/>
      <c r="DU11" s="268"/>
      <c r="DV11" s="268"/>
      <c r="DW11" s="268"/>
      <c r="DX11" s="268"/>
      <c r="DY11" s="268"/>
      <c r="DZ11" s="268"/>
      <c r="EA11" s="268"/>
      <c r="EB11" s="268"/>
      <c r="EC11" s="268"/>
    </row>
    <row r="12" spans="1:133" x14ac:dyDescent="0.25">
      <c r="A12" s="158" t="s">
        <v>88</v>
      </c>
      <c r="B12" s="72">
        <v>682</v>
      </c>
      <c r="C12" s="73">
        <v>110.66039266590947</v>
      </c>
      <c r="D12" s="73">
        <f t="shared" si="2"/>
        <v>85.547634478289041</v>
      </c>
      <c r="E12" s="199">
        <v>6172</v>
      </c>
      <c r="F12" s="72">
        <v>528</v>
      </c>
      <c r="G12" s="73">
        <f t="shared" si="3"/>
        <v>101.67310167310167</v>
      </c>
      <c r="H12" s="199">
        <v>6216</v>
      </c>
      <c r="I12" s="72">
        <v>632</v>
      </c>
      <c r="J12" s="73">
        <f t="shared" si="4"/>
        <v>92.250324254215315</v>
      </c>
      <c r="K12" s="199">
        <v>6168</v>
      </c>
      <c r="L12" s="72">
        <v>569</v>
      </c>
      <c r="M12" s="73">
        <f t="shared" si="5"/>
        <v>105.41920606160434</v>
      </c>
      <c r="N12" s="199">
        <v>6071</v>
      </c>
      <c r="O12" s="72">
        <v>640</v>
      </c>
      <c r="P12" s="73">
        <v>81.612258494337112</v>
      </c>
      <c r="Q12" s="199">
        <v>6004</v>
      </c>
      <c r="R12" s="73">
        <v>490</v>
      </c>
      <c r="S12" s="73">
        <v>80.899245159172963</v>
      </c>
      <c r="T12" s="199">
        <v>6094</v>
      </c>
      <c r="U12" s="73">
        <v>493</v>
      </c>
      <c r="V12" s="73">
        <v>95.503774204135212</v>
      </c>
      <c r="W12" s="199">
        <v>6094</v>
      </c>
      <c r="X12" s="73">
        <v>582</v>
      </c>
      <c r="Y12" s="73">
        <v>73.001158748551561</v>
      </c>
      <c r="Z12" s="199">
        <v>6041</v>
      </c>
      <c r="AA12" s="73">
        <v>441</v>
      </c>
      <c r="AB12" s="73">
        <v>63.348416289592755</v>
      </c>
      <c r="AC12" s="199">
        <v>5967</v>
      </c>
      <c r="AD12" s="73">
        <v>378</v>
      </c>
      <c r="AE12" s="199">
        <v>5895</v>
      </c>
      <c r="AF12" s="73">
        <v>70.737913486005084</v>
      </c>
      <c r="AG12" s="74">
        <v>417</v>
      </c>
      <c r="AH12" s="199">
        <v>5886</v>
      </c>
      <c r="AI12" s="73">
        <v>62.521236833163435</v>
      </c>
      <c r="AJ12" s="74">
        <v>368</v>
      </c>
      <c r="AK12" s="74">
        <v>385</v>
      </c>
      <c r="AL12" s="73">
        <v>65.11077287332995</v>
      </c>
      <c r="AM12" s="73">
        <v>5913</v>
      </c>
      <c r="AN12" s="74">
        <v>361</v>
      </c>
      <c r="AO12" s="73">
        <v>60.928270042194093</v>
      </c>
      <c r="AP12" s="73">
        <v>5925</v>
      </c>
      <c r="AQ12" s="74">
        <v>438</v>
      </c>
      <c r="AR12" s="73">
        <v>74.667575860893294</v>
      </c>
      <c r="AS12" s="73">
        <v>5866</v>
      </c>
      <c r="AT12" s="74">
        <v>339</v>
      </c>
      <c r="AU12" s="73">
        <v>59.03866248693835</v>
      </c>
      <c r="AV12" s="199">
        <v>5801</v>
      </c>
      <c r="AW12" s="74">
        <v>404</v>
      </c>
      <c r="AX12" s="73">
        <v>70.358760013932425</v>
      </c>
      <c r="AY12" s="73">
        <v>5742</v>
      </c>
      <c r="AZ12" s="74">
        <v>440</v>
      </c>
      <c r="BA12" s="73">
        <v>76.41542202153525</v>
      </c>
      <c r="BB12" s="73">
        <v>5758</v>
      </c>
      <c r="BC12" s="74">
        <v>390</v>
      </c>
      <c r="BD12" s="73">
        <v>67.755385684503125</v>
      </c>
      <c r="BE12" s="73">
        <v>5756</v>
      </c>
      <c r="BF12" s="74">
        <v>582</v>
      </c>
      <c r="BG12" s="73">
        <v>100.15487867836862</v>
      </c>
      <c r="BH12" s="73">
        <v>5811</v>
      </c>
      <c r="BI12" s="74">
        <v>760</v>
      </c>
      <c r="BJ12" s="73">
        <v>131.12491373360939</v>
      </c>
      <c r="BK12" s="73">
        <v>5796</v>
      </c>
      <c r="BL12" s="74">
        <v>637</v>
      </c>
      <c r="BM12" s="73">
        <v>110.41775004333506</v>
      </c>
      <c r="BN12" s="73">
        <v>5769</v>
      </c>
      <c r="BO12" s="74">
        <v>653</v>
      </c>
      <c r="BP12" s="73">
        <v>113.72344130964821</v>
      </c>
      <c r="BQ12" s="73">
        <v>5742</v>
      </c>
      <c r="BR12" s="73">
        <v>582</v>
      </c>
      <c r="BS12" s="73">
        <v>100.13764624913971</v>
      </c>
      <c r="BT12" s="73">
        <v>5812</v>
      </c>
      <c r="BU12" s="73">
        <v>373</v>
      </c>
      <c r="BV12" s="73">
        <v>63.188209385058435</v>
      </c>
      <c r="BW12" s="199">
        <v>5903</v>
      </c>
      <c r="BX12" s="73">
        <v>415</v>
      </c>
      <c r="BY12" s="73">
        <v>70.16060862214708</v>
      </c>
      <c r="BZ12" s="73">
        <v>388</v>
      </c>
      <c r="CA12" s="73">
        <v>66</v>
      </c>
      <c r="CB12" s="157">
        <v>393</v>
      </c>
      <c r="CC12" s="157">
        <v>66</v>
      </c>
      <c r="CD12" s="157">
        <v>428</v>
      </c>
      <c r="CE12" s="75">
        <f>CD12/5891*1000</f>
        <v>72.653199796299447</v>
      </c>
      <c r="CF12" s="157">
        <v>421</v>
      </c>
      <c r="CG12" s="75">
        <f>CF12/5876*1000</f>
        <v>71.647379169503068</v>
      </c>
      <c r="CH12" s="75">
        <v>320</v>
      </c>
      <c r="CI12" s="75">
        <f t="shared" si="0"/>
        <v>54.982817869415804</v>
      </c>
      <c r="CJ12" s="75">
        <v>245</v>
      </c>
      <c r="CK12" s="75">
        <f t="shared" si="1"/>
        <v>42.453647548085257</v>
      </c>
      <c r="CL12" s="75">
        <v>303</v>
      </c>
      <c r="CM12" s="75">
        <f t="shared" si="8"/>
        <v>52.4040124524386</v>
      </c>
      <c r="CN12" s="75">
        <v>299</v>
      </c>
      <c r="CO12" s="75">
        <f t="shared" si="6"/>
        <v>52.474552474552475</v>
      </c>
      <c r="CP12" s="75">
        <v>303</v>
      </c>
      <c r="CQ12" s="75">
        <f t="shared" si="7"/>
        <v>53.083391730903998</v>
      </c>
      <c r="CR12" s="73" t="s">
        <v>88</v>
      </c>
      <c r="CS12" s="74">
        <v>5820</v>
      </c>
      <c r="CT12" s="199">
        <v>5771</v>
      </c>
      <c r="CU12" s="73">
        <v>5782</v>
      </c>
      <c r="CV12" s="74">
        <v>5698</v>
      </c>
      <c r="CW12" s="74">
        <v>5708</v>
      </c>
      <c r="CX12" s="268"/>
      <c r="CY12" s="268"/>
      <c r="CZ12" s="268"/>
      <c r="DA12" s="268"/>
      <c r="DB12" s="268"/>
      <c r="DC12" s="268"/>
      <c r="DD12" s="268"/>
      <c r="DE12" s="268"/>
      <c r="DF12" s="268"/>
      <c r="DG12" s="268"/>
      <c r="DH12" s="268"/>
      <c r="DI12" s="268"/>
      <c r="DJ12" s="268"/>
      <c r="DK12" s="268"/>
      <c r="DL12" s="268"/>
      <c r="DM12" s="268"/>
      <c r="DN12" s="268"/>
      <c r="DO12" s="268"/>
      <c r="DP12" s="268"/>
      <c r="DQ12" s="268"/>
      <c r="DR12" s="268"/>
      <c r="DS12" s="268"/>
      <c r="DT12" s="268"/>
      <c r="DU12" s="268"/>
      <c r="DV12" s="268"/>
      <c r="DW12" s="268"/>
      <c r="DX12" s="268"/>
      <c r="DY12" s="268"/>
      <c r="DZ12" s="268"/>
      <c r="EA12" s="268"/>
      <c r="EB12" s="268"/>
      <c r="EC12" s="268"/>
    </row>
    <row r="13" spans="1:133" x14ac:dyDescent="0.25">
      <c r="A13" s="158" t="s">
        <v>89</v>
      </c>
      <c r="B13" s="72">
        <v>1703</v>
      </c>
      <c r="C13" s="73">
        <v>88.859900860944435</v>
      </c>
      <c r="D13" s="73">
        <f t="shared" si="2"/>
        <v>101.58647594278284</v>
      </c>
      <c r="E13" s="199">
        <v>19225</v>
      </c>
      <c r="F13" s="72">
        <v>1953</v>
      </c>
      <c r="G13" s="73">
        <f t="shared" si="3"/>
        <v>79.218213951554219</v>
      </c>
      <c r="H13" s="199">
        <v>19238</v>
      </c>
      <c r="I13" s="72">
        <v>1524</v>
      </c>
      <c r="J13" s="73">
        <f t="shared" si="4"/>
        <v>89.368099113576278</v>
      </c>
      <c r="K13" s="199">
        <v>19291</v>
      </c>
      <c r="L13" s="72">
        <v>1724</v>
      </c>
      <c r="M13" s="73">
        <f t="shared" si="5"/>
        <v>93.891343904341042</v>
      </c>
      <c r="N13" s="199">
        <v>19235</v>
      </c>
      <c r="O13" s="72">
        <v>1806</v>
      </c>
      <c r="P13" s="73">
        <v>86.611817501869865</v>
      </c>
      <c r="Q13" s="199">
        <v>20055</v>
      </c>
      <c r="R13" s="73">
        <v>1737</v>
      </c>
      <c r="S13" s="73">
        <v>75.308641975308646</v>
      </c>
      <c r="T13" s="199">
        <v>20250</v>
      </c>
      <c r="U13" s="73">
        <v>1525</v>
      </c>
      <c r="V13" s="73">
        <v>81.925925925925924</v>
      </c>
      <c r="W13" s="199">
        <v>20250</v>
      </c>
      <c r="X13" s="73">
        <v>1659</v>
      </c>
      <c r="Y13" s="73">
        <v>75.817958179581794</v>
      </c>
      <c r="Z13" s="199">
        <v>20325</v>
      </c>
      <c r="AA13" s="73">
        <v>1541</v>
      </c>
      <c r="AB13" s="73">
        <v>65.942357024294566</v>
      </c>
      <c r="AC13" s="199">
        <v>19881</v>
      </c>
      <c r="AD13" s="73">
        <v>1311</v>
      </c>
      <c r="AE13" s="199">
        <v>19792</v>
      </c>
      <c r="AF13" s="73">
        <v>67.855699272433299</v>
      </c>
      <c r="AG13" s="74">
        <v>1343</v>
      </c>
      <c r="AH13" s="199">
        <v>19551</v>
      </c>
      <c r="AI13" s="73">
        <v>73.295483606976632</v>
      </c>
      <c r="AJ13" s="74">
        <v>1433</v>
      </c>
      <c r="AK13" s="74">
        <v>1618</v>
      </c>
      <c r="AL13" s="73">
        <v>83.475210235773616</v>
      </c>
      <c r="AM13" s="73">
        <v>19383</v>
      </c>
      <c r="AN13" s="74">
        <v>1586</v>
      </c>
      <c r="AO13" s="73">
        <v>82.746387019356192</v>
      </c>
      <c r="AP13" s="73">
        <v>19167</v>
      </c>
      <c r="AQ13" s="74">
        <v>1474</v>
      </c>
      <c r="AR13" s="73">
        <v>76.79883290783097</v>
      </c>
      <c r="AS13" s="73">
        <v>19193</v>
      </c>
      <c r="AT13" s="74">
        <v>1346</v>
      </c>
      <c r="AU13" s="73">
        <v>71.725460939997859</v>
      </c>
      <c r="AV13" s="199">
        <v>18996</v>
      </c>
      <c r="AW13" s="74">
        <v>1544</v>
      </c>
      <c r="AX13" s="73">
        <v>82.27645742299903</v>
      </c>
      <c r="AY13" s="73">
        <v>18766</v>
      </c>
      <c r="AZ13" s="74">
        <v>1585</v>
      </c>
      <c r="BA13" s="73">
        <v>85.907859078590789</v>
      </c>
      <c r="BB13" s="73">
        <v>18450</v>
      </c>
      <c r="BC13" s="74">
        <v>1566</v>
      </c>
      <c r="BD13" s="73">
        <v>85.850556438791727</v>
      </c>
      <c r="BE13" s="73">
        <v>18241</v>
      </c>
      <c r="BF13" s="74">
        <v>1523</v>
      </c>
      <c r="BG13" s="73">
        <v>84.601710921008774</v>
      </c>
      <c r="BH13" s="73">
        <v>18002</v>
      </c>
      <c r="BI13" s="74">
        <v>1391</v>
      </c>
      <c r="BJ13" s="73">
        <v>77.78336968070235</v>
      </c>
      <c r="BK13" s="73">
        <v>17883</v>
      </c>
      <c r="BL13" s="74">
        <v>1552</v>
      </c>
      <c r="BM13" s="73">
        <v>86.927299204660031</v>
      </c>
      <c r="BN13" s="73">
        <v>17854</v>
      </c>
      <c r="BO13" s="74">
        <v>1533</v>
      </c>
      <c r="BP13" s="73">
        <v>85.60897972859776</v>
      </c>
      <c r="BQ13" s="73">
        <v>17907</v>
      </c>
      <c r="BR13" s="73">
        <v>1262</v>
      </c>
      <c r="BS13" s="73">
        <v>70.546145676113809</v>
      </c>
      <c r="BT13" s="73">
        <v>17889</v>
      </c>
      <c r="BU13" s="73">
        <v>1187</v>
      </c>
      <c r="BV13" s="73">
        <v>65.627246088350745</v>
      </c>
      <c r="BW13" s="199">
        <v>18087</v>
      </c>
      <c r="BX13" s="73">
        <v>1268</v>
      </c>
      <c r="BY13" s="73">
        <v>68.503511615343058</v>
      </c>
      <c r="BZ13" s="73">
        <v>1322</v>
      </c>
      <c r="CA13" s="73">
        <v>70</v>
      </c>
      <c r="CB13" s="157">
        <v>1219</v>
      </c>
      <c r="CC13" s="157">
        <v>65</v>
      </c>
      <c r="CD13" s="157">
        <v>1198</v>
      </c>
      <c r="CE13" s="75">
        <f>CD13/18675*1000</f>
        <v>64.149933065595718</v>
      </c>
      <c r="CF13" s="157">
        <v>1297</v>
      </c>
      <c r="CG13" s="75">
        <f>CF13/18649*1000</f>
        <v>69.547965038339868</v>
      </c>
      <c r="CH13" s="75">
        <v>1033</v>
      </c>
      <c r="CI13" s="75">
        <f t="shared" si="0"/>
        <v>55.663325789416959</v>
      </c>
      <c r="CJ13" s="75">
        <v>1124</v>
      </c>
      <c r="CK13" s="75">
        <f t="shared" si="1"/>
        <v>60.66493955094991</v>
      </c>
      <c r="CL13" s="75">
        <v>1223</v>
      </c>
      <c r="CM13" s="75">
        <f t="shared" si="8"/>
        <v>65.897947087666353</v>
      </c>
      <c r="CN13" s="75">
        <v>1240</v>
      </c>
      <c r="CO13" s="75">
        <f t="shared" si="6"/>
        <v>66.406040807583139</v>
      </c>
      <c r="CP13" s="75">
        <v>1280</v>
      </c>
      <c r="CQ13" s="75">
        <f t="shared" si="7"/>
        <v>68.758057584873228</v>
      </c>
      <c r="CR13" s="73" t="s">
        <v>89</v>
      </c>
      <c r="CS13" s="74">
        <v>18558</v>
      </c>
      <c r="CT13" s="199">
        <v>18528</v>
      </c>
      <c r="CU13" s="73">
        <v>18559</v>
      </c>
      <c r="CV13" s="74">
        <v>18673</v>
      </c>
      <c r="CW13" s="74">
        <v>18616</v>
      </c>
      <c r="CX13" s="268"/>
      <c r="CY13" s="268"/>
      <c r="CZ13" s="268"/>
      <c r="DA13" s="268"/>
      <c r="DB13" s="268"/>
      <c r="DC13" s="268"/>
      <c r="DD13" s="268"/>
      <c r="DE13" s="268"/>
      <c r="DF13" s="268"/>
      <c r="DG13" s="268"/>
      <c r="DH13" s="268"/>
      <c r="DI13" s="268"/>
      <c r="DJ13" s="268"/>
      <c r="DK13" s="268"/>
      <c r="DL13" s="268"/>
      <c r="DM13" s="268"/>
      <c r="DN13" s="268"/>
      <c r="DO13" s="268"/>
      <c r="DP13" s="268"/>
      <c r="DQ13" s="268"/>
      <c r="DR13" s="268"/>
      <c r="DS13" s="268"/>
      <c r="DT13" s="268"/>
      <c r="DU13" s="268"/>
      <c r="DV13" s="268"/>
      <c r="DW13" s="268"/>
      <c r="DX13" s="268"/>
      <c r="DY13" s="268"/>
      <c r="DZ13" s="268"/>
      <c r="EA13" s="268"/>
      <c r="EB13" s="268"/>
      <c r="EC13" s="268"/>
    </row>
    <row r="14" spans="1:133" ht="18.75" customHeight="1" x14ac:dyDescent="0.25">
      <c r="A14" s="158" t="s">
        <v>90</v>
      </c>
      <c r="B14" s="72">
        <v>1516</v>
      </c>
      <c r="C14" s="73">
        <v>129.19720470427816</v>
      </c>
      <c r="D14" s="73">
        <f t="shared" si="2"/>
        <v>123.9222316145393</v>
      </c>
      <c r="E14" s="199">
        <v>11830</v>
      </c>
      <c r="F14" s="72">
        <v>1466</v>
      </c>
      <c r="G14" s="73">
        <f t="shared" si="3"/>
        <v>126.92967409948541</v>
      </c>
      <c r="H14" s="199">
        <v>12243</v>
      </c>
      <c r="I14" s="72">
        <v>1554</v>
      </c>
      <c r="J14" s="73">
        <f t="shared" si="4"/>
        <v>115.0088098670511</v>
      </c>
      <c r="K14" s="199">
        <v>12486</v>
      </c>
      <c r="L14" s="72">
        <v>1436</v>
      </c>
      <c r="M14" s="73">
        <f t="shared" si="5"/>
        <v>155.49385164617215</v>
      </c>
      <c r="N14" s="199">
        <v>12605</v>
      </c>
      <c r="O14" s="72">
        <v>1960</v>
      </c>
      <c r="P14" s="73">
        <v>142.22538103135119</v>
      </c>
      <c r="Q14" s="199">
        <v>12663</v>
      </c>
      <c r="R14" s="73">
        <v>1801</v>
      </c>
      <c r="S14" s="73">
        <v>109.31302554339203</v>
      </c>
      <c r="T14" s="199">
        <v>12606</v>
      </c>
      <c r="U14" s="73">
        <v>1378</v>
      </c>
      <c r="V14" s="73">
        <v>124.70252260828177</v>
      </c>
      <c r="W14" s="199">
        <v>12606</v>
      </c>
      <c r="X14" s="73">
        <v>1572</v>
      </c>
      <c r="Y14" s="73">
        <v>129.99078624078624</v>
      </c>
      <c r="Z14" s="199">
        <v>13024</v>
      </c>
      <c r="AA14" s="73">
        <v>1693</v>
      </c>
      <c r="AB14" s="73">
        <v>111.63985195256438</v>
      </c>
      <c r="AC14" s="199">
        <v>13239</v>
      </c>
      <c r="AD14" s="73">
        <v>1478</v>
      </c>
      <c r="AE14" s="199">
        <v>13410</v>
      </c>
      <c r="AF14" s="73">
        <v>132.88590604026845</v>
      </c>
      <c r="AG14" s="74">
        <v>1782</v>
      </c>
      <c r="AH14" s="199">
        <v>13504</v>
      </c>
      <c r="AI14" s="73">
        <v>121.29739336492891</v>
      </c>
      <c r="AJ14" s="74">
        <v>1638</v>
      </c>
      <c r="AK14" s="74">
        <v>1442</v>
      </c>
      <c r="AL14" s="73">
        <v>105.25547445255475</v>
      </c>
      <c r="AM14" s="73">
        <v>13700</v>
      </c>
      <c r="AN14" s="74">
        <v>1590</v>
      </c>
      <c r="AO14" s="73">
        <v>115.3343972145655</v>
      </c>
      <c r="AP14" s="73">
        <v>13786</v>
      </c>
      <c r="AQ14" s="74">
        <v>1580</v>
      </c>
      <c r="AR14" s="73">
        <v>113.65271184002302</v>
      </c>
      <c r="AS14" s="73">
        <v>13902</v>
      </c>
      <c r="AT14" s="74">
        <v>1459</v>
      </c>
      <c r="AU14" s="73">
        <v>105.45717383447779</v>
      </c>
      <c r="AV14" s="199">
        <v>13892</v>
      </c>
      <c r="AW14" s="74">
        <v>1716</v>
      </c>
      <c r="AX14" s="73">
        <v>124.03324900614383</v>
      </c>
      <c r="AY14" s="73">
        <v>13835</v>
      </c>
      <c r="AZ14" s="74">
        <v>1603</v>
      </c>
      <c r="BA14" s="73">
        <v>116.05009773401868</v>
      </c>
      <c r="BB14" s="73">
        <v>13813</v>
      </c>
      <c r="BC14" s="74">
        <v>1458</v>
      </c>
      <c r="BD14" s="73">
        <v>107.07204230006609</v>
      </c>
      <c r="BE14" s="73">
        <v>13617</v>
      </c>
      <c r="BF14" s="74">
        <v>1521</v>
      </c>
      <c r="BG14" s="73">
        <v>112.85894486903614</v>
      </c>
      <c r="BH14" s="73">
        <v>13477</v>
      </c>
      <c r="BI14" s="74">
        <v>1304</v>
      </c>
      <c r="BJ14" s="73">
        <v>96.158100435071162</v>
      </c>
      <c r="BK14" s="73">
        <v>13561</v>
      </c>
      <c r="BL14" s="74">
        <v>1237</v>
      </c>
      <c r="BM14" s="73">
        <v>91.527931927487984</v>
      </c>
      <c r="BN14" s="73">
        <v>13515</v>
      </c>
      <c r="BO14" s="74">
        <v>1227</v>
      </c>
      <c r="BP14" s="73">
        <v>90.754437869822482</v>
      </c>
      <c r="BQ14" s="73">
        <v>13520</v>
      </c>
      <c r="BR14" s="73">
        <v>1055</v>
      </c>
      <c r="BS14" s="73">
        <v>78.357100415923952</v>
      </c>
      <c r="BT14" s="73">
        <v>13464</v>
      </c>
      <c r="BU14" s="73">
        <v>1131</v>
      </c>
      <c r="BV14" s="73">
        <v>84.201905896366895</v>
      </c>
      <c r="BW14" s="199">
        <v>13432</v>
      </c>
      <c r="BX14" s="73">
        <v>1023</v>
      </c>
      <c r="BY14" s="73">
        <v>75.946547884187083</v>
      </c>
      <c r="BZ14" s="73">
        <v>118</v>
      </c>
      <c r="CA14" s="73">
        <v>83</v>
      </c>
      <c r="CB14" s="157">
        <v>968</v>
      </c>
      <c r="CC14" s="157">
        <v>72</v>
      </c>
      <c r="CD14" s="157">
        <v>1051</v>
      </c>
      <c r="CE14" s="75">
        <f>CD14/13534*1000</f>
        <v>77.656273089995565</v>
      </c>
      <c r="CF14" s="157">
        <v>881</v>
      </c>
      <c r="CG14" s="75">
        <f>CF14/13393*1000</f>
        <v>65.78063167326215</v>
      </c>
      <c r="CH14" s="75">
        <v>733</v>
      </c>
      <c r="CI14" s="75">
        <f t="shared" si="0"/>
        <v>54.445517343831241</v>
      </c>
      <c r="CJ14" s="75">
        <v>1078</v>
      </c>
      <c r="CK14" s="75">
        <f t="shared" si="1"/>
        <v>80.196399345335507</v>
      </c>
      <c r="CL14" s="75">
        <v>881</v>
      </c>
      <c r="CM14" s="75">
        <f t="shared" si="8"/>
        <v>65.206128339871213</v>
      </c>
      <c r="CN14" s="75">
        <v>963</v>
      </c>
      <c r="CO14" s="75">
        <f t="shared" si="6"/>
        <v>70.996756119138908</v>
      </c>
      <c r="CP14" s="75">
        <v>1034</v>
      </c>
      <c r="CQ14" s="75">
        <f t="shared" si="7"/>
        <v>74.372437603394943</v>
      </c>
      <c r="CR14" s="73" t="s">
        <v>90</v>
      </c>
      <c r="CS14" s="74">
        <v>13463</v>
      </c>
      <c r="CT14" s="199">
        <v>13442</v>
      </c>
      <c r="CU14" s="73">
        <v>13511</v>
      </c>
      <c r="CV14" s="74">
        <v>13564</v>
      </c>
      <c r="CW14" s="74">
        <v>13903</v>
      </c>
      <c r="CX14" s="268"/>
      <c r="CY14" s="268"/>
      <c r="CZ14" s="268"/>
      <c r="DA14" s="268"/>
      <c r="DB14" s="268"/>
      <c r="DC14" s="268"/>
      <c r="DD14" s="268"/>
      <c r="DE14" s="268"/>
      <c r="DF14" s="268"/>
      <c r="DG14" s="268"/>
      <c r="DH14" s="268"/>
      <c r="DI14" s="268"/>
      <c r="DJ14" s="268"/>
      <c r="DK14" s="268"/>
      <c r="DL14" s="268"/>
      <c r="DM14" s="268"/>
      <c r="DN14" s="268"/>
      <c r="DO14" s="268"/>
      <c r="DP14" s="268"/>
      <c r="DQ14" s="268"/>
      <c r="DR14" s="268"/>
      <c r="DS14" s="268"/>
      <c r="DT14" s="268"/>
      <c r="DU14" s="268"/>
      <c r="DV14" s="268"/>
      <c r="DW14" s="268"/>
      <c r="DX14" s="268"/>
      <c r="DY14" s="268"/>
      <c r="DZ14" s="268"/>
      <c r="EA14" s="268"/>
      <c r="EB14" s="268"/>
      <c r="EC14" s="268"/>
    </row>
    <row r="15" spans="1:133" s="18" customFormat="1" ht="22.5" customHeight="1" x14ac:dyDescent="0.25">
      <c r="A15" s="160" t="s">
        <v>91</v>
      </c>
      <c r="B15" s="76">
        <f>SUM(B5:B14)</f>
        <v>32941</v>
      </c>
      <c r="C15" s="77">
        <v>160.58494797602853</v>
      </c>
      <c r="D15" s="77">
        <f t="shared" si="2"/>
        <v>153.52206845388019</v>
      </c>
      <c r="E15" s="77">
        <f>SUM(E5:E14)</f>
        <v>218366</v>
      </c>
      <c r="F15" s="76">
        <f>SUM(F5:F14)</f>
        <v>33524</v>
      </c>
      <c r="G15" s="77">
        <f t="shared" si="3"/>
        <v>150.27033433929924</v>
      </c>
      <c r="H15" s="77">
        <f>SUM(H5:H14)</f>
        <v>219358</v>
      </c>
      <c r="I15" s="76">
        <f>SUM(I5:I14)</f>
        <v>32963</v>
      </c>
      <c r="J15" s="77">
        <f t="shared" si="4"/>
        <v>147.88128636836248</v>
      </c>
      <c r="K15" s="77">
        <f>SUM(K5:K14)</f>
        <v>219284</v>
      </c>
      <c r="L15" s="76">
        <f>SUM(L5:L14)</f>
        <v>32428</v>
      </c>
      <c r="M15" s="77">
        <f t="shared" si="5"/>
        <v>148.58460356090688</v>
      </c>
      <c r="N15" s="77">
        <f>SUM(N5:N14)</f>
        <v>218596</v>
      </c>
      <c r="O15" s="76">
        <f>SUM(O5:O14)</f>
        <v>32480</v>
      </c>
      <c r="P15" s="77">
        <v>152.69306269246786</v>
      </c>
      <c r="Q15" s="77">
        <v>218543</v>
      </c>
      <c r="R15" s="76">
        <v>33370</v>
      </c>
      <c r="S15" s="77">
        <v>127.22884920361305</v>
      </c>
      <c r="T15" s="77">
        <v>217545</v>
      </c>
      <c r="U15" s="76">
        <v>27678</v>
      </c>
      <c r="V15" s="77">
        <v>132.77252982141627</v>
      </c>
      <c r="W15" s="77">
        <v>217545</v>
      </c>
      <c r="X15" s="76">
        <v>28884</v>
      </c>
      <c r="Y15" s="77">
        <v>144.75304926049066</v>
      </c>
      <c r="Z15" s="77">
        <v>215954</v>
      </c>
      <c r="AA15" s="77">
        <v>31260</v>
      </c>
      <c r="AB15" s="77">
        <v>124.44793267913452</v>
      </c>
      <c r="AC15" s="77">
        <v>215327</v>
      </c>
      <c r="AD15" s="77">
        <v>26797</v>
      </c>
      <c r="AE15" s="77">
        <v>215267</v>
      </c>
      <c r="AF15" s="77">
        <v>135.92422433536026</v>
      </c>
      <c r="AG15" s="77">
        <v>29260</v>
      </c>
      <c r="AH15" s="77">
        <v>215330</v>
      </c>
      <c r="AI15" s="77">
        <v>145.8551989968885</v>
      </c>
      <c r="AJ15" s="77">
        <v>29831</v>
      </c>
      <c r="AK15" s="77">
        <v>29886</v>
      </c>
      <c r="AL15" s="77">
        <v>145.56038049896318</v>
      </c>
      <c r="AM15" s="77">
        <v>215086</v>
      </c>
      <c r="AN15" s="77">
        <v>33590</v>
      </c>
      <c r="AO15" s="77">
        <v>159.05252451735112</v>
      </c>
      <c r="AP15" s="77">
        <v>214169</v>
      </c>
      <c r="AQ15" s="77">
        <v>29284</v>
      </c>
      <c r="AR15" s="77">
        <v>138.94969224149219</v>
      </c>
      <c r="AS15" s="77">
        <v>213632</v>
      </c>
      <c r="AT15" s="77">
        <v>26365</v>
      </c>
      <c r="AU15" s="77">
        <v>125.50842261445067</v>
      </c>
      <c r="AV15" s="77">
        <v>213899</v>
      </c>
      <c r="AW15" s="77">
        <v>28591</v>
      </c>
      <c r="AX15" s="77">
        <v>134.87884447065539</v>
      </c>
      <c r="AY15" s="77">
        <v>213581</v>
      </c>
      <c r="AZ15" s="77">
        <v>29322</v>
      </c>
      <c r="BA15" s="77">
        <v>139.27477614382906</v>
      </c>
      <c r="BB15" s="77">
        <v>213865</v>
      </c>
      <c r="BC15" s="77">
        <v>28326</v>
      </c>
      <c r="BD15" s="77">
        <v>134.22686693066524</v>
      </c>
      <c r="BE15" s="77">
        <v>213385</v>
      </c>
      <c r="BF15" s="77">
        <v>28701</v>
      </c>
      <c r="BG15" s="77">
        <v>136.71144363203535</v>
      </c>
      <c r="BH15" s="77">
        <v>211716</v>
      </c>
      <c r="BI15" s="77">
        <v>26102</v>
      </c>
      <c r="BJ15" s="77">
        <v>124.1826367772199</v>
      </c>
      <c r="BK15" s="77">
        <v>212115</v>
      </c>
      <c r="BL15" s="77">
        <v>25890</v>
      </c>
      <c r="BM15" s="77">
        <v>121.94719860577942</v>
      </c>
      <c r="BN15" s="77">
        <v>212305</v>
      </c>
      <c r="BO15" s="77">
        <v>25136</v>
      </c>
      <c r="BP15" s="77">
        <v>118.02933829191788</v>
      </c>
      <c r="BQ15" s="77">
        <v>212964</v>
      </c>
      <c r="BR15" s="78">
        <v>24157</v>
      </c>
      <c r="BS15" s="77">
        <v>112.9243369078449</v>
      </c>
      <c r="BT15" s="77">
        <v>213922</v>
      </c>
      <c r="BU15" s="77">
        <v>24487</v>
      </c>
      <c r="BV15" s="77">
        <v>113.47080630213161</v>
      </c>
      <c r="BW15" s="77"/>
      <c r="BX15" s="78">
        <v>22526</v>
      </c>
      <c r="BY15" s="77">
        <v>103.08344239939228</v>
      </c>
      <c r="BZ15" s="78">
        <v>25120</v>
      </c>
      <c r="CA15" s="77">
        <v>114</v>
      </c>
      <c r="CB15" s="79">
        <f>SUM(CB5:CB14)</f>
        <v>23063</v>
      </c>
      <c r="CC15" s="79">
        <f>SUM(CC5:CC14)/10</f>
        <v>116.1</v>
      </c>
      <c r="CD15" s="79">
        <f>SUM(CD5:CD14)</f>
        <v>22271</v>
      </c>
      <c r="CE15" s="79">
        <f>SUM(CE5:CE14)/10</f>
        <v>114.58799508276562</v>
      </c>
      <c r="CF15" s="79">
        <f>SUM(CF5:CF14)</f>
        <v>21243</v>
      </c>
      <c r="CG15" s="79">
        <f>SUM(CG5:CG14)/10</f>
        <v>108.87840353824902</v>
      </c>
      <c r="CH15" s="79">
        <f>SUM(CH5:CH14)</f>
        <v>20390</v>
      </c>
      <c r="CI15" s="79">
        <f t="shared" si="0"/>
        <v>92.831614650913963</v>
      </c>
      <c r="CJ15" s="79">
        <f>SUM(CJ5:CJ14)</f>
        <v>19390</v>
      </c>
      <c r="CK15" s="79">
        <f t="shared" si="1"/>
        <v>88.113934634820225</v>
      </c>
      <c r="CL15" s="79">
        <f>SUM(CL5:CL14)</f>
        <v>21380</v>
      </c>
      <c r="CM15" s="186">
        <f t="shared" si="8"/>
        <v>96.272914349527426</v>
      </c>
      <c r="CN15" s="79">
        <f>SUM(CN5:CN14)</f>
        <v>22011</v>
      </c>
      <c r="CO15" s="186">
        <f>CN15/CU15*1000</f>
        <v>99.114271176213663</v>
      </c>
      <c r="CP15" s="79">
        <f>SUM(CP5:CP14)</f>
        <v>20487</v>
      </c>
      <c r="CQ15" s="186">
        <f>CP15/CW15*1000</f>
        <v>91.805732312821519</v>
      </c>
      <c r="CR15" s="73"/>
      <c r="CS15" s="74">
        <v>219645</v>
      </c>
      <c r="CT15" s="199">
        <v>220056</v>
      </c>
      <c r="CU15" s="73">
        <v>222077</v>
      </c>
      <c r="CV15" s="74">
        <v>222927</v>
      </c>
      <c r="CW15" s="74">
        <f>SUM(CW5:CW14)</f>
        <v>223156</v>
      </c>
      <c r="CX15" s="269"/>
      <c r="CY15" s="269"/>
      <c r="CZ15" s="269"/>
      <c r="DA15" s="269"/>
      <c r="DB15" s="269"/>
      <c r="DC15" s="269"/>
      <c r="DD15" s="269"/>
      <c r="DE15" s="269"/>
      <c r="DF15" s="269"/>
      <c r="DG15" s="269"/>
      <c r="DH15" s="269"/>
      <c r="DI15" s="269"/>
      <c r="DJ15" s="269"/>
      <c r="DK15" s="269"/>
      <c r="DL15" s="269"/>
      <c r="DM15" s="269"/>
      <c r="DN15" s="269"/>
      <c r="DO15" s="269"/>
      <c r="DP15" s="269"/>
      <c r="DQ15" s="269"/>
      <c r="DR15" s="269"/>
      <c r="DS15" s="269"/>
      <c r="DT15" s="269"/>
      <c r="DU15" s="269"/>
      <c r="DV15" s="269"/>
      <c r="DW15" s="269"/>
      <c r="DX15" s="269"/>
      <c r="DY15" s="269"/>
      <c r="DZ15" s="269"/>
      <c r="EA15" s="269"/>
      <c r="EB15" s="269"/>
      <c r="EC15" s="269"/>
    </row>
    <row r="16" spans="1:133" ht="20.25" customHeight="1" x14ac:dyDescent="0.25">
      <c r="A16" s="299" t="s">
        <v>154</v>
      </c>
      <c r="B16" s="299"/>
      <c r="C16" s="299"/>
      <c r="D16" s="299"/>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299"/>
      <c r="AP16" s="299"/>
      <c r="AQ16" s="299"/>
      <c r="AR16" s="299"/>
      <c r="AS16" s="299"/>
      <c r="AT16" s="299"/>
      <c r="AU16" s="299"/>
      <c r="AV16" s="299"/>
      <c r="AW16" s="299"/>
      <c r="AX16" s="299"/>
      <c r="AY16" s="299"/>
      <c r="AZ16" s="299"/>
      <c r="BA16" s="299"/>
      <c r="BB16" s="299"/>
      <c r="BC16" s="299"/>
      <c r="BD16" s="299"/>
      <c r="BE16" s="299"/>
      <c r="BF16" s="299"/>
      <c r="BG16" s="299"/>
      <c r="BH16" s="299"/>
      <c r="BI16" s="299"/>
      <c r="BJ16" s="299"/>
      <c r="BK16" s="299"/>
      <c r="BL16" s="299"/>
      <c r="BM16" s="299"/>
      <c r="BN16" s="299"/>
      <c r="BO16" s="299"/>
      <c r="BP16" s="299"/>
      <c r="BQ16" s="299"/>
      <c r="BR16" s="299"/>
      <c r="BS16" s="299"/>
      <c r="BT16" s="299"/>
      <c r="BU16" s="299"/>
      <c r="BV16" s="299"/>
      <c r="BW16" s="299"/>
      <c r="BX16" s="299"/>
      <c r="BY16" s="299"/>
      <c r="BZ16" s="299"/>
      <c r="CA16" s="299"/>
      <c r="CB16" s="299"/>
      <c r="CC16" s="299"/>
      <c r="CD16" s="299"/>
      <c r="CE16" s="299"/>
      <c r="CF16" s="299"/>
      <c r="CG16" s="299"/>
      <c r="CH16" s="299"/>
      <c r="CI16" s="299"/>
      <c r="CJ16" s="299"/>
      <c r="CK16" s="299"/>
      <c r="CL16" s="299"/>
      <c r="CM16" s="299"/>
      <c r="CN16" s="299"/>
      <c r="CO16" s="299"/>
      <c r="CP16" s="204"/>
      <c r="CQ16" s="204"/>
      <c r="CX16" s="268"/>
      <c r="CY16" s="268"/>
      <c r="CZ16" s="268"/>
      <c r="DA16" s="268"/>
      <c r="DB16" s="268"/>
      <c r="DC16" s="268"/>
      <c r="DD16" s="268"/>
      <c r="DE16" s="268"/>
      <c r="DF16" s="268"/>
      <c r="DG16" s="268"/>
      <c r="DH16" s="268"/>
      <c r="DI16" s="268"/>
      <c r="DJ16" s="268"/>
      <c r="DK16" s="268"/>
      <c r="DL16" s="268"/>
      <c r="DM16" s="268"/>
      <c r="DN16" s="268"/>
      <c r="DO16" s="268"/>
      <c r="DP16" s="268"/>
      <c r="DQ16" s="268"/>
      <c r="DR16" s="268"/>
      <c r="DS16" s="268"/>
      <c r="DT16" s="268"/>
      <c r="DU16" s="268"/>
      <c r="DV16" s="268"/>
      <c r="DW16" s="268"/>
      <c r="DX16" s="268"/>
      <c r="DY16" s="268"/>
      <c r="DZ16" s="268"/>
      <c r="EA16" s="268"/>
      <c r="EB16" s="268"/>
      <c r="EC16" s="268"/>
    </row>
    <row r="17" spans="1:133" x14ac:dyDescent="0.25">
      <c r="CT17" s="199"/>
      <c r="CX17" s="268"/>
      <c r="CY17" s="268"/>
      <c r="CZ17" s="268"/>
      <c r="DA17" s="268"/>
      <c r="DB17" s="268"/>
      <c r="DC17" s="268"/>
      <c r="DD17" s="268"/>
      <c r="DE17" s="268"/>
      <c r="DF17" s="268"/>
      <c r="DG17" s="268"/>
      <c r="DH17" s="268"/>
      <c r="DI17" s="268"/>
      <c r="DJ17" s="268"/>
      <c r="DK17" s="268"/>
      <c r="DL17" s="268"/>
      <c r="DM17" s="268"/>
      <c r="DN17" s="268"/>
      <c r="DO17" s="268"/>
      <c r="DP17" s="268"/>
      <c r="DQ17" s="268"/>
      <c r="DR17" s="268"/>
      <c r="DS17" s="268"/>
      <c r="DT17" s="268"/>
      <c r="DU17" s="268"/>
      <c r="DV17" s="268"/>
      <c r="DW17" s="268"/>
      <c r="DX17" s="268"/>
      <c r="DY17" s="268"/>
      <c r="DZ17" s="268"/>
      <c r="EA17" s="268"/>
      <c r="EB17" s="268"/>
      <c r="EC17" s="268"/>
    </row>
    <row r="18" spans="1:133" x14ac:dyDescent="0.25">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row>
    <row r="19" spans="1:133" x14ac:dyDescent="0.25">
      <c r="A19" s="302"/>
      <c r="B19" s="303"/>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CX19" s="268"/>
      <c r="CY19" s="268"/>
      <c r="CZ19" s="268"/>
      <c r="DA19" s="268"/>
      <c r="DB19" s="268"/>
      <c r="DC19" s="268"/>
      <c r="DD19" s="268"/>
      <c r="DE19" s="268"/>
      <c r="DF19" s="268"/>
      <c r="DG19" s="268"/>
      <c r="DH19" s="268"/>
      <c r="DI19" s="268"/>
      <c r="DJ19" s="268"/>
      <c r="DK19" s="268"/>
      <c r="DL19" s="268"/>
      <c r="DM19" s="268"/>
      <c r="DN19" s="268"/>
      <c r="DO19" s="268"/>
      <c r="DP19" s="268"/>
      <c r="DQ19" s="268"/>
      <c r="DR19" s="268"/>
      <c r="DS19" s="268"/>
      <c r="DT19" s="268"/>
      <c r="DU19" s="268"/>
      <c r="DV19" s="268"/>
      <c r="DW19" s="268"/>
      <c r="DX19" s="268"/>
      <c r="DY19" s="268"/>
      <c r="DZ19" s="268"/>
      <c r="EA19" s="268"/>
      <c r="EB19" s="268"/>
      <c r="EC19" s="268"/>
    </row>
    <row r="20" spans="1:133" x14ac:dyDescent="0.25">
      <c r="AH20" s="20"/>
      <c r="AI20" s="20"/>
      <c r="AJ20" s="20"/>
      <c r="CX20" s="268"/>
      <c r="CY20" s="268"/>
      <c r="CZ20" s="268"/>
      <c r="DA20" s="268"/>
      <c r="DB20" s="268"/>
      <c r="DC20" s="268"/>
      <c r="DD20" s="268"/>
      <c r="DE20" s="268"/>
      <c r="DF20" s="268"/>
      <c r="DG20" s="268"/>
      <c r="DH20" s="268"/>
      <c r="DI20" s="268"/>
      <c r="DJ20" s="268"/>
      <c r="DK20" s="268"/>
      <c r="DL20" s="268"/>
      <c r="DM20" s="268"/>
      <c r="DN20" s="268"/>
      <c r="DO20" s="268"/>
      <c r="DP20" s="268"/>
      <c r="DQ20" s="268"/>
      <c r="DR20" s="268"/>
      <c r="DS20" s="268"/>
      <c r="DT20" s="268"/>
      <c r="DU20" s="268"/>
      <c r="DV20" s="268"/>
      <c r="DW20" s="268"/>
      <c r="DX20" s="268"/>
      <c r="DY20" s="268"/>
      <c r="DZ20" s="268"/>
      <c r="EA20" s="268"/>
      <c r="EB20" s="268"/>
      <c r="EC20" s="268"/>
    </row>
    <row r="21" spans="1:133" x14ac:dyDescent="0.25">
      <c r="AH21" s="20"/>
      <c r="AI21" s="20"/>
      <c r="AJ21" s="20"/>
      <c r="CX21" s="268"/>
      <c r="CY21" s="268"/>
      <c r="CZ21" s="268"/>
      <c r="DA21" s="268"/>
      <c r="DB21" s="268"/>
      <c r="DC21" s="268"/>
      <c r="DD21" s="268"/>
      <c r="DE21" s="268"/>
      <c r="DF21" s="268"/>
      <c r="DG21" s="268"/>
      <c r="DH21" s="268"/>
      <c r="DI21" s="268"/>
      <c r="DJ21" s="268"/>
      <c r="DK21" s="268"/>
      <c r="DL21" s="268"/>
      <c r="DM21" s="268"/>
      <c r="DN21" s="268"/>
      <c r="DO21" s="268"/>
      <c r="DP21" s="268"/>
      <c r="DQ21" s="268"/>
      <c r="DR21" s="268"/>
      <c r="DS21" s="268"/>
      <c r="DT21" s="268"/>
      <c r="DU21" s="268"/>
      <c r="DV21" s="268"/>
      <c r="DW21" s="268"/>
      <c r="DX21" s="268"/>
      <c r="DY21" s="268"/>
      <c r="DZ21" s="268"/>
      <c r="EA21" s="268"/>
      <c r="EB21" s="268"/>
      <c r="EC21" s="268"/>
    </row>
    <row r="22" spans="1:133" x14ac:dyDescent="0.25">
      <c r="AH22" s="20"/>
      <c r="AI22" s="20"/>
      <c r="AJ22" s="20"/>
      <c r="CX22" s="268"/>
      <c r="CY22" s="268"/>
      <c r="CZ22" s="268"/>
      <c r="DA22" s="268"/>
      <c r="DB22" s="268"/>
      <c r="DC22" s="268"/>
      <c r="DD22" s="268"/>
      <c r="DE22" s="268"/>
      <c r="DF22" s="268"/>
      <c r="DG22" s="268"/>
      <c r="DH22" s="268"/>
      <c r="DI22" s="268"/>
      <c r="DJ22" s="268"/>
      <c r="DK22" s="268"/>
      <c r="DL22" s="268"/>
      <c r="DM22" s="268"/>
      <c r="DN22" s="268"/>
      <c r="DO22" s="268"/>
      <c r="DP22" s="268"/>
      <c r="DQ22" s="268"/>
      <c r="DR22" s="268"/>
      <c r="DS22" s="268"/>
      <c r="DT22" s="268"/>
      <c r="DU22" s="268"/>
      <c r="DV22" s="268"/>
      <c r="DW22" s="268"/>
      <c r="DX22" s="268"/>
      <c r="DY22" s="268"/>
      <c r="DZ22" s="268"/>
      <c r="EA22" s="268"/>
      <c r="EB22" s="268"/>
      <c r="EC22" s="268"/>
    </row>
    <row r="23" spans="1:133" x14ac:dyDescent="0.25">
      <c r="AH23" s="20"/>
      <c r="AI23" s="20"/>
      <c r="AJ23" s="20"/>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row>
    <row r="24" spans="1:133" x14ac:dyDescent="0.25">
      <c r="AH24" s="20"/>
      <c r="AI24" s="20"/>
      <c r="AJ24" s="20"/>
      <c r="CX24" s="268"/>
      <c r="CY24" s="268"/>
      <c r="CZ24" s="268"/>
      <c r="DA24" s="268"/>
      <c r="DB24" s="268"/>
      <c r="DC24" s="268"/>
      <c r="DD24" s="268"/>
      <c r="DE24" s="268"/>
      <c r="DF24" s="268"/>
      <c r="DG24" s="268"/>
      <c r="DH24" s="268"/>
      <c r="DI24" s="268"/>
      <c r="DJ24" s="268"/>
      <c r="DK24" s="268"/>
      <c r="DL24" s="268"/>
      <c r="DM24" s="268"/>
      <c r="DN24" s="268"/>
      <c r="DO24" s="268"/>
      <c r="DP24" s="268"/>
      <c r="DQ24" s="268"/>
      <c r="DR24" s="268"/>
      <c r="DS24" s="268"/>
      <c r="DT24" s="268"/>
      <c r="DU24" s="268"/>
      <c r="DV24" s="268"/>
      <c r="DW24" s="268"/>
      <c r="DX24" s="268"/>
      <c r="DY24" s="268"/>
      <c r="DZ24" s="268"/>
      <c r="EA24" s="268"/>
      <c r="EB24" s="268"/>
      <c r="EC24" s="268"/>
    </row>
    <row r="25" spans="1:133" x14ac:dyDescent="0.25">
      <c r="AH25" s="20"/>
      <c r="AI25" s="20"/>
      <c r="AJ25" s="20"/>
      <c r="CX25" s="268"/>
      <c r="CY25" s="268"/>
      <c r="CZ25" s="268"/>
      <c r="DA25" s="268"/>
      <c r="DB25" s="268"/>
      <c r="DC25" s="268"/>
      <c r="DD25" s="268"/>
      <c r="DE25" s="268"/>
      <c r="DF25" s="268"/>
      <c r="DG25" s="268"/>
      <c r="DH25" s="268"/>
      <c r="DI25" s="268"/>
      <c r="DJ25" s="268"/>
      <c r="DK25" s="268"/>
      <c r="DL25" s="268"/>
      <c r="DM25" s="268"/>
      <c r="DN25" s="268"/>
      <c r="DO25" s="268"/>
      <c r="DP25" s="268"/>
      <c r="DQ25" s="268"/>
      <c r="DR25" s="268"/>
      <c r="DS25" s="268"/>
      <c r="DT25" s="268"/>
      <c r="DU25" s="268"/>
      <c r="DV25" s="268"/>
      <c r="DW25" s="268"/>
      <c r="DX25" s="268"/>
      <c r="DY25" s="268"/>
      <c r="DZ25" s="268"/>
      <c r="EA25" s="268"/>
      <c r="EB25" s="268"/>
      <c r="EC25" s="268"/>
    </row>
    <row r="26" spans="1:133" x14ac:dyDescent="0.25">
      <c r="AH26" s="20"/>
      <c r="AI26" s="20"/>
      <c r="AJ26" s="20"/>
      <c r="CX26" s="268"/>
      <c r="CY26" s="268"/>
      <c r="CZ26" s="268"/>
      <c r="DA26" s="268"/>
      <c r="DB26" s="268"/>
      <c r="DC26" s="268"/>
      <c r="DD26" s="268"/>
      <c r="DE26" s="268"/>
      <c r="DF26" s="268"/>
      <c r="DG26" s="268"/>
      <c r="DH26" s="268"/>
      <c r="DI26" s="268"/>
      <c r="DJ26" s="268"/>
      <c r="DK26" s="268"/>
      <c r="DL26" s="268"/>
      <c r="DM26" s="268"/>
      <c r="DN26" s="268"/>
      <c r="DO26" s="268"/>
      <c r="DP26" s="268"/>
      <c r="DQ26" s="268"/>
      <c r="DR26" s="268"/>
      <c r="DS26" s="268"/>
      <c r="DT26" s="268"/>
      <c r="DU26" s="268"/>
      <c r="DV26" s="268"/>
      <c r="DW26" s="268"/>
      <c r="DX26" s="268"/>
      <c r="DY26" s="268"/>
      <c r="DZ26" s="268"/>
      <c r="EA26" s="268"/>
      <c r="EB26" s="268"/>
      <c r="EC26" s="268"/>
    </row>
    <row r="27" spans="1:133" x14ac:dyDescent="0.25">
      <c r="AH27" s="20"/>
      <c r="AI27" s="20"/>
      <c r="AJ27" s="20"/>
      <c r="CX27" s="268"/>
      <c r="CY27" s="268"/>
      <c r="CZ27" s="268"/>
      <c r="DA27" s="268"/>
      <c r="DB27" s="268"/>
      <c r="DC27" s="268"/>
      <c r="DD27" s="268"/>
      <c r="DE27" s="268"/>
      <c r="DF27" s="268"/>
      <c r="DG27" s="268"/>
      <c r="DH27" s="268"/>
      <c r="DI27" s="268"/>
      <c r="DJ27" s="268"/>
      <c r="DK27" s="268"/>
      <c r="DL27" s="268"/>
      <c r="DM27" s="268"/>
      <c r="DN27" s="268"/>
      <c r="DO27" s="268"/>
      <c r="DP27" s="268"/>
      <c r="DQ27" s="268"/>
      <c r="DR27" s="268"/>
      <c r="DS27" s="268"/>
      <c r="DT27" s="268"/>
      <c r="DU27" s="268"/>
      <c r="DV27" s="268"/>
      <c r="DW27" s="268"/>
      <c r="DX27" s="268"/>
      <c r="DY27" s="268"/>
      <c r="DZ27" s="268"/>
      <c r="EA27" s="268"/>
      <c r="EB27" s="268"/>
      <c r="EC27" s="268"/>
    </row>
    <row r="28" spans="1:133" x14ac:dyDescent="0.25">
      <c r="AH28" s="20"/>
      <c r="AI28" s="20"/>
      <c r="AJ28" s="20"/>
      <c r="CT28" s="232"/>
      <c r="CX28" s="268"/>
      <c r="CY28" s="268"/>
      <c r="CZ28" s="268"/>
      <c r="DA28" s="268"/>
      <c r="DB28" s="268"/>
      <c r="DC28" s="268"/>
      <c r="DD28" s="268"/>
      <c r="DE28" s="268"/>
      <c r="DF28" s="268"/>
      <c r="DG28" s="268"/>
      <c r="DH28" s="268"/>
      <c r="DI28" s="268"/>
      <c r="DJ28" s="268"/>
      <c r="DK28" s="268"/>
      <c r="DL28" s="268"/>
      <c r="DM28" s="268"/>
      <c r="DN28" s="268"/>
      <c r="DO28" s="268"/>
      <c r="DP28" s="268"/>
      <c r="DQ28" s="268"/>
      <c r="DR28" s="268"/>
      <c r="DS28" s="268"/>
      <c r="DT28" s="268"/>
      <c r="DU28" s="268"/>
      <c r="DV28" s="268"/>
      <c r="DW28" s="268"/>
      <c r="DX28" s="268"/>
      <c r="DY28" s="268"/>
      <c r="DZ28" s="268"/>
      <c r="EA28" s="268"/>
      <c r="EB28" s="268"/>
      <c r="EC28" s="268"/>
    </row>
    <row r="29" spans="1:133" x14ac:dyDescent="0.25">
      <c r="AH29" s="20"/>
      <c r="AI29" s="20"/>
      <c r="AJ29" s="20"/>
      <c r="CX29" s="268"/>
      <c r="CY29" s="268"/>
      <c r="CZ29" s="268"/>
      <c r="DA29" s="268"/>
      <c r="DB29" s="268"/>
      <c r="DC29" s="268"/>
      <c r="DD29" s="268"/>
      <c r="DE29" s="268"/>
      <c r="DF29" s="268"/>
      <c r="DG29" s="268"/>
      <c r="DH29" s="268"/>
      <c r="DI29" s="268"/>
      <c r="DJ29" s="268"/>
      <c r="DK29" s="268"/>
      <c r="DL29" s="268"/>
      <c r="DM29" s="268"/>
      <c r="DN29" s="268"/>
      <c r="DO29" s="268"/>
      <c r="DP29" s="268"/>
      <c r="DQ29" s="268"/>
      <c r="DR29" s="268"/>
      <c r="DS29" s="268"/>
      <c r="DT29" s="268"/>
      <c r="DU29" s="268"/>
      <c r="DV29" s="268"/>
      <c r="DW29" s="268"/>
      <c r="DX29" s="268"/>
      <c r="DY29" s="268"/>
      <c r="DZ29" s="268"/>
      <c r="EA29" s="268"/>
      <c r="EB29" s="268"/>
      <c r="EC29" s="268"/>
    </row>
    <row r="30" spans="1:133" x14ac:dyDescent="0.25">
      <c r="B30" s="21"/>
      <c r="CX30" s="268"/>
      <c r="CY30" s="268"/>
      <c r="CZ30" s="268"/>
      <c r="DA30" s="268"/>
      <c r="DB30" s="268"/>
      <c r="DC30" s="268"/>
      <c r="DD30" s="268"/>
      <c r="DE30" s="268"/>
      <c r="DF30" s="268"/>
      <c r="DG30" s="268"/>
      <c r="DH30" s="268"/>
      <c r="DI30" s="268"/>
      <c r="DJ30" s="268"/>
      <c r="DK30" s="268"/>
      <c r="DL30" s="268"/>
      <c r="DM30" s="268"/>
      <c r="DN30" s="268"/>
      <c r="DO30" s="268"/>
      <c r="DP30" s="268"/>
      <c r="DQ30" s="268"/>
      <c r="DR30" s="268"/>
      <c r="DS30" s="268"/>
      <c r="DT30" s="268"/>
      <c r="DU30" s="268"/>
      <c r="DV30" s="268"/>
      <c r="DW30" s="268"/>
      <c r="DX30" s="268"/>
      <c r="DY30" s="268"/>
      <c r="DZ30" s="268"/>
      <c r="EA30" s="268"/>
      <c r="EB30" s="268"/>
      <c r="EC30" s="268"/>
    </row>
    <row r="31" spans="1:133" x14ac:dyDescent="0.25">
      <c r="CS31" s="216"/>
      <c r="CT31" s="216" t="s">
        <v>221</v>
      </c>
      <c r="CU31" s="216"/>
      <c r="CV31" s="216"/>
      <c r="CW31" s="216"/>
      <c r="CX31" s="216"/>
      <c r="CY31" s="216"/>
      <c r="CZ31" s="216"/>
      <c r="DA31" s="216"/>
      <c r="DB31" s="216"/>
      <c r="DC31" s="216"/>
      <c r="DD31" s="216"/>
      <c r="DE31" s="216"/>
      <c r="DF31" s="216"/>
      <c r="DG31" s="216"/>
      <c r="DH31" s="216"/>
      <c r="DI31" s="216"/>
      <c r="DJ31" s="216"/>
      <c r="DK31" s="216"/>
      <c r="DL31" s="216"/>
      <c r="DM31" s="216"/>
      <c r="DN31" s="216"/>
      <c r="DO31" s="216"/>
      <c r="DP31" s="216"/>
      <c r="DQ31" s="216"/>
      <c r="DR31" s="216"/>
      <c r="DS31" s="216"/>
      <c r="DT31" s="216"/>
      <c r="DU31" s="216"/>
      <c r="DV31" s="216"/>
      <c r="DW31" s="216"/>
      <c r="DX31" s="216"/>
      <c r="DY31" s="216"/>
      <c r="DZ31" s="216"/>
      <c r="EA31" s="216"/>
      <c r="EB31" s="216"/>
      <c r="EC31" s="216"/>
    </row>
    <row r="32" spans="1:133" x14ac:dyDescent="0.25">
      <c r="CS32" s="298"/>
      <c r="CT32" s="209"/>
      <c r="CU32" s="209">
        <v>1990</v>
      </c>
      <c r="CV32" s="209"/>
      <c r="CW32" s="209"/>
      <c r="CX32" s="209"/>
      <c r="CY32" s="209"/>
      <c r="CZ32" s="209">
        <v>1995</v>
      </c>
      <c r="DA32" s="209"/>
      <c r="DB32" s="209"/>
      <c r="DC32" s="209"/>
      <c r="DD32" s="216"/>
      <c r="DE32" s="209">
        <v>2000</v>
      </c>
      <c r="DF32" s="216"/>
      <c r="DG32" s="216"/>
      <c r="DH32" s="216"/>
      <c r="DI32" s="216"/>
      <c r="DJ32" s="209">
        <v>2005</v>
      </c>
      <c r="DK32" s="216"/>
      <c r="DL32" s="216"/>
      <c r="DM32" s="216"/>
      <c r="DN32" s="216"/>
      <c r="DO32" s="209">
        <v>2010</v>
      </c>
      <c r="DP32" s="216"/>
      <c r="DQ32" s="216"/>
      <c r="DR32" s="216"/>
      <c r="DS32" s="216"/>
      <c r="DT32" s="209">
        <v>2015</v>
      </c>
      <c r="DU32" s="216"/>
      <c r="DV32" s="216"/>
      <c r="DW32" s="216"/>
      <c r="DX32" s="216"/>
      <c r="DY32" s="209">
        <v>2020</v>
      </c>
      <c r="DZ32" s="216"/>
      <c r="EA32" s="216"/>
      <c r="EB32" s="216"/>
      <c r="EC32" s="216">
        <v>2024</v>
      </c>
    </row>
    <row r="33" spans="97:133" x14ac:dyDescent="0.25">
      <c r="CS33" s="298"/>
      <c r="CT33" s="209"/>
      <c r="CU33" s="209">
        <v>1990</v>
      </c>
      <c r="CV33" s="209">
        <v>1991</v>
      </c>
      <c r="CW33" s="209">
        <v>1992</v>
      </c>
      <c r="CX33" s="209">
        <v>1993</v>
      </c>
      <c r="CY33" s="209">
        <v>1994</v>
      </c>
      <c r="CZ33" s="209">
        <v>1995</v>
      </c>
      <c r="DA33" s="209">
        <v>1996</v>
      </c>
      <c r="DB33" s="209">
        <v>1997</v>
      </c>
      <c r="DC33" s="209">
        <v>1998</v>
      </c>
      <c r="DD33" s="209">
        <v>1999</v>
      </c>
      <c r="DE33" s="209">
        <v>2000</v>
      </c>
      <c r="DF33" s="209">
        <v>2001</v>
      </c>
      <c r="DG33" s="209">
        <v>2002</v>
      </c>
      <c r="DH33" s="209">
        <v>2003</v>
      </c>
      <c r="DI33" s="209">
        <v>2004</v>
      </c>
      <c r="DJ33" s="209">
        <v>2005</v>
      </c>
      <c r="DK33" s="209">
        <v>2006</v>
      </c>
      <c r="DL33" s="209">
        <v>2007</v>
      </c>
      <c r="DM33" s="209">
        <v>2008</v>
      </c>
      <c r="DN33" s="209">
        <v>2009</v>
      </c>
      <c r="DO33" s="209">
        <v>2010</v>
      </c>
      <c r="DP33" s="209">
        <v>2011</v>
      </c>
      <c r="DQ33" s="209">
        <v>2012</v>
      </c>
      <c r="DR33" s="209">
        <v>2013</v>
      </c>
      <c r="DS33" s="209">
        <v>2014</v>
      </c>
      <c r="DT33" s="209">
        <v>2015</v>
      </c>
      <c r="DU33" s="209">
        <v>2016</v>
      </c>
      <c r="DV33" s="209">
        <v>2017</v>
      </c>
      <c r="DW33" s="209">
        <v>2018</v>
      </c>
      <c r="DX33" s="209">
        <v>2019</v>
      </c>
      <c r="DY33" s="209">
        <v>2020</v>
      </c>
      <c r="DZ33" s="209">
        <v>2021</v>
      </c>
      <c r="EA33" s="209">
        <v>2022</v>
      </c>
      <c r="EB33" s="209">
        <v>2023</v>
      </c>
      <c r="EC33" s="209">
        <v>2024</v>
      </c>
    </row>
    <row r="34" spans="97:133" x14ac:dyDescent="0.25">
      <c r="CS34" s="216"/>
      <c r="CT34" s="209" t="s">
        <v>81</v>
      </c>
      <c r="CU34" s="210">
        <f t="shared" ref="CU34:CU44" si="9">C5</f>
        <v>783.85754247117427</v>
      </c>
      <c r="CV34" s="210">
        <f t="shared" ref="CV34:CV44" si="10">D5</f>
        <v>703.95671288468043</v>
      </c>
      <c r="CW34" s="210">
        <f t="shared" ref="CW34:CW44" si="11">G5</f>
        <v>717.32830086944796</v>
      </c>
      <c r="CX34" s="210">
        <f t="shared" ref="CX34:CX44" si="12">J5</f>
        <v>629.45725823010059</v>
      </c>
      <c r="CY34" s="210">
        <f>M5</f>
        <v>630.30974984408556</v>
      </c>
      <c r="CZ34" s="210">
        <f>P5</f>
        <v>675.30455601718188</v>
      </c>
      <c r="DA34" s="210">
        <f>S5</f>
        <v>509.33543171900709</v>
      </c>
      <c r="DB34" s="210">
        <f>S5</f>
        <v>509.33543171900709</v>
      </c>
      <c r="DC34" s="210">
        <f>V5</f>
        <v>553.47306674297158</v>
      </c>
      <c r="DD34" s="210">
        <f>AB5</f>
        <v>509.20942924278023</v>
      </c>
      <c r="DE34" s="210">
        <f>AF5</f>
        <v>497.10373880989994</v>
      </c>
      <c r="DF34" s="210">
        <f>AI5</f>
        <v>546.61432777232574</v>
      </c>
      <c r="DG34" s="210">
        <f>AL5</f>
        <v>548.17621276279624</v>
      </c>
      <c r="DH34" s="210">
        <f>AO5</f>
        <v>643.73936838991199</v>
      </c>
      <c r="DI34" s="210">
        <f>AR5</f>
        <v>526.43419572553432</v>
      </c>
      <c r="DJ34" s="210">
        <f>AU5</f>
        <v>459.76925939709713</v>
      </c>
      <c r="DK34" s="210">
        <f>AX5</f>
        <v>478.07964272422777</v>
      </c>
      <c r="DL34" s="210">
        <f>BA5</f>
        <v>438.37730579848608</v>
      </c>
      <c r="DM34" s="210">
        <f>BD5</f>
        <v>415.46920821114367</v>
      </c>
      <c r="DN34" s="210">
        <f>BG5</f>
        <v>463.00982435248585</v>
      </c>
      <c r="DO34" s="210">
        <f>BJ5</f>
        <v>423.33308388834843</v>
      </c>
      <c r="DP34" s="210">
        <f>BM5</f>
        <v>432.13938532864728</v>
      </c>
      <c r="DQ34" s="210">
        <f>BP5</f>
        <v>397.99506246727015</v>
      </c>
      <c r="DR34" s="210">
        <f>BS5</f>
        <v>389.57394964188143</v>
      </c>
      <c r="DS34" s="210">
        <f>BV5</f>
        <v>386.61601402688484</v>
      </c>
      <c r="DT34" s="210">
        <f>BY5</f>
        <v>335.0508086446257</v>
      </c>
      <c r="DU34" s="210">
        <f>CA5</f>
        <v>364</v>
      </c>
      <c r="DV34" s="210">
        <f>CC5</f>
        <v>377</v>
      </c>
      <c r="DW34" s="210">
        <f>CE5</f>
        <v>368.86993603411514</v>
      </c>
      <c r="DX34" s="210">
        <f>CG5</f>
        <v>339.88844393592677</v>
      </c>
      <c r="DY34" s="210">
        <f>CI5</f>
        <v>299.42171771257233</v>
      </c>
      <c r="DZ34" s="210">
        <f>CK5</f>
        <v>260.79840603429869</v>
      </c>
      <c r="EA34" s="210">
        <f>CM5</f>
        <v>317.19145347202698</v>
      </c>
      <c r="EB34" s="210">
        <f>CO5</f>
        <v>342.05738278516446</v>
      </c>
      <c r="EC34" s="210">
        <f>CQ5</f>
        <v>296.25243800501534</v>
      </c>
    </row>
    <row r="35" spans="97:133" x14ac:dyDescent="0.25">
      <c r="CS35" s="216"/>
      <c r="CT35" s="209" t="s">
        <v>82</v>
      </c>
      <c r="CU35" s="210">
        <f t="shared" si="9"/>
        <v>102.97341906239991</v>
      </c>
      <c r="CV35" s="210">
        <f t="shared" si="10"/>
        <v>96.250492707922746</v>
      </c>
      <c r="CW35" s="210">
        <f t="shared" si="11"/>
        <v>97.077603143418472</v>
      </c>
      <c r="CX35" s="210">
        <f t="shared" si="12"/>
        <v>124.89594045345477</v>
      </c>
      <c r="CY35" s="210">
        <f t="shared" ref="CY35:CY42" si="13">M6</f>
        <v>114.97044177888979</v>
      </c>
      <c r="CZ35" s="210">
        <f t="shared" ref="CZ35:CZ44" si="14">P6</f>
        <v>107.2226724624868</v>
      </c>
      <c r="DA35" s="210">
        <f t="shared" ref="DA35:DA44" si="15">S6</f>
        <v>98.969429718079567</v>
      </c>
      <c r="DB35" s="210">
        <f t="shared" ref="DB35:DB44" si="16">S6</f>
        <v>98.969429718079567</v>
      </c>
      <c r="DC35" s="210">
        <f t="shared" ref="DC35:DC44" si="17">V6</f>
        <v>92.379725511569148</v>
      </c>
      <c r="DD35" s="210">
        <f t="shared" ref="DD35:DD44" si="18">AB6</f>
        <v>90.708189392399916</v>
      </c>
      <c r="DE35" s="210">
        <f t="shared" ref="DE35:DE44" si="19">AF6</f>
        <v>95.053346265761391</v>
      </c>
      <c r="DF35" s="210">
        <f t="shared" ref="DF35:DF44" si="20">AI6</f>
        <v>94.750287393025928</v>
      </c>
      <c r="DG35" s="210">
        <f t="shared" ref="DG35:DG44" si="21">AL6</f>
        <v>95.759373881016941</v>
      </c>
      <c r="DH35" s="210">
        <f t="shared" ref="DH35:DH44" si="22">AO6</f>
        <v>101.94335912561608</v>
      </c>
      <c r="DI35" s="210">
        <f t="shared" ref="DI35:DI44" si="23">AR6</f>
        <v>100.12677484787018</v>
      </c>
      <c r="DJ35" s="210">
        <f t="shared" ref="DJ35:DJ44" si="24">AU6</f>
        <v>86.976870212084634</v>
      </c>
      <c r="DK35" s="210">
        <f t="shared" ref="DK35:DK44" si="25">AX6</f>
        <v>84.439736926373868</v>
      </c>
      <c r="DL35" s="210">
        <f t="shared" ref="DL35:DL44" si="26">BA6</f>
        <v>88.791848617176129</v>
      </c>
      <c r="DM35" s="210">
        <f t="shared" ref="DM35:DM44" si="27">BD6</f>
        <v>94.394710807615269</v>
      </c>
      <c r="DN35" s="210">
        <f t="shared" ref="DN35:DN44" si="28">BG6</f>
        <v>89.206576125804148</v>
      </c>
      <c r="DO35" s="210">
        <f t="shared" ref="DO35:DO44" si="29">BJ6</f>
        <v>83.212294429086811</v>
      </c>
      <c r="DP35" s="210">
        <f t="shared" ref="DP35:DP44" si="30">BM6</f>
        <v>73.819263666790633</v>
      </c>
      <c r="DQ35" s="210">
        <f t="shared" ref="DQ35:DQ44" si="31">BP6</f>
        <v>73.385653311303869</v>
      </c>
      <c r="DR35" s="210">
        <f t="shared" ref="DR35:DR44" si="32">BS6</f>
        <v>73.057298956969348</v>
      </c>
      <c r="DS35" s="210">
        <f t="shared" ref="DS35:DS44" si="33">BV6</f>
        <v>73.744664685244359</v>
      </c>
      <c r="DT35" s="210">
        <f t="shared" ref="DT35:DT44" si="34">BY6</f>
        <v>66.094820134317445</v>
      </c>
      <c r="DU35" s="210">
        <f t="shared" ref="DU35:DU44" si="35">CA6</f>
        <v>78</v>
      </c>
      <c r="DV35" s="210">
        <f t="shared" ref="DV35:DV44" si="36">CC6</f>
        <v>65</v>
      </c>
      <c r="DW35" s="210">
        <f t="shared" ref="DW35:DW44" si="37">CE6</f>
        <v>63.141469418254545</v>
      </c>
      <c r="DX35" s="210">
        <f t="shared" ref="DX35:DX44" si="38">CG6</f>
        <v>59.691305017944821</v>
      </c>
      <c r="DY35" s="210">
        <f t="shared" ref="DY35:DY44" si="39">CI6</f>
        <v>58.983125620381607</v>
      </c>
      <c r="DZ35" s="210">
        <f t="shared" ref="DZ35:DZ44" si="40">CK6</f>
        <v>55.691554467564259</v>
      </c>
      <c r="EA35" s="210">
        <f t="shared" ref="EA35:EA44" si="41">CM6</f>
        <v>61.446071498509546</v>
      </c>
      <c r="EB35" s="210">
        <f t="shared" ref="EB35:EB44" si="42">CO6</f>
        <v>62.029666362173209</v>
      </c>
      <c r="EC35" s="210">
        <f t="shared" ref="EC35:EC44" si="43">CQ6</f>
        <v>54.790946448372573</v>
      </c>
    </row>
    <row r="36" spans="97:133" x14ac:dyDescent="0.25">
      <c r="CS36" s="216"/>
      <c r="CT36" s="209" t="s">
        <v>83</v>
      </c>
      <c r="CU36" s="210">
        <f t="shared" si="9"/>
        <v>101.86783864385497</v>
      </c>
      <c r="CV36" s="210">
        <f t="shared" si="10"/>
        <v>121.1789539519975</v>
      </c>
      <c r="CW36" s="210">
        <f t="shared" si="11"/>
        <v>105.15172900494002</v>
      </c>
      <c r="CX36" s="210">
        <f t="shared" si="12"/>
        <v>104.52603260009495</v>
      </c>
      <c r="CY36" s="210">
        <f t="shared" si="13"/>
        <v>118.08824702784648</v>
      </c>
      <c r="CZ36" s="210">
        <f t="shared" si="14"/>
        <v>91.383183568677794</v>
      </c>
      <c r="DA36" s="210">
        <f t="shared" si="15"/>
        <v>88.917525773195877</v>
      </c>
      <c r="DB36" s="210">
        <f t="shared" si="16"/>
        <v>88.917525773195877</v>
      </c>
      <c r="DC36" s="210">
        <f t="shared" si="17"/>
        <v>94.716494845360828</v>
      </c>
      <c r="DD36" s="210">
        <f t="shared" si="18"/>
        <v>79.287631129543783</v>
      </c>
      <c r="DE36" s="210">
        <f t="shared" si="19"/>
        <v>80.814663951120167</v>
      </c>
      <c r="DF36" s="210">
        <f t="shared" si="20"/>
        <v>70.155632610273372</v>
      </c>
      <c r="DG36" s="210">
        <f t="shared" si="21"/>
        <v>78.659928268666448</v>
      </c>
      <c r="DH36" s="210">
        <f t="shared" si="22"/>
        <v>80.573405832921395</v>
      </c>
      <c r="DI36" s="210">
        <f t="shared" si="23"/>
        <v>81.02947281029472</v>
      </c>
      <c r="DJ36" s="210">
        <f t="shared" si="24"/>
        <v>69.181849432794777</v>
      </c>
      <c r="DK36" s="210">
        <f t="shared" si="25"/>
        <v>88.690271570986596</v>
      </c>
      <c r="DL36" s="210">
        <f t="shared" si="26"/>
        <v>104.9436253252385</v>
      </c>
      <c r="DM36" s="210">
        <f t="shared" si="27"/>
        <v>111.2967032967033</v>
      </c>
      <c r="DN36" s="210">
        <f t="shared" si="28"/>
        <v>95.174262734584445</v>
      </c>
      <c r="DO36" s="210">
        <f t="shared" si="29"/>
        <v>97.915523861766317</v>
      </c>
      <c r="DP36" s="210">
        <f t="shared" si="30"/>
        <v>85.34771290442545</v>
      </c>
      <c r="DQ36" s="210">
        <f t="shared" si="31"/>
        <v>106.27836611195158</v>
      </c>
      <c r="DR36" s="210">
        <f t="shared" si="32"/>
        <v>102.49388753056235</v>
      </c>
      <c r="DS36" s="210">
        <f t="shared" si="33"/>
        <v>95.563139931740622</v>
      </c>
      <c r="DT36" s="210">
        <f t="shared" si="34"/>
        <v>75.986968187044837</v>
      </c>
      <c r="DU36" s="210">
        <f t="shared" si="35"/>
        <v>84</v>
      </c>
      <c r="DV36" s="210">
        <f t="shared" si="36"/>
        <v>74</v>
      </c>
      <c r="DW36" s="210">
        <f t="shared" si="37"/>
        <v>80.972399926887221</v>
      </c>
      <c r="DX36" s="210">
        <f t="shared" si="38"/>
        <v>75.984215839221804</v>
      </c>
      <c r="DY36" s="210">
        <f t="shared" si="39"/>
        <v>69.784502521779004</v>
      </c>
      <c r="DZ36" s="210">
        <f t="shared" si="40"/>
        <v>70.493918171765571</v>
      </c>
      <c r="EA36" s="210">
        <f t="shared" si="41"/>
        <v>77.822762033288342</v>
      </c>
      <c r="EB36" s="210">
        <f t="shared" si="42"/>
        <v>69.81370953156086</v>
      </c>
      <c r="EC36" s="210">
        <f t="shared" si="43"/>
        <v>77.477477477477478</v>
      </c>
    </row>
    <row r="37" spans="97:133" x14ac:dyDescent="0.25">
      <c r="CS37" s="216"/>
      <c r="CT37" s="209" t="s">
        <v>84</v>
      </c>
      <c r="CU37" s="210">
        <f t="shared" si="9"/>
        <v>136.6709594333548</v>
      </c>
      <c r="CV37" s="210">
        <f t="shared" si="10"/>
        <v>160.93247588424435</v>
      </c>
      <c r="CW37" s="210">
        <f t="shared" si="11"/>
        <v>143.24562105094776</v>
      </c>
      <c r="CX37" s="210">
        <f t="shared" si="12"/>
        <v>157.42296918767508</v>
      </c>
      <c r="CY37" s="210">
        <f t="shared" si="13"/>
        <v>147.05882352941177</v>
      </c>
      <c r="CZ37" s="210">
        <f t="shared" si="14"/>
        <v>154.34162250305747</v>
      </c>
      <c r="DA37" s="210">
        <f t="shared" si="15"/>
        <v>138.7434554973822</v>
      </c>
      <c r="DB37" s="210">
        <f t="shared" si="16"/>
        <v>138.7434554973822</v>
      </c>
      <c r="DC37" s="210">
        <f t="shared" si="17"/>
        <v>136.94371727748691</v>
      </c>
      <c r="DD37" s="210">
        <f t="shared" si="18"/>
        <v>132.25038271814935</v>
      </c>
      <c r="DE37" s="210">
        <f t="shared" si="19"/>
        <v>153.05164319248826</v>
      </c>
      <c r="DF37" s="210">
        <f t="shared" si="20"/>
        <v>127.86885245901638</v>
      </c>
      <c r="DG37" s="210">
        <f t="shared" si="21"/>
        <v>127.61506276150628</v>
      </c>
      <c r="DH37" s="210">
        <f t="shared" si="22"/>
        <v>146.71058488382442</v>
      </c>
      <c r="DI37" s="210">
        <f t="shared" si="23"/>
        <v>123.65244632820419</v>
      </c>
      <c r="DJ37" s="210">
        <f t="shared" si="24"/>
        <v>123.66897067065197</v>
      </c>
      <c r="DK37" s="210">
        <f t="shared" si="25"/>
        <v>141.32262282832056</v>
      </c>
      <c r="DL37" s="210">
        <f t="shared" si="26"/>
        <v>160.65016065016067</v>
      </c>
      <c r="DM37" s="210">
        <f t="shared" si="27"/>
        <v>116.50669961037727</v>
      </c>
      <c r="DN37" s="210">
        <f t="shared" si="28"/>
        <v>117.14477597620647</v>
      </c>
      <c r="DO37" s="210">
        <f t="shared" si="29"/>
        <v>112.1067683508103</v>
      </c>
      <c r="DP37" s="210">
        <f t="shared" si="30"/>
        <v>110.40681173131505</v>
      </c>
      <c r="DQ37" s="210">
        <f t="shared" si="31"/>
        <v>109.57486832204664</v>
      </c>
      <c r="DR37" s="210">
        <f t="shared" si="32"/>
        <v>101.61078853717925</v>
      </c>
      <c r="DS37" s="210">
        <f t="shared" si="33"/>
        <v>96.934092160822459</v>
      </c>
      <c r="DT37" s="210">
        <f t="shared" si="34"/>
        <v>85.59992722641681</v>
      </c>
      <c r="DU37" s="210">
        <f t="shared" si="35"/>
        <v>91</v>
      </c>
      <c r="DV37" s="210">
        <f t="shared" si="36"/>
        <v>89</v>
      </c>
      <c r="DW37" s="210">
        <f t="shared" si="37"/>
        <v>88.595071055945311</v>
      </c>
      <c r="DX37" s="210">
        <f t="shared" si="38"/>
        <v>88.62339514978602</v>
      </c>
      <c r="DY37" s="210">
        <f t="shared" si="39"/>
        <v>86.199155966597829</v>
      </c>
      <c r="DZ37" s="210">
        <f t="shared" si="40"/>
        <v>82.132951597029617</v>
      </c>
      <c r="EA37" s="210">
        <f t="shared" si="41"/>
        <v>83.938095654454841</v>
      </c>
      <c r="EB37" s="210">
        <f t="shared" si="42"/>
        <v>84.224942223743895</v>
      </c>
      <c r="EC37" s="210">
        <f t="shared" si="43"/>
        <v>93.11114928706408</v>
      </c>
    </row>
    <row r="38" spans="97:133" x14ac:dyDescent="0.25">
      <c r="CS38" s="216"/>
      <c r="CT38" s="209" t="s">
        <v>85</v>
      </c>
      <c r="CU38" s="210">
        <f t="shared" si="9"/>
        <v>162.43957353817629</v>
      </c>
      <c r="CV38" s="210">
        <f t="shared" si="10"/>
        <v>173.88232271325796</v>
      </c>
      <c r="CW38" s="210">
        <f t="shared" si="11"/>
        <v>177.65772478887232</v>
      </c>
      <c r="CX38" s="210">
        <f t="shared" si="12"/>
        <v>162.22208536059617</v>
      </c>
      <c r="CY38" s="210">
        <f t="shared" si="13"/>
        <v>152.73153286471822</v>
      </c>
      <c r="CZ38" s="210">
        <f t="shared" si="14"/>
        <v>166.39681155810189</v>
      </c>
      <c r="DA38" s="210">
        <f t="shared" si="15"/>
        <v>132.36115420415763</v>
      </c>
      <c r="DB38" s="210">
        <f t="shared" si="16"/>
        <v>132.36115420415763</v>
      </c>
      <c r="DC38" s="210">
        <f t="shared" si="17"/>
        <v>131.18212845175304</v>
      </c>
      <c r="DD38" s="210">
        <f t="shared" si="18"/>
        <v>131.08945969884851</v>
      </c>
      <c r="DE38" s="210">
        <f t="shared" si="19"/>
        <v>173.75548350181194</v>
      </c>
      <c r="DF38" s="210">
        <f t="shared" si="20"/>
        <v>201.54691894656099</v>
      </c>
      <c r="DG38" s="210">
        <f t="shared" si="21"/>
        <v>202.81382500321212</v>
      </c>
      <c r="DH38" s="210">
        <f t="shared" si="22"/>
        <v>231.55549731358931</v>
      </c>
      <c r="DI38" s="210">
        <f t="shared" si="23"/>
        <v>187.54159456941304</v>
      </c>
      <c r="DJ38" s="210">
        <f t="shared" si="24"/>
        <v>169.51195019080137</v>
      </c>
      <c r="DK38" s="210">
        <f t="shared" si="25"/>
        <v>182.23204123987412</v>
      </c>
      <c r="DL38" s="210">
        <f t="shared" si="26"/>
        <v>198.34820833888369</v>
      </c>
      <c r="DM38" s="210">
        <f t="shared" si="27"/>
        <v>194.70384204909286</v>
      </c>
      <c r="DN38" s="210">
        <f t="shared" si="28"/>
        <v>196.38734211598532</v>
      </c>
      <c r="DO38" s="210">
        <f t="shared" si="29"/>
        <v>172.37629146275148</v>
      </c>
      <c r="DP38" s="210">
        <f t="shared" si="30"/>
        <v>174.65056317003663</v>
      </c>
      <c r="DQ38" s="210">
        <f t="shared" si="31"/>
        <v>169.12414214853573</v>
      </c>
      <c r="DR38" s="210">
        <f t="shared" si="32"/>
        <v>175.52794187546684</v>
      </c>
      <c r="DS38" s="210">
        <f t="shared" si="33"/>
        <v>188.62858293616165</v>
      </c>
      <c r="DT38" s="210">
        <f t="shared" si="34"/>
        <v>185.07919606016239</v>
      </c>
      <c r="DU38" s="210">
        <f t="shared" si="35"/>
        <v>158</v>
      </c>
      <c r="DV38" s="210">
        <f t="shared" si="36"/>
        <v>166</v>
      </c>
      <c r="DW38" s="210">
        <f t="shared" si="37"/>
        <v>163.91343321808168</v>
      </c>
      <c r="DX38" s="210">
        <f t="shared" si="38"/>
        <v>156.0301666772292</v>
      </c>
      <c r="DY38" s="210">
        <f t="shared" si="39"/>
        <v>154.87341772151899</v>
      </c>
      <c r="DZ38" s="210">
        <f t="shared" si="40"/>
        <v>144.9783329084884</v>
      </c>
      <c r="EA38" s="210">
        <f t="shared" si="41"/>
        <v>176.31696286387668</v>
      </c>
      <c r="EB38" s="210">
        <f t="shared" si="42"/>
        <v>167.62785981367639</v>
      </c>
      <c r="EC38" s="210">
        <f t="shared" si="43"/>
        <v>146.20253164556962</v>
      </c>
    </row>
    <row r="39" spans="97:133" x14ac:dyDescent="0.25">
      <c r="CS39" s="216"/>
      <c r="CT39" s="209" t="s">
        <v>86</v>
      </c>
      <c r="CU39" s="210">
        <f t="shared" si="9"/>
        <v>98.970071489155458</v>
      </c>
      <c r="CV39" s="210">
        <f t="shared" si="10"/>
        <v>106.7198452985255</v>
      </c>
      <c r="CW39" s="210">
        <f t="shared" si="11"/>
        <v>103.63618827160494</v>
      </c>
      <c r="CX39" s="210">
        <f t="shared" si="12"/>
        <v>96.999083321271769</v>
      </c>
      <c r="CY39" s="210">
        <f t="shared" si="13"/>
        <v>103.44412910673914</v>
      </c>
      <c r="CZ39" s="210">
        <f t="shared" si="14"/>
        <v>130.76849733028223</v>
      </c>
      <c r="DA39" s="210">
        <f t="shared" si="15"/>
        <v>110.88255934951479</v>
      </c>
      <c r="DB39" s="210">
        <f t="shared" si="16"/>
        <v>110.88255934951479</v>
      </c>
      <c r="DC39" s="210">
        <f t="shared" si="17"/>
        <v>126.0557074752559</v>
      </c>
      <c r="DD39" s="210">
        <f t="shared" si="18"/>
        <v>132.33693680621056</v>
      </c>
      <c r="DE39" s="210">
        <f t="shared" si="19"/>
        <v>148.48848368522073</v>
      </c>
      <c r="DF39" s="210">
        <f t="shared" si="20"/>
        <v>143.58096053664454</v>
      </c>
      <c r="DG39" s="210">
        <f t="shared" si="21"/>
        <v>136.48674332414711</v>
      </c>
      <c r="DH39" s="210">
        <f t="shared" si="22"/>
        <v>157.12345414254057</v>
      </c>
      <c r="DI39" s="210">
        <f t="shared" si="23"/>
        <v>132.59471898650091</v>
      </c>
      <c r="DJ39" s="210">
        <f t="shared" si="24"/>
        <v>125.9377456000381</v>
      </c>
      <c r="DK39" s="210">
        <f t="shared" si="25"/>
        <v>141.63233227750123</v>
      </c>
      <c r="DL39" s="210">
        <f t="shared" si="26"/>
        <v>142.78897769295003</v>
      </c>
      <c r="DM39" s="210">
        <f t="shared" si="27"/>
        <v>143.58803512362277</v>
      </c>
      <c r="DN39" s="210">
        <f t="shared" si="28"/>
        <v>140.83143783574505</v>
      </c>
      <c r="DO39" s="210">
        <f t="shared" si="29"/>
        <v>115.61056983294249</v>
      </c>
      <c r="DP39" s="210">
        <f t="shared" si="30"/>
        <v>117.00618100483418</v>
      </c>
      <c r="DQ39" s="210">
        <f t="shared" si="31"/>
        <v>112.96860384237162</v>
      </c>
      <c r="DR39" s="210">
        <f t="shared" si="32"/>
        <v>105.39772727272727</v>
      </c>
      <c r="DS39" s="210">
        <f t="shared" si="33"/>
        <v>112.33449150154944</v>
      </c>
      <c r="DT39" s="210">
        <f t="shared" si="34"/>
        <v>99.647266313932974</v>
      </c>
      <c r="DU39" s="210">
        <f t="shared" si="35"/>
        <v>110</v>
      </c>
      <c r="DV39" s="210">
        <f t="shared" si="36"/>
        <v>108</v>
      </c>
      <c r="DW39" s="210">
        <f t="shared" si="37"/>
        <v>96.222691389755823</v>
      </c>
      <c r="DX39" s="210">
        <f t="shared" si="38"/>
        <v>96.156063366153987</v>
      </c>
      <c r="DY39" s="210">
        <f t="shared" si="39"/>
        <v>99.338820048085822</v>
      </c>
      <c r="DZ39" s="210">
        <f t="shared" si="40"/>
        <v>87.649954926842796</v>
      </c>
      <c r="EA39" s="210">
        <f t="shared" si="41"/>
        <v>94.038948882445595</v>
      </c>
      <c r="EB39" s="210">
        <f t="shared" si="42"/>
        <v>94.75723729199909</v>
      </c>
      <c r="EC39" s="210">
        <f t="shared" si="43"/>
        <v>90.474768587638096</v>
      </c>
    </row>
    <row r="40" spans="97:133" x14ac:dyDescent="0.25">
      <c r="CS40" s="216"/>
      <c r="CT40" s="209" t="s">
        <v>87</v>
      </c>
      <c r="CU40" s="210">
        <f t="shared" si="9"/>
        <v>87.729724787418846</v>
      </c>
      <c r="CV40" s="210">
        <f t="shared" si="10"/>
        <v>105.24625513270479</v>
      </c>
      <c r="CW40" s="210">
        <f t="shared" si="11"/>
        <v>100.89665372527269</v>
      </c>
      <c r="CX40" s="210">
        <f t="shared" si="12"/>
        <v>103.52514978403232</v>
      </c>
      <c r="CY40" s="210">
        <f t="shared" si="13"/>
        <v>98.321061764292082</v>
      </c>
      <c r="CZ40" s="210">
        <f t="shared" si="14"/>
        <v>99.520895593188172</v>
      </c>
      <c r="DA40" s="210">
        <f t="shared" si="15"/>
        <v>86.59774257801385</v>
      </c>
      <c r="DB40" s="210">
        <f t="shared" si="16"/>
        <v>86.59774257801385</v>
      </c>
      <c r="DC40" s="210">
        <f t="shared" si="17"/>
        <v>81.381011097410607</v>
      </c>
      <c r="DD40" s="210">
        <f t="shared" si="18"/>
        <v>76.926699474911118</v>
      </c>
      <c r="DE40" s="210">
        <f t="shared" si="19"/>
        <v>86.973995271867608</v>
      </c>
      <c r="DF40" s="210">
        <f t="shared" si="20"/>
        <v>92.414479294987203</v>
      </c>
      <c r="DG40" s="210">
        <f t="shared" si="21"/>
        <v>94.628913203427246</v>
      </c>
      <c r="DH40" s="210">
        <f t="shared" si="22"/>
        <v>109.56654209611769</v>
      </c>
      <c r="DI40" s="210">
        <f t="shared" si="23"/>
        <v>97.989048564118505</v>
      </c>
      <c r="DJ40" s="210">
        <f t="shared" si="24"/>
        <v>84.982593352091186</v>
      </c>
      <c r="DK40" s="210">
        <f t="shared" si="25"/>
        <v>92.088320854594883</v>
      </c>
      <c r="DL40" s="210">
        <f t="shared" si="26"/>
        <v>99.9618829807509</v>
      </c>
      <c r="DM40" s="210">
        <f t="shared" si="27"/>
        <v>93.070017953321369</v>
      </c>
      <c r="DN40" s="210">
        <f t="shared" si="28"/>
        <v>99.431749486156448</v>
      </c>
      <c r="DO40" s="210">
        <f t="shared" si="29"/>
        <v>93.725044164266876</v>
      </c>
      <c r="DP40" s="210">
        <f t="shared" si="30"/>
        <v>96.89498383057358</v>
      </c>
      <c r="DQ40" s="210">
        <f t="shared" si="31"/>
        <v>90.148428405122232</v>
      </c>
      <c r="DR40" s="210">
        <f t="shared" si="32"/>
        <v>87.113276492082818</v>
      </c>
      <c r="DS40" s="210">
        <f t="shared" si="33"/>
        <v>86.515411995447835</v>
      </c>
      <c r="DT40" s="210">
        <f t="shared" si="34"/>
        <v>79.711352973397794</v>
      </c>
      <c r="DU40" s="210">
        <f t="shared" si="35"/>
        <v>108</v>
      </c>
      <c r="DV40" s="210">
        <f t="shared" si="36"/>
        <v>79</v>
      </c>
      <c r="DW40" s="210">
        <f t="shared" si="37"/>
        <v>69.70554383272588</v>
      </c>
      <c r="DX40" s="210">
        <f t="shared" si="38"/>
        <v>65.43446951512243</v>
      </c>
      <c r="DY40" s="210">
        <f t="shared" si="39"/>
        <v>71.825742191277442</v>
      </c>
      <c r="DZ40" s="210">
        <f t="shared" si="40"/>
        <v>71.762269421567211</v>
      </c>
      <c r="EA40" s="210">
        <f t="shared" si="41"/>
        <v>69.642261706283037</v>
      </c>
      <c r="EB40" s="210">
        <f t="shared" si="42"/>
        <v>75.849199225209048</v>
      </c>
      <c r="EC40" s="210">
        <f t="shared" si="43"/>
        <v>68.327804051669375</v>
      </c>
    </row>
    <row r="41" spans="97:133" x14ac:dyDescent="0.25">
      <c r="CS41" s="216"/>
      <c r="CT41" s="209" t="s">
        <v>88</v>
      </c>
      <c r="CU41" s="210">
        <f t="shared" si="9"/>
        <v>110.66039266590947</v>
      </c>
      <c r="CV41" s="210">
        <f t="shared" si="10"/>
        <v>85.547634478289041</v>
      </c>
      <c r="CW41" s="210">
        <f t="shared" si="11"/>
        <v>101.67310167310167</v>
      </c>
      <c r="CX41" s="210">
        <f t="shared" si="12"/>
        <v>92.250324254215315</v>
      </c>
      <c r="CY41" s="210">
        <f t="shared" si="13"/>
        <v>105.41920606160434</v>
      </c>
      <c r="CZ41" s="210">
        <f t="shared" si="14"/>
        <v>81.612258494337112</v>
      </c>
      <c r="DA41" s="210">
        <f t="shared" si="15"/>
        <v>80.899245159172963</v>
      </c>
      <c r="DB41" s="210">
        <f t="shared" si="16"/>
        <v>80.899245159172963</v>
      </c>
      <c r="DC41" s="210">
        <f t="shared" si="17"/>
        <v>95.503774204135212</v>
      </c>
      <c r="DD41" s="210">
        <f t="shared" si="18"/>
        <v>63.348416289592755</v>
      </c>
      <c r="DE41" s="210">
        <f t="shared" si="19"/>
        <v>70.737913486005084</v>
      </c>
      <c r="DF41" s="210">
        <f t="shared" si="20"/>
        <v>62.521236833163435</v>
      </c>
      <c r="DG41" s="210">
        <f t="shared" si="21"/>
        <v>65.11077287332995</v>
      </c>
      <c r="DH41" s="210">
        <f t="shared" si="22"/>
        <v>60.928270042194093</v>
      </c>
      <c r="DI41" s="210">
        <f t="shared" si="23"/>
        <v>74.667575860893294</v>
      </c>
      <c r="DJ41" s="210">
        <f t="shared" si="24"/>
        <v>59.03866248693835</v>
      </c>
      <c r="DK41" s="210">
        <f t="shared" si="25"/>
        <v>70.358760013932425</v>
      </c>
      <c r="DL41" s="210">
        <f t="shared" si="26"/>
        <v>76.41542202153525</v>
      </c>
      <c r="DM41" s="210">
        <f t="shared" si="27"/>
        <v>67.755385684503125</v>
      </c>
      <c r="DN41" s="210">
        <f t="shared" si="28"/>
        <v>100.15487867836862</v>
      </c>
      <c r="DO41" s="210">
        <f t="shared" si="29"/>
        <v>131.12491373360939</v>
      </c>
      <c r="DP41" s="210">
        <f t="shared" si="30"/>
        <v>110.41775004333506</v>
      </c>
      <c r="DQ41" s="210">
        <f t="shared" si="31"/>
        <v>113.72344130964821</v>
      </c>
      <c r="DR41" s="210">
        <f t="shared" si="32"/>
        <v>100.13764624913971</v>
      </c>
      <c r="DS41" s="210">
        <f t="shared" si="33"/>
        <v>63.188209385058435</v>
      </c>
      <c r="DT41" s="210">
        <f t="shared" si="34"/>
        <v>70.16060862214708</v>
      </c>
      <c r="DU41" s="210">
        <f t="shared" si="35"/>
        <v>66</v>
      </c>
      <c r="DV41" s="210">
        <f t="shared" si="36"/>
        <v>66</v>
      </c>
      <c r="DW41" s="210">
        <f t="shared" si="37"/>
        <v>72.653199796299447</v>
      </c>
      <c r="DX41" s="210">
        <f t="shared" si="38"/>
        <v>71.647379169503068</v>
      </c>
      <c r="DY41" s="210">
        <f t="shared" si="39"/>
        <v>54.982817869415804</v>
      </c>
      <c r="DZ41" s="210">
        <f t="shared" si="40"/>
        <v>42.453647548085257</v>
      </c>
      <c r="EA41" s="210">
        <f t="shared" si="41"/>
        <v>52.4040124524386</v>
      </c>
      <c r="EB41" s="210">
        <f t="shared" si="42"/>
        <v>52.474552474552475</v>
      </c>
      <c r="EC41" s="210">
        <f t="shared" si="43"/>
        <v>53.083391730903998</v>
      </c>
    </row>
    <row r="42" spans="97:133" x14ac:dyDescent="0.25">
      <c r="CS42" s="216"/>
      <c r="CT42" s="209" t="s">
        <v>89</v>
      </c>
      <c r="CU42" s="210">
        <f t="shared" si="9"/>
        <v>88.859900860944435</v>
      </c>
      <c r="CV42" s="210">
        <f t="shared" si="10"/>
        <v>101.58647594278284</v>
      </c>
      <c r="CW42" s="210">
        <f t="shared" si="11"/>
        <v>79.218213951554219</v>
      </c>
      <c r="CX42" s="210">
        <f t="shared" si="12"/>
        <v>89.368099113576278</v>
      </c>
      <c r="CY42" s="210">
        <f t="shared" si="13"/>
        <v>93.891343904341042</v>
      </c>
      <c r="CZ42" s="210">
        <f t="shared" si="14"/>
        <v>86.611817501869865</v>
      </c>
      <c r="DA42" s="210">
        <f t="shared" si="15"/>
        <v>75.308641975308646</v>
      </c>
      <c r="DB42" s="210">
        <f t="shared" si="16"/>
        <v>75.308641975308646</v>
      </c>
      <c r="DC42" s="210">
        <f t="shared" si="17"/>
        <v>81.925925925925924</v>
      </c>
      <c r="DD42" s="210">
        <f t="shared" si="18"/>
        <v>65.942357024294566</v>
      </c>
      <c r="DE42" s="210">
        <f t="shared" si="19"/>
        <v>67.855699272433299</v>
      </c>
      <c r="DF42" s="210">
        <f t="shared" si="20"/>
        <v>73.295483606976632</v>
      </c>
      <c r="DG42" s="210">
        <f t="shared" si="21"/>
        <v>83.475210235773616</v>
      </c>
      <c r="DH42" s="210">
        <f t="shared" si="22"/>
        <v>82.746387019356192</v>
      </c>
      <c r="DI42" s="210">
        <f t="shared" si="23"/>
        <v>76.79883290783097</v>
      </c>
      <c r="DJ42" s="210">
        <f t="shared" si="24"/>
        <v>71.725460939997859</v>
      </c>
      <c r="DK42" s="210">
        <f t="shared" si="25"/>
        <v>82.27645742299903</v>
      </c>
      <c r="DL42" s="210">
        <f t="shared" si="26"/>
        <v>85.907859078590789</v>
      </c>
      <c r="DM42" s="210">
        <f t="shared" si="27"/>
        <v>85.850556438791727</v>
      </c>
      <c r="DN42" s="210">
        <f t="shared" si="28"/>
        <v>84.601710921008774</v>
      </c>
      <c r="DO42" s="210">
        <f t="shared" si="29"/>
        <v>77.78336968070235</v>
      </c>
      <c r="DP42" s="210">
        <f t="shared" si="30"/>
        <v>86.927299204660031</v>
      </c>
      <c r="DQ42" s="210">
        <f t="shared" si="31"/>
        <v>85.60897972859776</v>
      </c>
      <c r="DR42" s="210">
        <f t="shared" si="32"/>
        <v>70.546145676113809</v>
      </c>
      <c r="DS42" s="210">
        <f t="shared" si="33"/>
        <v>65.627246088350745</v>
      </c>
      <c r="DT42" s="210">
        <f t="shared" si="34"/>
        <v>68.503511615343058</v>
      </c>
      <c r="DU42" s="210">
        <f t="shared" si="35"/>
        <v>70</v>
      </c>
      <c r="DV42" s="210">
        <f t="shared" si="36"/>
        <v>65</v>
      </c>
      <c r="DW42" s="210">
        <f t="shared" si="37"/>
        <v>64.149933065595718</v>
      </c>
      <c r="DX42" s="210">
        <f t="shared" si="38"/>
        <v>69.547965038339868</v>
      </c>
      <c r="DY42" s="210">
        <f t="shared" si="39"/>
        <v>55.663325789416959</v>
      </c>
      <c r="DZ42" s="210">
        <f t="shared" si="40"/>
        <v>60.66493955094991</v>
      </c>
      <c r="EA42" s="210">
        <f t="shared" si="41"/>
        <v>65.897947087666353</v>
      </c>
      <c r="EB42" s="210">
        <f t="shared" si="42"/>
        <v>66.406040807583139</v>
      </c>
      <c r="EC42" s="210">
        <f t="shared" si="43"/>
        <v>68.758057584873228</v>
      </c>
    </row>
    <row r="43" spans="97:133" x14ac:dyDescent="0.25">
      <c r="CS43" s="216"/>
      <c r="CT43" s="209" t="s">
        <v>90</v>
      </c>
      <c r="CU43" s="210">
        <f t="shared" si="9"/>
        <v>129.19720470427816</v>
      </c>
      <c r="CV43" s="210">
        <f t="shared" si="10"/>
        <v>123.9222316145393</v>
      </c>
      <c r="CW43" s="210">
        <f t="shared" si="11"/>
        <v>126.92967409948541</v>
      </c>
      <c r="CX43" s="210">
        <f t="shared" si="12"/>
        <v>115.0088098670511</v>
      </c>
      <c r="CY43" s="210">
        <f>M14</f>
        <v>155.49385164617215</v>
      </c>
      <c r="CZ43" s="210">
        <f t="shared" si="14"/>
        <v>142.22538103135119</v>
      </c>
      <c r="DA43" s="210">
        <f t="shared" si="15"/>
        <v>109.31302554339203</v>
      </c>
      <c r="DB43" s="210">
        <f t="shared" si="16"/>
        <v>109.31302554339203</v>
      </c>
      <c r="DC43" s="210">
        <f t="shared" si="17"/>
        <v>124.70252260828177</v>
      </c>
      <c r="DD43" s="210">
        <f t="shared" si="18"/>
        <v>111.63985195256438</v>
      </c>
      <c r="DE43" s="210">
        <f t="shared" si="19"/>
        <v>132.88590604026845</v>
      </c>
      <c r="DF43" s="210">
        <f t="shared" si="20"/>
        <v>121.29739336492891</v>
      </c>
      <c r="DG43" s="210">
        <f t="shared" si="21"/>
        <v>105.25547445255475</v>
      </c>
      <c r="DH43" s="210">
        <f t="shared" si="22"/>
        <v>115.3343972145655</v>
      </c>
      <c r="DI43" s="210">
        <f t="shared" si="23"/>
        <v>113.65271184002302</v>
      </c>
      <c r="DJ43" s="210">
        <f t="shared" si="24"/>
        <v>105.45717383447779</v>
      </c>
      <c r="DK43" s="210">
        <f t="shared" si="25"/>
        <v>124.03324900614383</v>
      </c>
      <c r="DL43" s="210">
        <f t="shared" si="26"/>
        <v>116.05009773401868</v>
      </c>
      <c r="DM43" s="210">
        <f t="shared" si="27"/>
        <v>107.07204230006609</v>
      </c>
      <c r="DN43" s="210">
        <f t="shared" si="28"/>
        <v>112.85894486903614</v>
      </c>
      <c r="DO43" s="210">
        <f t="shared" si="29"/>
        <v>96.158100435071162</v>
      </c>
      <c r="DP43" s="210">
        <f t="shared" si="30"/>
        <v>91.527931927487984</v>
      </c>
      <c r="DQ43" s="210">
        <f t="shared" si="31"/>
        <v>90.754437869822482</v>
      </c>
      <c r="DR43" s="210">
        <f t="shared" si="32"/>
        <v>78.357100415923952</v>
      </c>
      <c r="DS43" s="210">
        <f t="shared" si="33"/>
        <v>84.201905896366895</v>
      </c>
      <c r="DT43" s="210">
        <f t="shared" si="34"/>
        <v>75.946547884187083</v>
      </c>
      <c r="DU43" s="210">
        <f t="shared" si="35"/>
        <v>83</v>
      </c>
      <c r="DV43" s="210">
        <f t="shared" si="36"/>
        <v>72</v>
      </c>
      <c r="DW43" s="210">
        <f t="shared" si="37"/>
        <v>77.656273089995565</v>
      </c>
      <c r="DX43" s="210">
        <f t="shared" si="38"/>
        <v>65.78063167326215</v>
      </c>
      <c r="DY43" s="210">
        <f t="shared" si="39"/>
        <v>54.445517343831241</v>
      </c>
      <c r="DZ43" s="210">
        <f t="shared" si="40"/>
        <v>80.196399345335507</v>
      </c>
      <c r="EA43" s="210">
        <f t="shared" si="41"/>
        <v>65.206128339871213</v>
      </c>
      <c r="EB43" s="210">
        <f t="shared" si="42"/>
        <v>70.996756119138908</v>
      </c>
      <c r="EC43" s="210">
        <f t="shared" si="43"/>
        <v>74.372437603394943</v>
      </c>
    </row>
    <row r="44" spans="97:133" x14ac:dyDescent="0.25">
      <c r="CS44" s="216"/>
      <c r="CT44" s="216" t="s">
        <v>220</v>
      </c>
      <c r="CU44" s="210">
        <f t="shared" si="9"/>
        <v>160.58494797602853</v>
      </c>
      <c r="CV44" s="210">
        <f t="shared" si="10"/>
        <v>153.52206845388019</v>
      </c>
      <c r="CW44" s="210">
        <f t="shared" si="11"/>
        <v>150.27033433929924</v>
      </c>
      <c r="CX44" s="210">
        <f t="shared" si="12"/>
        <v>147.88128636836248</v>
      </c>
      <c r="CY44" s="210">
        <f>M15</f>
        <v>148.58460356090688</v>
      </c>
      <c r="CZ44" s="210">
        <f t="shared" si="14"/>
        <v>152.69306269246786</v>
      </c>
      <c r="DA44" s="210">
        <f t="shared" si="15"/>
        <v>127.22884920361305</v>
      </c>
      <c r="DB44" s="210">
        <f t="shared" si="16"/>
        <v>127.22884920361305</v>
      </c>
      <c r="DC44" s="210">
        <f t="shared" si="17"/>
        <v>132.77252982141627</v>
      </c>
      <c r="DD44" s="210">
        <f t="shared" si="18"/>
        <v>124.44793267913452</v>
      </c>
      <c r="DE44" s="210">
        <f t="shared" si="19"/>
        <v>135.92422433536026</v>
      </c>
      <c r="DF44" s="210">
        <f t="shared" si="20"/>
        <v>145.8551989968885</v>
      </c>
      <c r="DG44" s="210">
        <f t="shared" si="21"/>
        <v>145.56038049896318</v>
      </c>
      <c r="DH44" s="210">
        <f t="shared" si="22"/>
        <v>159.05252451735112</v>
      </c>
      <c r="DI44" s="210">
        <f t="shared" si="23"/>
        <v>138.94969224149219</v>
      </c>
      <c r="DJ44" s="210">
        <f t="shared" si="24"/>
        <v>125.50842261445067</v>
      </c>
      <c r="DK44" s="210">
        <f t="shared" si="25"/>
        <v>134.87884447065539</v>
      </c>
      <c r="DL44" s="210">
        <f t="shared" si="26"/>
        <v>139.27477614382906</v>
      </c>
      <c r="DM44" s="210">
        <f t="shared" si="27"/>
        <v>134.22686693066524</v>
      </c>
      <c r="DN44" s="210">
        <f t="shared" si="28"/>
        <v>136.71144363203535</v>
      </c>
      <c r="DO44" s="210">
        <f t="shared" si="29"/>
        <v>124.1826367772199</v>
      </c>
      <c r="DP44" s="210">
        <f t="shared" si="30"/>
        <v>121.94719860577942</v>
      </c>
      <c r="DQ44" s="210">
        <f t="shared" si="31"/>
        <v>118.02933829191788</v>
      </c>
      <c r="DR44" s="210">
        <f t="shared" si="32"/>
        <v>112.9243369078449</v>
      </c>
      <c r="DS44" s="210">
        <f t="shared" si="33"/>
        <v>113.47080630213161</v>
      </c>
      <c r="DT44" s="210">
        <f t="shared" si="34"/>
        <v>103.08344239939228</v>
      </c>
      <c r="DU44" s="210">
        <f t="shared" si="35"/>
        <v>114</v>
      </c>
      <c r="DV44" s="210">
        <f t="shared" si="36"/>
        <v>116.1</v>
      </c>
      <c r="DW44" s="210">
        <f t="shared" si="37"/>
        <v>114.58799508276562</v>
      </c>
      <c r="DX44" s="210">
        <f t="shared" si="38"/>
        <v>108.87840353824902</v>
      </c>
      <c r="DY44" s="210">
        <f t="shared" si="39"/>
        <v>92.831614650913963</v>
      </c>
      <c r="DZ44" s="210">
        <f t="shared" si="40"/>
        <v>88.113934634820225</v>
      </c>
      <c r="EA44" s="210">
        <f t="shared" si="41"/>
        <v>96.272914349527426</v>
      </c>
      <c r="EB44" s="210">
        <f t="shared" si="42"/>
        <v>99.114271176213663</v>
      </c>
      <c r="EC44" s="210">
        <f t="shared" si="43"/>
        <v>91.805732312821519</v>
      </c>
    </row>
    <row r="45" spans="97:133" ht="15" x14ac:dyDescent="0.3">
      <c r="CS45" s="216"/>
      <c r="CT45" s="216"/>
      <c r="CU45" s="209"/>
      <c r="CV45" s="216"/>
      <c r="CW45" s="216"/>
      <c r="CX45" s="211"/>
      <c r="CY45" s="211"/>
      <c r="CZ45" s="211"/>
      <c r="DA45" s="211"/>
      <c r="DB45" s="211"/>
      <c r="DC45" s="211"/>
      <c r="DD45" s="211"/>
      <c r="DE45" s="211"/>
      <c r="DF45" s="211"/>
      <c r="DG45" s="211"/>
      <c r="DH45" s="211"/>
      <c r="DI45" s="211"/>
      <c r="DJ45" s="211"/>
      <c r="DK45" s="211"/>
      <c r="DL45" s="211"/>
      <c r="DM45" s="211"/>
      <c r="DN45" s="211"/>
      <c r="DO45" s="211"/>
      <c r="DP45" s="211"/>
      <c r="DQ45" s="211"/>
      <c r="DR45" s="211"/>
      <c r="DS45" s="211"/>
      <c r="DT45" s="211"/>
      <c r="DU45" s="211"/>
      <c r="DV45" s="211"/>
      <c r="DW45" s="211"/>
      <c r="DX45" s="211"/>
      <c r="DY45" s="211"/>
      <c r="DZ45" s="211"/>
      <c r="EA45" s="211"/>
      <c r="EB45" s="211"/>
      <c r="EC45" s="211"/>
    </row>
    <row r="46" spans="97:133" x14ac:dyDescent="0.25">
      <c r="CU46" s="158"/>
    </row>
    <row r="47" spans="97:133" x14ac:dyDescent="0.25">
      <c r="CU47" s="158"/>
    </row>
    <row r="48" spans="97:133" x14ac:dyDescent="0.25">
      <c r="CU48" s="159"/>
    </row>
    <row r="49" spans="33:99" x14ac:dyDescent="0.25">
      <c r="CU49" s="158"/>
    </row>
    <row r="50" spans="33:99" x14ac:dyDescent="0.25">
      <c r="CU50" s="158"/>
    </row>
    <row r="51" spans="33:99" x14ac:dyDescent="0.25">
      <c r="CU51" s="159"/>
    </row>
    <row r="52" spans="33:99" x14ac:dyDescent="0.25">
      <c r="CU52" s="158"/>
    </row>
    <row r="53" spans="33:99" x14ac:dyDescent="0.25">
      <c r="CU53" s="158"/>
    </row>
    <row r="54" spans="33:99" x14ac:dyDescent="0.25">
      <c r="CU54" s="159"/>
    </row>
    <row r="55" spans="33:99" x14ac:dyDescent="0.25">
      <c r="CU55" s="158"/>
    </row>
    <row r="56" spans="33:99" x14ac:dyDescent="0.25">
      <c r="CU56" s="158"/>
    </row>
    <row r="57" spans="33:99" x14ac:dyDescent="0.25">
      <c r="CU57" s="159"/>
    </row>
    <row r="58" spans="33:99" x14ac:dyDescent="0.25">
      <c r="AG58" s="70">
        <v>2021</v>
      </c>
      <c r="AH58" s="70">
        <v>2022</v>
      </c>
      <c r="AI58" s="69">
        <v>2023</v>
      </c>
      <c r="CU58" s="158"/>
    </row>
    <row r="59" spans="33:99" x14ac:dyDescent="0.25">
      <c r="CU59" s="158"/>
    </row>
    <row r="60" spans="33:99" x14ac:dyDescent="0.25">
      <c r="CU60" s="159"/>
    </row>
    <row r="61" spans="33:99" x14ac:dyDescent="0.25">
      <c r="CU61" s="158"/>
    </row>
    <row r="62" spans="33:99" x14ac:dyDescent="0.25">
      <c r="CU62" s="158"/>
    </row>
    <row r="63" spans="33:99" x14ac:dyDescent="0.25">
      <c r="CU63" s="159"/>
    </row>
    <row r="64" spans="33:99" x14ac:dyDescent="0.25">
      <c r="CU64" s="158"/>
    </row>
    <row r="65" spans="99:99" x14ac:dyDescent="0.25">
      <c r="CU65" s="158"/>
    </row>
    <row r="66" spans="99:99" x14ac:dyDescent="0.25">
      <c r="CU66" s="159"/>
    </row>
  </sheetData>
  <mergeCells count="7">
    <mergeCell ref="CS32:CS33"/>
    <mergeCell ref="A16:CO16"/>
    <mergeCell ref="CN3:CO3"/>
    <mergeCell ref="A19:AR19"/>
    <mergeCell ref="A3:A4"/>
    <mergeCell ref="B3:C3"/>
    <mergeCell ref="CP3:CQ3"/>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Sans,Standard"&amp;8&amp;P+266
</oddFooter>
    <evenHeader>&amp;L&amp;"Open Sans,Standard"&amp;8
&amp;G&amp;R&amp;"Open Sans,Standard"&amp;8
&amp;G</evenHeader>
    <evenFooter xml:space="preserve">&amp;L&amp;"Open Sans,Standard"&amp;8&amp;P+266
&amp;R&amp;"Open Sans,Standard"&amp;8Statistisches Jahrbuch 2023 - 2025
</even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EC61"/>
  <sheetViews>
    <sheetView showGridLines="0" view="pageLayout" zoomScaleNormal="100" zoomScaleSheetLayoutView="100" workbookViewId="0">
      <selection activeCell="A5" sqref="A5"/>
    </sheetView>
  </sheetViews>
  <sheetFormatPr baseColWidth="10" defaultRowHeight="9" customHeight="1" outlineLevelRow="1" outlineLevelCol="1" x14ac:dyDescent="0.25"/>
  <cols>
    <col min="1" max="1" width="34.85546875" customWidth="1"/>
    <col min="2" max="2" width="7.140625" customWidth="1"/>
    <col min="3" max="8" width="7.140625" hidden="1" customWidth="1" outlineLevel="1"/>
    <col min="9" max="9" width="7.140625" customWidth="1" collapsed="1"/>
    <col min="10" max="13" width="7.140625" hidden="1" customWidth="1" outlineLevel="1"/>
    <col min="14" max="14" width="7.140625" customWidth="1" collapsed="1"/>
    <col min="15" max="15" width="7.140625" hidden="1" customWidth="1" outlineLevel="1"/>
    <col min="16" max="18" width="7.140625" hidden="1" customWidth="1" outlineLevel="1" collapsed="1"/>
    <col min="19" max="19" width="7.140625" customWidth="1" collapsed="1"/>
    <col min="20" max="20" width="7.140625" hidden="1" customWidth="1" outlineLevel="1"/>
    <col min="21" max="21" width="7.140625" customWidth="1" collapsed="1"/>
    <col min="22" max="23" width="7.140625" customWidth="1"/>
    <col min="24" max="24" width="10.42578125" hidden="1" customWidth="1" outlineLevel="1"/>
    <col min="25" max="25" width="11.42578125" hidden="1" customWidth="1" outlineLevel="1"/>
    <col min="26" max="26" width="11.42578125" collapsed="1"/>
    <col min="234" max="241" width="11.42578125" customWidth="1"/>
    <col min="490" max="497" width="11.42578125" customWidth="1"/>
    <col min="746" max="753" width="11.42578125" customWidth="1"/>
    <col min="1002" max="1009" width="11.42578125" customWidth="1"/>
    <col min="1258" max="1265" width="11.42578125" customWidth="1"/>
    <col min="1514" max="1521" width="11.42578125" customWidth="1"/>
    <col min="1770" max="1777" width="11.42578125" customWidth="1"/>
    <col min="2026" max="2033" width="11.42578125" customWidth="1"/>
    <col min="2282" max="2289" width="11.42578125" customWidth="1"/>
    <col min="2538" max="2545" width="11.42578125" customWidth="1"/>
    <col min="2794" max="2801" width="11.42578125" customWidth="1"/>
    <col min="3050" max="3057" width="11.42578125" customWidth="1"/>
    <col min="3306" max="3313" width="11.42578125" customWidth="1"/>
    <col min="3562" max="3569" width="11.42578125" customWidth="1"/>
    <col min="3818" max="3825" width="11.42578125" customWidth="1"/>
    <col min="4074" max="4081" width="11.42578125" customWidth="1"/>
    <col min="4330" max="4337" width="11.42578125" customWidth="1"/>
    <col min="4586" max="4593" width="11.42578125" customWidth="1"/>
    <col min="4842" max="4849" width="11.42578125" customWidth="1"/>
    <col min="5098" max="5105" width="11.42578125" customWidth="1"/>
    <col min="5354" max="5361" width="11.42578125" customWidth="1"/>
    <col min="5610" max="5617" width="11.42578125" customWidth="1"/>
    <col min="5866" max="5873" width="11.42578125" customWidth="1"/>
    <col min="6122" max="6129" width="11.42578125" customWidth="1"/>
    <col min="6378" max="6385" width="11.42578125" customWidth="1"/>
    <col min="6634" max="6641" width="11.42578125" customWidth="1"/>
    <col min="6890" max="6897" width="11.42578125" customWidth="1"/>
    <col min="7146" max="7153" width="11.42578125" customWidth="1"/>
    <col min="7402" max="7409" width="11.42578125" customWidth="1"/>
    <col min="7658" max="7665" width="11.42578125" customWidth="1"/>
    <col min="7914" max="7921" width="11.42578125" customWidth="1"/>
    <col min="8170" max="8177" width="11.42578125" customWidth="1"/>
    <col min="8426" max="8433" width="11.42578125" customWidth="1"/>
    <col min="8682" max="8689" width="11.42578125" customWidth="1"/>
    <col min="8938" max="8945" width="11.42578125" customWidth="1"/>
    <col min="9194" max="9201" width="11.42578125" customWidth="1"/>
    <col min="9450" max="9457" width="11.42578125" customWidth="1"/>
    <col min="9706" max="9713" width="11.42578125" customWidth="1"/>
    <col min="9962" max="9969" width="11.42578125" customWidth="1"/>
    <col min="10218" max="10225" width="11.42578125" customWidth="1"/>
    <col min="10474" max="10481" width="11.42578125" customWidth="1"/>
    <col min="10730" max="10737" width="11.42578125" customWidth="1"/>
    <col min="10986" max="10993" width="11.42578125" customWidth="1"/>
    <col min="11242" max="11249" width="11.42578125" customWidth="1"/>
    <col min="11498" max="11505" width="11.42578125" customWidth="1"/>
    <col min="11754" max="11761" width="11.42578125" customWidth="1"/>
    <col min="12010" max="12017" width="11.42578125" customWidth="1"/>
    <col min="12266" max="12273" width="11.42578125" customWidth="1"/>
    <col min="12522" max="12529" width="11.42578125" customWidth="1"/>
    <col min="12778" max="12785" width="11.42578125" customWidth="1"/>
    <col min="13034" max="13041" width="11.42578125" customWidth="1"/>
    <col min="13290" max="13297" width="11.42578125" customWidth="1"/>
    <col min="13546" max="13553" width="11.42578125" customWidth="1"/>
    <col min="13802" max="13809" width="11.42578125" customWidth="1"/>
    <col min="14058" max="14065" width="11.42578125" customWidth="1"/>
    <col min="14314" max="14321" width="11.42578125" customWidth="1"/>
    <col min="14570" max="14577" width="11.42578125" customWidth="1"/>
    <col min="14826" max="14833" width="11.42578125" customWidth="1"/>
    <col min="15082" max="15089" width="11.42578125" customWidth="1"/>
    <col min="15338" max="15345" width="11.42578125" customWidth="1"/>
    <col min="15594" max="15601" width="11.42578125" customWidth="1"/>
    <col min="15850" max="15857" width="11.42578125" customWidth="1"/>
    <col min="16106" max="16113" width="11.42578125" customWidth="1"/>
  </cols>
  <sheetData>
    <row r="1" spans="1:133" s="4" customFormat="1" ht="22.15" customHeight="1" x14ac:dyDescent="0.3">
      <c r="A1" s="129" t="str">
        <f>CONCATENATE(Inhalt_K9!B30,"   ",Inhalt_K9!C30)</f>
        <v>904   Entwicklung der Feuerwehreinsätze 2003 - 2024 nach Art</v>
      </c>
      <c r="AX1" s="5"/>
      <c r="AY1" s="5"/>
      <c r="AZ1" s="5"/>
      <c r="BA1" s="5"/>
      <c r="BB1" s="5"/>
      <c r="CR1" s="98"/>
      <c r="CS1" s="98"/>
      <c r="CT1" s="98"/>
      <c r="CU1" s="98"/>
      <c r="CV1" s="98"/>
      <c r="CW1" s="98"/>
      <c r="CX1" s="267"/>
      <c r="CY1" s="267"/>
      <c r="CZ1" s="267"/>
      <c r="DA1" s="267"/>
      <c r="DB1" s="267"/>
      <c r="DC1" s="267"/>
      <c r="DD1" s="267"/>
      <c r="DE1" s="267"/>
      <c r="DF1" s="267"/>
      <c r="DG1" s="267"/>
      <c r="DH1" s="267"/>
      <c r="DI1" s="267"/>
      <c r="DJ1" s="267"/>
      <c r="DK1" s="267"/>
      <c r="DL1" s="267"/>
      <c r="DM1" s="267"/>
      <c r="DN1" s="267"/>
      <c r="DO1" s="267"/>
      <c r="DP1" s="267"/>
      <c r="DQ1" s="267"/>
      <c r="DR1" s="267"/>
      <c r="DS1" s="267"/>
      <c r="DT1" s="267"/>
      <c r="DU1" s="267"/>
      <c r="DV1" s="267"/>
      <c r="DW1" s="267"/>
      <c r="DX1" s="267"/>
      <c r="DY1" s="267"/>
      <c r="DZ1" s="267"/>
      <c r="EA1" s="267"/>
      <c r="EB1" s="267"/>
      <c r="EC1" s="267"/>
    </row>
    <row r="2" spans="1:133" s="47" customFormat="1" ht="6.75" customHeight="1" collapsed="1" x14ac:dyDescent="0.25">
      <c r="A2" s="69"/>
      <c r="B2" s="69"/>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row>
    <row r="3" spans="1:133" ht="23.25" customHeight="1" x14ac:dyDescent="0.25">
      <c r="A3" s="134" t="s">
        <v>92</v>
      </c>
      <c r="B3" s="135">
        <v>2003</v>
      </c>
      <c r="C3" s="135">
        <v>2004</v>
      </c>
      <c r="D3" s="135">
        <v>2005</v>
      </c>
      <c r="E3" s="135">
        <v>2006</v>
      </c>
      <c r="F3" s="135">
        <v>2007</v>
      </c>
      <c r="G3" s="135">
        <v>2008</v>
      </c>
      <c r="H3" s="135">
        <v>2009</v>
      </c>
      <c r="I3" s="135">
        <v>2010</v>
      </c>
      <c r="J3" s="135">
        <v>2011</v>
      </c>
      <c r="K3" s="135">
        <v>2012</v>
      </c>
      <c r="L3" s="135">
        <v>2013</v>
      </c>
      <c r="M3" s="135">
        <v>2014</v>
      </c>
      <c r="N3" s="135">
        <v>2015</v>
      </c>
      <c r="O3" s="135">
        <v>2016</v>
      </c>
      <c r="P3" s="135">
        <v>2017</v>
      </c>
      <c r="Q3" s="135">
        <v>2018</v>
      </c>
      <c r="R3" s="135">
        <v>2019</v>
      </c>
      <c r="S3" s="135">
        <v>2020</v>
      </c>
      <c r="T3" s="135">
        <v>2021</v>
      </c>
      <c r="U3" s="135">
        <v>2022</v>
      </c>
      <c r="V3" s="135">
        <v>2023</v>
      </c>
      <c r="W3" s="206">
        <v>2024</v>
      </c>
      <c r="X3" s="80" t="s">
        <v>221</v>
      </c>
      <c r="Y3" s="80"/>
    </row>
    <row r="4" spans="1:133" ht="17.25" customHeight="1" x14ac:dyDescent="0.25">
      <c r="A4" s="83" t="s">
        <v>320</v>
      </c>
      <c r="B4" s="84" t="s">
        <v>45</v>
      </c>
      <c r="C4" s="84" t="s">
        <v>45</v>
      </c>
      <c r="D4" s="84" t="s">
        <v>45</v>
      </c>
      <c r="E4" s="84" t="s">
        <v>45</v>
      </c>
      <c r="F4" s="84" t="s">
        <v>45</v>
      </c>
      <c r="G4" s="84" t="s">
        <v>45</v>
      </c>
      <c r="H4" s="84" t="s">
        <v>45</v>
      </c>
      <c r="I4" s="84" t="s">
        <v>45</v>
      </c>
      <c r="J4" s="84" t="s">
        <v>45</v>
      </c>
      <c r="K4" s="84" t="s">
        <v>45</v>
      </c>
      <c r="L4" s="84" t="s">
        <v>45</v>
      </c>
      <c r="M4" s="84" t="s">
        <v>45</v>
      </c>
      <c r="N4" s="84" t="s">
        <v>45</v>
      </c>
      <c r="O4" s="84" t="s">
        <v>45</v>
      </c>
      <c r="P4" s="84" t="s">
        <v>45</v>
      </c>
      <c r="Q4" s="84">
        <v>43562</v>
      </c>
      <c r="R4" s="84">
        <v>49378</v>
      </c>
      <c r="S4" s="84">
        <v>48973</v>
      </c>
      <c r="T4" s="84">
        <v>51822</v>
      </c>
      <c r="U4" s="252">
        <v>66261</v>
      </c>
      <c r="V4" s="252">
        <v>75241</v>
      </c>
      <c r="W4" s="252">
        <v>66335</v>
      </c>
      <c r="X4" s="212">
        <v>2003</v>
      </c>
      <c r="Y4" s="167"/>
    </row>
    <row r="5" spans="1:133" ht="17.25" customHeight="1" x14ac:dyDescent="0.25">
      <c r="A5" s="86" t="s">
        <v>93</v>
      </c>
      <c r="B5" s="84">
        <v>954</v>
      </c>
      <c r="C5" s="84">
        <v>884</v>
      </c>
      <c r="D5" s="84">
        <v>959</v>
      </c>
      <c r="E5" s="84">
        <v>1066</v>
      </c>
      <c r="F5" s="84">
        <v>1149</v>
      </c>
      <c r="G5" s="84">
        <v>1123</v>
      </c>
      <c r="H5" s="84">
        <v>1063</v>
      </c>
      <c r="I5" s="84">
        <v>1223</v>
      </c>
      <c r="J5" s="84">
        <v>1470</v>
      </c>
      <c r="K5" s="84">
        <v>1423</v>
      </c>
      <c r="L5" s="84">
        <v>1359</v>
      </c>
      <c r="M5" s="85">
        <v>1332</v>
      </c>
      <c r="N5" s="85">
        <v>1413</v>
      </c>
      <c r="O5" s="84">
        <v>1513</v>
      </c>
      <c r="P5" s="84">
        <v>1486</v>
      </c>
      <c r="Q5" s="84">
        <v>1680</v>
      </c>
      <c r="R5" s="84">
        <v>1821</v>
      </c>
      <c r="S5" s="84">
        <v>1511</v>
      </c>
      <c r="T5" s="84">
        <v>1514</v>
      </c>
      <c r="U5" s="252">
        <v>1676</v>
      </c>
      <c r="V5" s="252">
        <v>1550</v>
      </c>
      <c r="W5" s="252">
        <v>1665</v>
      </c>
      <c r="X5" s="213"/>
      <c r="Y5" s="80"/>
    </row>
    <row r="6" spans="1:133" ht="11.25" customHeight="1" x14ac:dyDescent="0.25">
      <c r="A6" s="86" t="s">
        <v>94</v>
      </c>
      <c r="B6" s="87"/>
      <c r="C6" s="87"/>
      <c r="D6" s="87"/>
      <c r="E6" s="87"/>
      <c r="F6" s="87"/>
      <c r="G6" s="87"/>
      <c r="H6" s="87"/>
      <c r="I6" s="87"/>
      <c r="J6" s="87"/>
      <c r="K6" s="87"/>
      <c r="L6" s="87"/>
      <c r="M6" s="23"/>
      <c r="N6" s="23"/>
      <c r="O6" s="23"/>
      <c r="P6" s="23"/>
      <c r="Q6" s="23"/>
      <c r="R6" s="23"/>
      <c r="S6" s="23"/>
      <c r="T6" s="23"/>
      <c r="U6" s="253"/>
      <c r="V6" s="253"/>
      <c r="W6" s="253"/>
      <c r="X6" s="213">
        <v>2005</v>
      </c>
      <c r="Y6" s="80"/>
    </row>
    <row r="7" spans="1:133" ht="18" customHeight="1" x14ac:dyDescent="0.25">
      <c r="A7" s="88" t="s">
        <v>95</v>
      </c>
      <c r="B7" s="87">
        <v>334</v>
      </c>
      <c r="C7" s="87">
        <v>392</v>
      </c>
      <c r="D7" s="87">
        <v>422</v>
      </c>
      <c r="E7" s="87">
        <v>509</v>
      </c>
      <c r="F7" s="87">
        <v>486</v>
      </c>
      <c r="G7" s="87">
        <v>408</v>
      </c>
      <c r="H7" s="87">
        <v>437</v>
      </c>
      <c r="I7" s="87">
        <v>483</v>
      </c>
      <c r="J7" s="87">
        <v>504</v>
      </c>
      <c r="K7" s="87">
        <v>451</v>
      </c>
      <c r="L7" s="87">
        <v>451</v>
      </c>
      <c r="M7" s="66">
        <v>431</v>
      </c>
      <c r="N7" s="66">
        <v>439</v>
      </c>
      <c r="O7" s="87">
        <v>529</v>
      </c>
      <c r="P7" s="87">
        <v>454</v>
      </c>
      <c r="Q7" s="87">
        <v>546</v>
      </c>
      <c r="R7" s="87">
        <v>454</v>
      </c>
      <c r="S7" s="87">
        <v>455</v>
      </c>
      <c r="T7" s="87">
        <v>519</v>
      </c>
      <c r="U7" s="254">
        <v>641</v>
      </c>
      <c r="V7" s="254">
        <v>545</v>
      </c>
      <c r="W7" s="254">
        <v>566</v>
      </c>
      <c r="X7" s="213"/>
      <c r="Y7" s="80"/>
    </row>
    <row r="8" spans="1:133" ht="12.75" customHeight="1" x14ac:dyDescent="0.25">
      <c r="A8" s="88" t="s">
        <v>96</v>
      </c>
      <c r="B8" s="87" t="s">
        <v>45</v>
      </c>
      <c r="C8" s="87" t="s">
        <v>45</v>
      </c>
      <c r="D8" s="87" t="s">
        <v>45</v>
      </c>
      <c r="E8" s="87" t="s">
        <v>45</v>
      </c>
      <c r="F8" s="87" t="s">
        <v>45</v>
      </c>
      <c r="G8" s="87" t="s">
        <v>45</v>
      </c>
      <c r="H8" s="87" t="s">
        <v>45</v>
      </c>
      <c r="I8" s="87" t="s">
        <v>45</v>
      </c>
      <c r="J8" s="87" t="s">
        <v>45</v>
      </c>
      <c r="K8" s="87" t="s">
        <v>45</v>
      </c>
      <c r="L8" s="87" t="s">
        <v>45</v>
      </c>
      <c r="M8" s="87" t="s">
        <v>45</v>
      </c>
      <c r="N8" s="87" t="s">
        <v>45</v>
      </c>
      <c r="O8" s="87" t="s">
        <v>45</v>
      </c>
      <c r="P8" s="87" t="s">
        <v>45</v>
      </c>
      <c r="Q8" s="87">
        <v>240</v>
      </c>
      <c r="R8" s="87">
        <v>246</v>
      </c>
      <c r="S8" s="87">
        <v>206</v>
      </c>
      <c r="T8" s="87">
        <v>196</v>
      </c>
      <c r="U8" s="254">
        <v>197</v>
      </c>
      <c r="V8" s="254">
        <v>173</v>
      </c>
      <c r="W8" s="254">
        <v>237</v>
      </c>
      <c r="X8" s="213"/>
      <c r="Y8" s="80"/>
    </row>
    <row r="9" spans="1:133" ht="12.75" customHeight="1" x14ac:dyDescent="0.25">
      <c r="A9" s="88" t="s">
        <v>97</v>
      </c>
      <c r="B9" s="87">
        <v>548</v>
      </c>
      <c r="C9" s="87">
        <v>430</v>
      </c>
      <c r="D9" s="87">
        <v>456</v>
      </c>
      <c r="E9" s="87">
        <v>482</v>
      </c>
      <c r="F9" s="87">
        <v>553</v>
      </c>
      <c r="G9" s="87">
        <v>270</v>
      </c>
      <c r="H9" s="87">
        <v>324</v>
      </c>
      <c r="I9" s="87">
        <v>333</v>
      </c>
      <c r="J9" s="87">
        <v>319</v>
      </c>
      <c r="K9" s="87">
        <v>318</v>
      </c>
      <c r="L9" s="87">
        <v>503</v>
      </c>
      <c r="M9" s="66">
        <v>446</v>
      </c>
      <c r="N9" s="66">
        <v>455</v>
      </c>
      <c r="O9" s="87">
        <v>473</v>
      </c>
      <c r="P9" s="87">
        <v>437</v>
      </c>
      <c r="Q9" s="87">
        <v>216</v>
      </c>
      <c r="R9" s="87">
        <v>199</v>
      </c>
      <c r="S9" s="87">
        <v>285</v>
      </c>
      <c r="T9" s="87">
        <v>281</v>
      </c>
      <c r="U9" s="254">
        <v>309</v>
      </c>
      <c r="V9" s="254">
        <v>307</v>
      </c>
      <c r="W9" s="254">
        <v>284</v>
      </c>
      <c r="X9" s="213"/>
      <c r="Y9" s="80"/>
    </row>
    <row r="10" spans="1:133" ht="12.75" customHeight="1" x14ac:dyDescent="0.25">
      <c r="A10" s="88" t="s">
        <v>98</v>
      </c>
      <c r="B10" s="87">
        <v>35</v>
      </c>
      <c r="C10" s="87">
        <v>32</v>
      </c>
      <c r="D10" s="87">
        <v>27</v>
      </c>
      <c r="E10" s="87">
        <v>46</v>
      </c>
      <c r="F10" s="87">
        <v>77</v>
      </c>
      <c r="G10" s="87">
        <v>281</v>
      </c>
      <c r="H10" s="87">
        <v>292</v>
      </c>
      <c r="I10" s="87">
        <v>294</v>
      </c>
      <c r="J10" s="87">
        <v>276</v>
      </c>
      <c r="K10" s="87">
        <v>47</v>
      </c>
      <c r="L10" s="87">
        <v>34</v>
      </c>
      <c r="M10" s="66">
        <v>42</v>
      </c>
      <c r="N10" s="66">
        <v>43</v>
      </c>
      <c r="O10" s="87">
        <v>48</v>
      </c>
      <c r="P10" s="87">
        <v>52</v>
      </c>
      <c r="Q10" s="87">
        <v>113</v>
      </c>
      <c r="R10" s="87">
        <v>119</v>
      </c>
      <c r="S10" s="87">
        <v>23</v>
      </c>
      <c r="T10" s="87">
        <v>19</v>
      </c>
      <c r="U10" s="254">
        <v>27</v>
      </c>
      <c r="V10" s="254">
        <v>20</v>
      </c>
      <c r="W10" s="254">
        <v>22</v>
      </c>
      <c r="X10" s="213"/>
      <c r="Y10" s="80"/>
    </row>
    <row r="11" spans="1:133" ht="12.75" customHeight="1" x14ac:dyDescent="0.25">
      <c r="A11" s="88" t="s">
        <v>99</v>
      </c>
      <c r="B11" s="87">
        <v>12</v>
      </c>
      <c r="C11" s="87">
        <v>15</v>
      </c>
      <c r="D11" s="87">
        <v>15</v>
      </c>
      <c r="E11" s="87">
        <v>10</v>
      </c>
      <c r="F11" s="87">
        <v>33</v>
      </c>
      <c r="G11" s="87">
        <v>4</v>
      </c>
      <c r="H11" s="87">
        <v>5</v>
      </c>
      <c r="I11" s="87" t="s">
        <v>100</v>
      </c>
      <c r="J11" s="87" t="s">
        <v>45</v>
      </c>
      <c r="K11" s="87">
        <v>14</v>
      </c>
      <c r="L11" s="87">
        <v>7</v>
      </c>
      <c r="M11" s="87" t="s">
        <v>45</v>
      </c>
      <c r="N11" s="66">
        <v>22</v>
      </c>
      <c r="O11" s="87">
        <v>8</v>
      </c>
      <c r="P11" s="87" t="s">
        <v>45</v>
      </c>
      <c r="Q11" s="87">
        <v>4</v>
      </c>
      <c r="R11" s="87">
        <v>4</v>
      </c>
      <c r="S11" s="87">
        <v>3</v>
      </c>
      <c r="T11" s="87">
        <v>5</v>
      </c>
      <c r="U11" s="254">
        <v>2</v>
      </c>
      <c r="V11" s="254">
        <v>3</v>
      </c>
      <c r="W11" s="254">
        <v>2</v>
      </c>
      <c r="X11" s="213">
        <v>2010</v>
      </c>
      <c r="Y11" s="80"/>
    </row>
    <row r="12" spans="1:133" ht="18.75" customHeight="1" x14ac:dyDescent="0.25">
      <c r="A12" s="86" t="s">
        <v>101</v>
      </c>
      <c r="B12" s="87">
        <v>86</v>
      </c>
      <c r="C12" s="87">
        <v>95</v>
      </c>
      <c r="D12" s="87">
        <v>100</v>
      </c>
      <c r="E12" s="87">
        <v>108</v>
      </c>
      <c r="F12" s="87">
        <v>96</v>
      </c>
      <c r="G12" s="87">
        <v>63</v>
      </c>
      <c r="H12" s="87">
        <v>105</v>
      </c>
      <c r="I12" s="87">
        <v>62</v>
      </c>
      <c r="J12" s="87">
        <v>85</v>
      </c>
      <c r="K12" s="87">
        <v>57</v>
      </c>
      <c r="L12" s="87">
        <v>54</v>
      </c>
      <c r="M12" s="66">
        <v>79</v>
      </c>
      <c r="N12" s="66">
        <v>72</v>
      </c>
      <c r="O12" s="87">
        <v>71</v>
      </c>
      <c r="P12" s="87">
        <v>77</v>
      </c>
      <c r="Q12" s="87">
        <v>1029</v>
      </c>
      <c r="R12" s="87">
        <v>1106</v>
      </c>
      <c r="S12" s="87">
        <v>1065</v>
      </c>
      <c r="T12" s="87">
        <v>1005</v>
      </c>
      <c r="U12" s="254">
        <v>1277</v>
      </c>
      <c r="V12" s="254">
        <v>1102</v>
      </c>
      <c r="W12" s="254">
        <v>1038</v>
      </c>
      <c r="X12" s="213"/>
      <c r="Y12" s="48"/>
    </row>
    <row r="13" spans="1:133" ht="18.75" customHeight="1" x14ac:dyDescent="0.25">
      <c r="A13" s="88" t="s">
        <v>94</v>
      </c>
      <c r="B13" s="87"/>
      <c r="C13" s="87"/>
      <c r="D13" s="87"/>
      <c r="E13" s="87"/>
      <c r="F13" s="87"/>
      <c r="G13" s="87"/>
      <c r="H13" s="87"/>
      <c r="I13" s="87"/>
      <c r="J13" s="87"/>
      <c r="K13" s="87"/>
      <c r="L13" s="87"/>
      <c r="M13" s="66"/>
      <c r="N13" s="66"/>
      <c r="O13" s="87"/>
      <c r="P13" s="87"/>
      <c r="Q13" s="87"/>
      <c r="R13" s="87"/>
      <c r="S13" s="87"/>
      <c r="T13" s="87"/>
      <c r="U13" s="254"/>
      <c r="V13" s="254"/>
      <c r="W13" s="254"/>
      <c r="X13" s="213"/>
      <c r="Y13" s="48"/>
    </row>
    <row r="14" spans="1:133" ht="12.75" customHeight="1" x14ac:dyDescent="0.25">
      <c r="A14" s="88" t="s">
        <v>102</v>
      </c>
      <c r="B14" s="87">
        <v>495</v>
      </c>
      <c r="C14" s="87">
        <v>329</v>
      </c>
      <c r="D14" s="87">
        <v>133</v>
      </c>
      <c r="E14" s="87">
        <v>342</v>
      </c>
      <c r="F14" s="87">
        <v>372</v>
      </c>
      <c r="G14" s="87">
        <v>535</v>
      </c>
      <c r="H14" s="87">
        <v>369</v>
      </c>
      <c r="I14" s="87">
        <v>419</v>
      </c>
      <c r="J14" s="87">
        <v>452</v>
      </c>
      <c r="K14" s="87">
        <v>514</v>
      </c>
      <c r="L14" s="87">
        <v>558</v>
      </c>
      <c r="M14" s="66">
        <v>604</v>
      </c>
      <c r="N14" s="66">
        <v>604</v>
      </c>
      <c r="O14" s="87">
        <v>589</v>
      </c>
      <c r="P14" s="87">
        <v>477</v>
      </c>
      <c r="Q14" s="89" t="s">
        <v>103</v>
      </c>
      <c r="R14" s="87" t="s">
        <v>45</v>
      </c>
      <c r="S14" s="87">
        <v>615</v>
      </c>
      <c r="T14" s="87">
        <v>675</v>
      </c>
      <c r="U14" s="254">
        <v>637</v>
      </c>
      <c r="V14" s="254">
        <v>705</v>
      </c>
      <c r="W14" s="254">
        <v>738</v>
      </c>
      <c r="X14" s="213"/>
      <c r="Y14" s="48"/>
    </row>
    <row r="15" spans="1:133" ht="12.75" customHeight="1" x14ac:dyDescent="0.25">
      <c r="A15" s="88" t="s">
        <v>104</v>
      </c>
      <c r="B15" s="87" t="s">
        <v>45</v>
      </c>
      <c r="C15" s="87" t="s">
        <v>45</v>
      </c>
      <c r="D15" s="87" t="s">
        <v>45</v>
      </c>
      <c r="E15" s="87" t="s">
        <v>45</v>
      </c>
      <c r="F15" s="87" t="s">
        <v>45</v>
      </c>
      <c r="G15" s="87" t="s">
        <v>45</v>
      </c>
      <c r="H15" s="87" t="s">
        <v>45</v>
      </c>
      <c r="I15" s="87" t="s">
        <v>45</v>
      </c>
      <c r="J15" s="87" t="s">
        <v>45</v>
      </c>
      <c r="K15" s="87" t="s">
        <v>45</v>
      </c>
      <c r="L15" s="87" t="s">
        <v>45</v>
      </c>
      <c r="M15" s="87" t="s">
        <v>45</v>
      </c>
      <c r="N15" s="87" t="s">
        <v>45</v>
      </c>
      <c r="O15" s="87" t="s">
        <v>45</v>
      </c>
      <c r="P15" s="87" t="s">
        <v>45</v>
      </c>
      <c r="Q15" s="87">
        <v>330</v>
      </c>
      <c r="R15" s="87">
        <v>76</v>
      </c>
      <c r="S15" s="87">
        <v>88</v>
      </c>
      <c r="T15" s="87">
        <v>78</v>
      </c>
      <c r="U15" s="87" t="s">
        <v>45</v>
      </c>
      <c r="V15" s="87" t="s">
        <v>45</v>
      </c>
      <c r="W15" s="87" t="s">
        <v>45</v>
      </c>
      <c r="X15" s="213"/>
      <c r="Y15" s="48"/>
    </row>
    <row r="16" spans="1:133" ht="12.75" customHeight="1" x14ac:dyDescent="0.25">
      <c r="A16" s="88" t="s">
        <v>105</v>
      </c>
      <c r="B16" s="87">
        <v>15</v>
      </c>
      <c r="C16" s="87">
        <v>10</v>
      </c>
      <c r="D16" s="87" t="s">
        <v>45</v>
      </c>
      <c r="E16" s="87" t="s">
        <v>45</v>
      </c>
      <c r="F16" s="87">
        <v>14</v>
      </c>
      <c r="G16" s="87">
        <v>31</v>
      </c>
      <c r="H16" s="87">
        <v>9</v>
      </c>
      <c r="I16" s="87" t="s">
        <v>45</v>
      </c>
      <c r="J16" s="87">
        <v>14</v>
      </c>
      <c r="K16" s="87">
        <v>11</v>
      </c>
      <c r="L16" s="87">
        <v>14</v>
      </c>
      <c r="M16" s="66">
        <v>16</v>
      </c>
      <c r="N16" s="66">
        <v>19</v>
      </c>
      <c r="O16" s="87">
        <v>18</v>
      </c>
      <c r="P16" s="87">
        <v>13</v>
      </c>
      <c r="Q16" s="87">
        <v>14</v>
      </c>
      <c r="R16" s="87">
        <v>14</v>
      </c>
      <c r="S16" s="87">
        <v>18</v>
      </c>
      <c r="T16" s="87">
        <v>16</v>
      </c>
      <c r="U16" s="254">
        <v>36</v>
      </c>
      <c r="V16" s="254">
        <v>30</v>
      </c>
      <c r="W16" s="254">
        <v>17</v>
      </c>
      <c r="X16" s="213">
        <v>2015</v>
      </c>
      <c r="Y16" s="48"/>
    </row>
    <row r="17" spans="1:25" ht="12.75" customHeight="1" x14ac:dyDescent="0.25">
      <c r="A17" s="88" t="s">
        <v>106</v>
      </c>
      <c r="B17" s="87">
        <v>20</v>
      </c>
      <c r="C17" s="87">
        <v>12</v>
      </c>
      <c r="D17" s="87">
        <v>14</v>
      </c>
      <c r="E17" s="87">
        <v>13</v>
      </c>
      <c r="F17" s="87">
        <v>18</v>
      </c>
      <c r="G17" s="87">
        <v>33</v>
      </c>
      <c r="H17" s="87">
        <v>11</v>
      </c>
      <c r="I17" s="87">
        <v>17</v>
      </c>
      <c r="J17" s="87">
        <v>14</v>
      </c>
      <c r="K17" s="87">
        <v>11</v>
      </c>
      <c r="L17" s="87" t="s">
        <v>45</v>
      </c>
      <c r="M17" s="66">
        <v>9</v>
      </c>
      <c r="N17" s="66">
        <v>15</v>
      </c>
      <c r="O17" s="87">
        <v>16</v>
      </c>
      <c r="P17" s="87">
        <v>21</v>
      </c>
      <c r="Q17" s="87">
        <v>18</v>
      </c>
      <c r="R17" s="87">
        <v>32</v>
      </c>
      <c r="S17" s="87">
        <v>27</v>
      </c>
      <c r="T17" s="87">
        <v>37</v>
      </c>
      <c r="U17" s="254">
        <v>27</v>
      </c>
      <c r="V17" s="254">
        <v>23</v>
      </c>
      <c r="W17" s="254">
        <v>35</v>
      </c>
      <c r="X17" s="213"/>
      <c r="Y17" s="48"/>
    </row>
    <row r="18" spans="1:25" ht="12.75" customHeight="1" x14ac:dyDescent="0.25">
      <c r="A18" s="88" t="s">
        <v>107</v>
      </c>
      <c r="B18" s="87">
        <v>65</v>
      </c>
      <c r="C18" s="87">
        <v>41</v>
      </c>
      <c r="D18" s="87">
        <v>41</v>
      </c>
      <c r="E18" s="87">
        <v>44</v>
      </c>
      <c r="F18" s="87">
        <v>49</v>
      </c>
      <c r="G18" s="87">
        <v>30</v>
      </c>
      <c r="H18" s="87">
        <v>47</v>
      </c>
      <c r="I18" s="87">
        <v>65</v>
      </c>
      <c r="J18" s="87">
        <v>57</v>
      </c>
      <c r="K18" s="87">
        <v>58</v>
      </c>
      <c r="L18" s="87">
        <v>51</v>
      </c>
      <c r="M18" s="66">
        <v>46</v>
      </c>
      <c r="N18" s="66">
        <v>48</v>
      </c>
      <c r="O18" s="87">
        <v>78</v>
      </c>
      <c r="P18" s="87">
        <v>52</v>
      </c>
      <c r="Q18" s="87">
        <v>91</v>
      </c>
      <c r="R18" s="87">
        <v>139</v>
      </c>
      <c r="S18" s="87">
        <v>94</v>
      </c>
      <c r="T18" s="87">
        <v>107</v>
      </c>
      <c r="U18" s="254">
        <v>106</v>
      </c>
      <c r="V18" s="254">
        <v>73</v>
      </c>
      <c r="W18" s="254">
        <v>78</v>
      </c>
      <c r="X18" s="213"/>
      <c r="Y18" s="48"/>
    </row>
    <row r="19" spans="1:25" ht="12.75" customHeight="1" x14ac:dyDescent="0.25">
      <c r="A19" s="88" t="s">
        <v>108</v>
      </c>
      <c r="B19" s="87" t="s">
        <v>45</v>
      </c>
      <c r="C19" s="87">
        <v>17</v>
      </c>
      <c r="D19" s="87">
        <v>23</v>
      </c>
      <c r="E19" s="87">
        <v>25</v>
      </c>
      <c r="F19" s="87">
        <v>18</v>
      </c>
      <c r="G19" s="87">
        <v>51</v>
      </c>
      <c r="H19" s="87">
        <v>13</v>
      </c>
      <c r="I19" s="87">
        <v>11</v>
      </c>
      <c r="J19" s="87">
        <v>32</v>
      </c>
      <c r="K19" s="87">
        <v>30</v>
      </c>
      <c r="L19" s="87">
        <v>14</v>
      </c>
      <c r="M19" s="66">
        <v>24</v>
      </c>
      <c r="N19" s="66">
        <v>35</v>
      </c>
      <c r="O19" s="87">
        <v>18</v>
      </c>
      <c r="P19" s="87">
        <v>27</v>
      </c>
      <c r="Q19" s="87">
        <v>40</v>
      </c>
      <c r="R19" s="87">
        <v>45</v>
      </c>
      <c r="S19" s="87">
        <v>38</v>
      </c>
      <c r="T19" s="87">
        <v>34</v>
      </c>
      <c r="U19" s="254">
        <v>42</v>
      </c>
      <c r="V19" s="254">
        <v>41</v>
      </c>
      <c r="W19" s="254">
        <v>53</v>
      </c>
      <c r="X19" s="213"/>
      <c r="Y19" s="264">
        <f>Q4</f>
        <v>43562</v>
      </c>
    </row>
    <row r="20" spans="1:25" ht="18" customHeight="1" x14ac:dyDescent="0.25">
      <c r="A20" s="86" t="s">
        <v>109</v>
      </c>
      <c r="B20" s="87"/>
      <c r="C20" s="87"/>
      <c r="D20" s="87"/>
      <c r="E20" s="87"/>
      <c r="F20" s="87"/>
      <c r="G20" s="87"/>
      <c r="H20" s="87"/>
      <c r="I20" s="87"/>
      <c r="J20" s="87"/>
      <c r="K20" s="87"/>
      <c r="L20" s="87"/>
      <c r="M20" s="66"/>
      <c r="N20" s="66"/>
      <c r="O20" s="87"/>
      <c r="P20" s="87"/>
      <c r="Q20" s="87"/>
      <c r="R20" s="87"/>
      <c r="S20" s="87"/>
      <c r="T20" s="87"/>
      <c r="U20" s="254"/>
      <c r="V20" s="254"/>
      <c r="W20" s="254"/>
      <c r="X20" s="213"/>
      <c r="Y20" s="264">
        <f>R4</f>
        <v>49378</v>
      </c>
    </row>
    <row r="21" spans="1:25" ht="12.75" customHeight="1" x14ac:dyDescent="0.25">
      <c r="A21" s="88" t="s">
        <v>110</v>
      </c>
      <c r="B21" s="87" t="s">
        <v>111</v>
      </c>
      <c r="C21" s="87">
        <v>36</v>
      </c>
      <c r="D21" s="87">
        <v>134</v>
      </c>
      <c r="E21" s="87">
        <v>76</v>
      </c>
      <c r="F21" s="87">
        <v>120</v>
      </c>
      <c r="G21" s="87">
        <v>73</v>
      </c>
      <c r="H21" s="87">
        <v>39</v>
      </c>
      <c r="I21" s="87">
        <v>47</v>
      </c>
      <c r="J21" s="87">
        <v>29</v>
      </c>
      <c r="K21" s="87">
        <v>30</v>
      </c>
      <c r="L21" s="87">
        <v>101</v>
      </c>
      <c r="M21" s="66">
        <v>18</v>
      </c>
      <c r="N21" s="66">
        <v>206</v>
      </c>
      <c r="O21" s="87">
        <v>29</v>
      </c>
      <c r="P21" s="87">
        <v>111</v>
      </c>
      <c r="Q21" s="87">
        <v>92</v>
      </c>
      <c r="R21" s="87">
        <v>19</v>
      </c>
      <c r="S21" s="87">
        <v>7</v>
      </c>
      <c r="T21" s="87">
        <v>18</v>
      </c>
      <c r="U21" s="254">
        <v>7</v>
      </c>
      <c r="V21" s="254">
        <v>5</v>
      </c>
      <c r="W21" s="255" t="s">
        <v>103</v>
      </c>
      <c r="X21" s="213">
        <v>2020</v>
      </c>
      <c r="Y21" s="264">
        <f>S4</f>
        <v>48973</v>
      </c>
    </row>
    <row r="22" spans="1:25" ht="12.75" customHeight="1" x14ac:dyDescent="0.25">
      <c r="A22" s="88" t="s">
        <v>112</v>
      </c>
      <c r="B22" s="87" t="s">
        <v>111</v>
      </c>
      <c r="C22" s="87">
        <v>36</v>
      </c>
      <c r="D22" s="87">
        <v>134</v>
      </c>
      <c r="E22" s="87">
        <v>30</v>
      </c>
      <c r="F22" s="87">
        <v>21</v>
      </c>
      <c r="G22" s="87">
        <v>1</v>
      </c>
      <c r="H22" s="87" t="s">
        <v>45</v>
      </c>
      <c r="I22" s="87">
        <v>24</v>
      </c>
      <c r="J22" s="87" t="s">
        <v>111</v>
      </c>
      <c r="K22" s="87" t="s">
        <v>45</v>
      </c>
      <c r="L22" s="87" t="s">
        <v>113</v>
      </c>
      <c r="M22" s="87" t="s">
        <v>45</v>
      </c>
      <c r="N22" s="87" t="s">
        <v>45</v>
      </c>
      <c r="O22" s="87">
        <v>17</v>
      </c>
      <c r="P22" s="87" t="s">
        <v>45</v>
      </c>
      <c r="Q22" s="87">
        <v>32</v>
      </c>
      <c r="R22" s="87">
        <v>83</v>
      </c>
      <c r="S22" s="87">
        <v>100</v>
      </c>
      <c r="T22" s="87">
        <v>46</v>
      </c>
      <c r="U22" s="254">
        <v>2</v>
      </c>
      <c r="V22" s="254">
        <v>76</v>
      </c>
      <c r="W22" s="254">
        <v>93</v>
      </c>
      <c r="X22" s="213"/>
      <c r="Y22" s="264">
        <f>T4</f>
        <v>51822</v>
      </c>
    </row>
    <row r="23" spans="1:25" ht="12.75" customHeight="1" x14ac:dyDescent="0.25">
      <c r="A23" s="88" t="s">
        <v>114</v>
      </c>
      <c r="B23" s="87" t="s">
        <v>45</v>
      </c>
      <c r="C23" s="87" t="s">
        <v>111</v>
      </c>
      <c r="D23" s="87" t="s">
        <v>111</v>
      </c>
      <c r="E23" s="87" t="s">
        <v>111</v>
      </c>
      <c r="F23" s="87" t="s">
        <v>111</v>
      </c>
      <c r="G23" s="87" t="s">
        <v>111</v>
      </c>
      <c r="H23" s="87" t="s">
        <v>111</v>
      </c>
      <c r="I23" s="87" t="s">
        <v>45</v>
      </c>
      <c r="J23" s="87" t="s">
        <v>111</v>
      </c>
      <c r="K23" s="87" t="s">
        <v>111</v>
      </c>
      <c r="L23" s="87" t="s">
        <v>111</v>
      </c>
      <c r="M23" s="87" t="s">
        <v>111</v>
      </c>
      <c r="N23" s="87" t="s">
        <v>45</v>
      </c>
      <c r="O23" s="87" t="s">
        <v>111</v>
      </c>
      <c r="P23" s="87" t="s">
        <v>45</v>
      </c>
      <c r="Q23" s="87">
        <v>9</v>
      </c>
      <c r="R23" s="87">
        <v>14</v>
      </c>
      <c r="S23" s="87" t="s">
        <v>45</v>
      </c>
      <c r="T23" s="87">
        <v>1</v>
      </c>
      <c r="U23" s="255" t="s">
        <v>103</v>
      </c>
      <c r="V23" s="255" t="s">
        <v>103</v>
      </c>
      <c r="W23" s="255" t="s">
        <v>103</v>
      </c>
      <c r="X23" s="213"/>
      <c r="Y23" s="264">
        <f>U4</f>
        <v>66261</v>
      </c>
    </row>
    <row r="24" spans="1:25" ht="12.75" customHeight="1" x14ac:dyDescent="0.25">
      <c r="A24" s="88" t="s">
        <v>115</v>
      </c>
      <c r="B24" s="87">
        <v>22</v>
      </c>
      <c r="C24" s="87">
        <v>23</v>
      </c>
      <c r="D24" s="87">
        <v>24</v>
      </c>
      <c r="E24" s="87">
        <v>33</v>
      </c>
      <c r="F24" s="87">
        <v>18</v>
      </c>
      <c r="G24" s="87">
        <v>24</v>
      </c>
      <c r="H24" s="87">
        <v>33</v>
      </c>
      <c r="I24" s="87">
        <v>19</v>
      </c>
      <c r="J24" s="87">
        <v>23</v>
      </c>
      <c r="K24" s="87">
        <v>17</v>
      </c>
      <c r="L24" s="87">
        <v>24</v>
      </c>
      <c r="M24" s="66">
        <v>16</v>
      </c>
      <c r="N24" s="66">
        <v>10</v>
      </c>
      <c r="O24" s="87">
        <v>8</v>
      </c>
      <c r="P24" s="87">
        <v>34</v>
      </c>
      <c r="Q24" s="87">
        <v>14</v>
      </c>
      <c r="R24" s="87">
        <v>15</v>
      </c>
      <c r="S24" s="87">
        <v>15</v>
      </c>
      <c r="T24" s="87">
        <v>17</v>
      </c>
      <c r="U24" s="254">
        <v>19</v>
      </c>
      <c r="V24" s="254">
        <v>13</v>
      </c>
      <c r="W24" s="254">
        <v>10</v>
      </c>
      <c r="X24" s="213"/>
      <c r="Y24" s="264">
        <f>V4</f>
        <v>75241</v>
      </c>
    </row>
    <row r="25" spans="1:25" ht="18" customHeight="1" x14ac:dyDescent="0.25">
      <c r="A25" s="86" t="s">
        <v>116</v>
      </c>
      <c r="B25" s="87"/>
      <c r="C25" s="87"/>
      <c r="D25" s="87"/>
      <c r="E25" s="87"/>
      <c r="F25" s="87"/>
      <c r="G25" s="87"/>
      <c r="H25" s="87"/>
      <c r="I25" s="87"/>
      <c r="J25" s="87"/>
      <c r="K25" s="87"/>
      <c r="L25" s="87"/>
      <c r="M25" s="66"/>
      <c r="N25" s="66"/>
      <c r="O25" s="87"/>
      <c r="P25" s="87"/>
      <c r="Q25" s="87"/>
      <c r="R25" s="87"/>
      <c r="S25" s="87"/>
      <c r="T25" s="87"/>
      <c r="U25" s="254"/>
      <c r="V25" s="254"/>
      <c r="W25" s="254"/>
      <c r="X25" s="213">
        <v>2024</v>
      </c>
      <c r="Y25" s="264">
        <f>W4</f>
        <v>66335</v>
      </c>
    </row>
    <row r="26" spans="1:25" ht="12" customHeight="1" x14ac:dyDescent="0.25">
      <c r="A26" s="88" t="s">
        <v>117</v>
      </c>
      <c r="B26" s="87">
        <v>38</v>
      </c>
      <c r="C26" s="87">
        <v>52</v>
      </c>
      <c r="D26" s="87">
        <v>12</v>
      </c>
      <c r="E26" s="87">
        <v>58</v>
      </c>
      <c r="F26" s="87" t="s">
        <v>118</v>
      </c>
      <c r="G26" s="87">
        <v>20</v>
      </c>
      <c r="H26" s="87" t="s">
        <v>118</v>
      </c>
      <c r="I26" s="87" t="s">
        <v>45</v>
      </c>
      <c r="J26" s="87">
        <v>485</v>
      </c>
      <c r="K26" s="87">
        <v>530</v>
      </c>
      <c r="L26" s="87">
        <v>462</v>
      </c>
      <c r="M26" s="66">
        <v>432</v>
      </c>
      <c r="N26" s="66">
        <v>202</v>
      </c>
      <c r="O26" s="87">
        <v>141</v>
      </c>
      <c r="P26" s="87" t="s">
        <v>100</v>
      </c>
      <c r="Q26" s="87">
        <v>156</v>
      </c>
      <c r="R26" s="87">
        <v>168</v>
      </c>
      <c r="S26" s="87">
        <v>162</v>
      </c>
      <c r="T26" s="87">
        <v>154</v>
      </c>
      <c r="U26" s="254">
        <v>164</v>
      </c>
      <c r="V26" s="254">
        <v>96</v>
      </c>
      <c r="W26" s="254">
        <v>159</v>
      </c>
      <c r="X26" s="214"/>
      <c r="Y26" s="48"/>
    </row>
    <row r="27" spans="1:25" ht="15" customHeight="1" x14ac:dyDescent="0.25">
      <c r="A27" s="88" t="s">
        <v>119</v>
      </c>
      <c r="B27" s="87">
        <v>182</v>
      </c>
      <c r="C27" s="87">
        <v>392</v>
      </c>
      <c r="D27" s="87">
        <v>410</v>
      </c>
      <c r="E27" s="87">
        <v>509</v>
      </c>
      <c r="F27" s="87">
        <v>486</v>
      </c>
      <c r="G27" s="87">
        <v>399</v>
      </c>
      <c r="H27" s="87">
        <v>437</v>
      </c>
      <c r="I27" s="87" t="s">
        <v>45</v>
      </c>
      <c r="J27" s="87">
        <v>473</v>
      </c>
      <c r="K27" s="87">
        <v>398</v>
      </c>
      <c r="L27" s="87">
        <v>404</v>
      </c>
      <c r="M27" s="66">
        <v>431</v>
      </c>
      <c r="N27" s="66">
        <v>430</v>
      </c>
      <c r="O27" s="87">
        <v>470</v>
      </c>
      <c r="P27" s="87" t="s">
        <v>100</v>
      </c>
      <c r="Q27" s="87">
        <v>301</v>
      </c>
      <c r="R27" s="87">
        <v>358</v>
      </c>
      <c r="S27" s="87">
        <v>168</v>
      </c>
      <c r="T27" s="87">
        <v>168</v>
      </c>
      <c r="U27" s="254">
        <v>146</v>
      </c>
      <c r="V27" s="254">
        <v>106</v>
      </c>
      <c r="W27" s="254">
        <v>117</v>
      </c>
      <c r="X27" s="87"/>
      <c r="Y27" s="48"/>
    </row>
    <row r="28" spans="1:25" ht="15" customHeight="1" x14ac:dyDescent="0.25">
      <c r="A28" s="88" t="s">
        <v>120</v>
      </c>
      <c r="B28" s="87" t="s">
        <v>113</v>
      </c>
      <c r="C28" s="87"/>
      <c r="D28" s="87"/>
      <c r="E28" s="87"/>
      <c r="F28" s="87"/>
      <c r="G28" s="87"/>
      <c r="H28" s="87"/>
      <c r="I28" s="87" t="s">
        <v>45</v>
      </c>
      <c r="J28" s="87"/>
      <c r="K28" s="87"/>
      <c r="L28" s="87"/>
      <c r="M28" s="66"/>
      <c r="N28" s="87" t="s">
        <v>45</v>
      </c>
      <c r="O28" s="87"/>
      <c r="P28" s="87"/>
      <c r="Q28" s="87">
        <v>139</v>
      </c>
      <c r="R28" s="87">
        <v>150</v>
      </c>
      <c r="S28" s="87">
        <v>206</v>
      </c>
      <c r="T28" s="87">
        <v>196</v>
      </c>
      <c r="U28" s="254">
        <v>197</v>
      </c>
      <c r="V28" s="254">
        <v>173</v>
      </c>
      <c r="W28" s="254">
        <v>237</v>
      </c>
      <c r="X28" s="87"/>
      <c r="Y28" s="48"/>
    </row>
    <row r="29" spans="1:25" ht="12.75" customHeight="1" x14ac:dyDescent="0.25">
      <c r="A29" s="88" t="s">
        <v>121</v>
      </c>
      <c r="B29" s="87">
        <v>1718</v>
      </c>
      <c r="C29" s="87">
        <v>1826</v>
      </c>
      <c r="D29" s="87">
        <v>1123</v>
      </c>
      <c r="E29" s="87">
        <v>1837</v>
      </c>
      <c r="F29" s="87">
        <v>1860</v>
      </c>
      <c r="G29" s="87">
        <v>2272</v>
      </c>
      <c r="H29" s="87">
        <v>2539</v>
      </c>
      <c r="I29" s="87">
        <v>2440</v>
      </c>
      <c r="J29" s="87">
        <v>2523</v>
      </c>
      <c r="K29" s="87">
        <v>2549</v>
      </c>
      <c r="L29" s="87">
        <v>2284</v>
      </c>
      <c r="M29" s="66">
        <v>2351</v>
      </c>
      <c r="N29" s="66">
        <v>2387</v>
      </c>
      <c r="O29" s="87">
        <v>2159</v>
      </c>
      <c r="P29" s="87">
        <v>2213</v>
      </c>
      <c r="Q29" s="89" t="s">
        <v>103</v>
      </c>
      <c r="R29" s="87" t="s">
        <v>45</v>
      </c>
      <c r="S29" s="87">
        <v>1983</v>
      </c>
      <c r="T29" s="87">
        <v>1972</v>
      </c>
      <c r="U29" s="254">
        <v>1943</v>
      </c>
      <c r="V29" s="254">
        <v>1782</v>
      </c>
      <c r="W29" s="254">
        <v>1977</v>
      </c>
      <c r="X29" s="87"/>
      <c r="Y29" s="48"/>
    </row>
    <row r="30" spans="1:25" ht="29.25" customHeight="1" x14ac:dyDescent="0.25">
      <c r="A30" s="86" t="s">
        <v>122</v>
      </c>
      <c r="B30" s="84">
        <v>38121</v>
      </c>
      <c r="C30" s="84">
        <v>36478</v>
      </c>
      <c r="D30" s="84">
        <v>37394</v>
      </c>
      <c r="E30" s="84">
        <v>37965</v>
      </c>
      <c r="F30" s="84">
        <v>41560</v>
      </c>
      <c r="G30" s="84">
        <v>45479</v>
      </c>
      <c r="H30" s="84">
        <v>45131</v>
      </c>
      <c r="I30" s="84">
        <v>53047</v>
      </c>
      <c r="J30" s="84">
        <v>56154</v>
      </c>
      <c r="K30" s="84">
        <v>58155</v>
      </c>
      <c r="L30" s="84">
        <v>59984</v>
      </c>
      <c r="M30" s="85">
        <v>60238</v>
      </c>
      <c r="N30" s="85">
        <v>61496</v>
      </c>
      <c r="O30" s="84">
        <v>62299</v>
      </c>
      <c r="P30" s="84">
        <v>63615</v>
      </c>
      <c r="Q30" s="84">
        <v>64882</v>
      </c>
      <c r="R30" s="84">
        <v>65813</v>
      </c>
      <c r="S30" s="84">
        <v>59109</v>
      </c>
      <c r="T30" s="84">
        <v>66018</v>
      </c>
      <c r="U30" s="252">
        <v>70241</v>
      </c>
      <c r="V30" s="252">
        <v>70239</v>
      </c>
      <c r="W30" s="252">
        <v>70757</v>
      </c>
      <c r="X30" s="84"/>
      <c r="Y30" s="48"/>
    </row>
    <row r="31" spans="1:25" ht="18.75" customHeight="1" x14ac:dyDescent="0.25">
      <c r="A31" s="88" t="s">
        <v>123</v>
      </c>
      <c r="B31" s="87"/>
      <c r="C31" s="87"/>
      <c r="D31" s="87"/>
      <c r="E31" s="87"/>
      <c r="F31" s="87"/>
      <c r="G31" s="87"/>
      <c r="H31" s="87"/>
      <c r="I31" s="87"/>
      <c r="J31" s="87"/>
      <c r="K31" s="87"/>
      <c r="L31" s="87"/>
      <c r="M31" s="66"/>
      <c r="N31" s="66"/>
      <c r="O31" s="87"/>
      <c r="P31" s="87"/>
      <c r="Q31" s="87"/>
      <c r="R31" s="87"/>
      <c r="S31" s="87"/>
      <c r="T31" s="87"/>
      <c r="U31" s="254"/>
      <c r="V31" s="254"/>
      <c r="W31" s="254"/>
      <c r="X31" s="213"/>
      <c r="Y31" s="48"/>
    </row>
    <row r="32" spans="1:25" ht="12.75" customHeight="1" x14ac:dyDescent="0.25">
      <c r="A32" s="88" t="s">
        <v>124</v>
      </c>
      <c r="B32" s="87">
        <v>14683</v>
      </c>
      <c r="C32" s="87">
        <v>14364</v>
      </c>
      <c r="D32" s="87">
        <v>14588</v>
      </c>
      <c r="E32" s="87">
        <v>14518</v>
      </c>
      <c r="F32" s="87">
        <v>16199</v>
      </c>
      <c r="G32" s="87">
        <v>18041</v>
      </c>
      <c r="H32" s="87">
        <v>18119</v>
      </c>
      <c r="I32" s="87">
        <v>19275</v>
      </c>
      <c r="J32" s="87">
        <v>20124</v>
      </c>
      <c r="K32" s="87">
        <v>21367</v>
      </c>
      <c r="L32" s="87">
        <v>22115</v>
      </c>
      <c r="M32" s="66">
        <v>21952</v>
      </c>
      <c r="N32" s="66">
        <v>23611</v>
      </c>
      <c r="O32" s="87">
        <v>24041</v>
      </c>
      <c r="P32" s="87">
        <v>24775</v>
      </c>
      <c r="Q32" s="87">
        <v>29822</v>
      </c>
      <c r="R32" s="87">
        <v>31559</v>
      </c>
      <c r="S32" s="87">
        <v>29990</v>
      </c>
      <c r="T32" s="87">
        <v>33392</v>
      </c>
      <c r="U32" s="254">
        <v>36490</v>
      </c>
      <c r="V32" s="254">
        <v>35859</v>
      </c>
      <c r="W32" s="254">
        <v>37022</v>
      </c>
      <c r="X32" s="87"/>
      <c r="Y32" s="48"/>
    </row>
    <row r="33" spans="1:25" ht="12.75" customHeight="1" x14ac:dyDescent="0.25">
      <c r="A33" s="88" t="s">
        <v>125</v>
      </c>
      <c r="B33" s="87" t="s">
        <v>45</v>
      </c>
      <c r="C33" s="87"/>
      <c r="D33" s="87"/>
      <c r="E33" s="87"/>
      <c r="F33" s="87"/>
      <c r="G33" s="87"/>
      <c r="H33" s="87"/>
      <c r="I33" s="87" t="s">
        <v>45</v>
      </c>
      <c r="J33" s="87"/>
      <c r="K33" s="87"/>
      <c r="L33" s="87"/>
      <c r="M33" s="66"/>
      <c r="N33" s="87" t="s">
        <v>45</v>
      </c>
      <c r="O33" s="87"/>
      <c r="P33" s="87" t="s">
        <v>45</v>
      </c>
      <c r="Q33" s="87">
        <v>293</v>
      </c>
      <c r="R33" s="87">
        <v>250</v>
      </c>
      <c r="S33" s="87">
        <v>202</v>
      </c>
      <c r="T33" s="87">
        <v>182</v>
      </c>
      <c r="U33" s="254">
        <v>227</v>
      </c>
      <c r="V33" s="254">
        <v>162</v>
      </c>
      <c r="W33" s="254">
        <v>165</v>
      </c>
      <c r="X33" s="87"/>
      <c r="Y33" s="48"/>
    </row>
    <row r="34" spans="1:25" ht="12.75" customHeight="1" x14ac:dyDescent="0.25">
      <c r="A34" s="88" t="s">
        <v>126</v>
      </c>
      <c r="B34" s="87">
        <v>21403</v>
      </c>
      <c r="C34" s="87">
        <v>21854</v>
      </c>
      <c r="D34" s="87">
        <v>22626</v>
      </c>
      <c r="E34" s="87">
        <v>23231</v>
      </c>
      <c r="F34" s="87">
        <v>25125</v>
      </c>
      <c r="G34" s="87">
        <v>26978</v>
      </c>
      <c r="H34" s="87">
        <v>26593</v>
      </c>
      <c r="I34" s="87">
        <v>29405</v>
      </c>
      <c r="J34" s="87">
        <v>29170</v>
      </c>
      <c r="K34" s="87">
        <v>29992</v>
      </c>
      <c r="L34" s="87">
        <v>32733</v>
      </c>
      <c r="M34" s="66">
        <v>33304</v>
      </c>
      <c r="N34" s="66">
        <v>32472</v>
      </c>
      <c r="O34" s="87">
        <v>32972</v>
      </c>
      <c r="P34" s="87">
        <v>33691</v>
      </c>
      <c r="Q34" s="87">
        <v>35141</v>
      </c>
      <c r="R34" s="87">
        <v>33971</v>
      </c>
      <c r="S34" s="87">
        <v>32010</v>
      </c>
      <c r="T34" s="87">
        <v>35279</v>
      </c>
      <c r="U34" s="254">
        <v>36705</v>
      </c>
      <c r="V34" s="254">
        <v>37436</v>
      </c>
      <c r="W34" s="254">
        <v>37010</v>
      </c>
      <c r="X34" s="87"/>
      <c r="Y34" s="48"/>
    </row>
    <row r="35" spans="1:25" ht="12.75" customHeight="1" x14ac:dyDescent="0.25">
      <c r="A35" s="88" t="s">
        <v>127</v>
      </c>
      <c r="B35" s="87">
        <v>59</v>
      </c>
      <c r="C35" s="87">
        <v>111</v>
      </c>
      <c r="D35" s="87">
        <v>97</v>
      </c>
      <c r="E35" s="87">
        <v>96</v>
      </c>
      <c r="F35" s="87">
        <v>105</v>
      </c>
      <c r="G35" s="87">
        <v>95</v>
      </c>
      <c r="H35" s="87">
        <v>114</v>
      </c>
      <c r="I35" s="87">
        <v>103</v>
      </c>
      <c r="J35" s="87">
        <v>111</v>
      </c>
      <c r="K35" s="87">
        <v>87</v>
      </c>
      <c r="L35" s="87">
        <v>120</v>
      </c>
      <c r="M35" s="66">
        <v>94</v>
      </c>
      <c r="N35" s="66">
        <v>107</v>
      </c>
      <c r="O35" s="87">
        <v>91</v>
      </c>
      <c r="P35" s="87">
        <v>116</v>
      </c>
      <c r="Q35" s="87">
        <v>128</v>
      </c>
      <c r="R35" s="87">
        <v>146</v>
      </c>
      <c r="S35" s="87">
        <v>141</v>
      </c>
      <c r="T35" s="87">
        <v>127</v>
      </c>
      <c r="U35" s="47">
        <v>109</v>
      </c>
      <c r="V35" s="254">
        <v>79</v>
      </c>
      <c r="W35" s="254">
        <v>46</v>
      </c>
      <c r="X35" s="87"/>
      <c r="Y35" s="48"/>
    </row>
    <row r="36" spans="1:25" ht="12.75" hidden="1" customHeight="1" outlineLevel="1" x14ac:dyDescent="0.25">
      <c r="A36" s="88" t="s">
        <v>128</v>
      </c>
      <c r="B36" s="87">
        <v>258</v>
      </c>
      <c r="C36" s="87">
        <v>149</v>
      </c>
      <c r="D36" s="87">
        <v>83</v>
      </c>
      <c r="E36" s="87">
        <v>120</v>
      </c>
      <c r="F36" s="87">
        <v>131</v>
      </c>
      <c r="G36" s="87">
        <v>365</v>
      </c>
      <c r="H36" s="87">
        <v>305</v>
      </c>
      <c r="I36" s="87">
        <v>254</v>
      </c>
      <c r="J36" s="87">
        <v>243</v>
      </c>
      <c r="K36" s="87">
        <v>273</v>
      </c>
      <c r="L36" s="87">
        <v>377</v>
      </c>
      <c r="M36" s="66">
        <v>429</v>
      </c>
      <c r="N36" s="66">
        <v>451</v>
      </c>
      <c r="O36" s="87">
        <v>454</v>
      </c>
      <c r="P36" s="87">
        <v>465</v>
      </c>
      <c r="Q36" s="84" t="s">
        <v>45</v>
      </c>
      <c r="R36" s="84" t="s">
        <v>45</v>
      </c>
      <c r="S36" s="84" t="s">
        <v>45</v>
      </c>
      <c r="T36" s="84" t="s">
        <v>45</v>
      </c>
      <c r="U36" s="84" t="s">
        <v>45</v>
      </c>
      <c r="V36" s="84" t="s">
        <v>45</v>
      </c>
      <c r="W36" s="84" t="s">
        <v>45</v>
      </c>
      <c r="X36" s="87"/>
      <c r="Y36" s="48"/>
    </row>
    <row r="37" spans="1:25" ht="12.75" customHeight="1" collapsed="1" x14ac:dyDescent="0.25">
      <c r="A37" s="88" t="s">
        <v>129</v>
      </c>
      <c r="B37" s="162">
        <v>1718</v>
      </c>
      <c r="C37" s="87" t="s">
        <v>45</v>
      </c>
      <c r="D37" s="87" t="s">
        <v>45</v>
      </c>
      <c r="E37" s="87" t="s">
        <v>45</v>
      </c>
      <c r="F37" s="87" t="s">
        <v>45</v>
      </c>
      <c r="G37" s="87" t="s">
        <v>45</v>
      </c>
      <c r="H37" s="87" t="s">
        <v>45</v>
      </c>
      <c r="I37" s="162">
        <v>4010</v>
      </c>
      <c r="J37" s="162">
        <v>4125</v>
      </c>
      <c r="K37" s="162">
        <v>4802</v>
      </c>
      <c r="L37" s="162">
        <v>4639</v>
      </c>
      <c r="M37" s="68">
        <v>4459</v>
      </c>
      <c r="N37" s="68">
        <v>4855</v>
      </c>
      <c r="O37" s="162">
        <v>4741</v>
      </c>
      <c r="P37" s="162">
        <v>4568</v>
      </c>
      <c r="Q37" s="162">
        <v>5545</v>
      </c>
      <c r="R37" s="162">
        <v>6016</v>
      </c>
      <c r="S37" s="162">
        <v>6398</v>
      </c>
      <c r="T37" s="162">
        <v>6608</v>
      </c>
      <c r="U37" s="254">
        <v>6833</v>
      </c>
      <c r="V37" s="254">
        <v>6701</v>
      </c>
      <c r="W37" s="254">
        <v>6900</v>
      </c>
      <c r="X37" s="87"/>
      <c r="Y37" s="48"/>
    </row>
    <row r="38" spans="1:25" ht="20.25" customHeight="1" x14ac:dyDescent="0.25">
      <c r="A38" s="309" t="s">
        <v>179</v>
      </c>
      <c r="B38" s="309"/>
      <c r="C38" s="309"/>
      <c r="D38" s="309"/>
      <c r="E38" s="309"/>
      <c r="F38" s="309"/>
      <c r="G38" s="309"/>
      <c r="H38" s="309"/>
      <c r="I38" s="309"/>
      <c r="J38" s="309"/>
      <c r="K38" s="309"/>
      <c r="L38" s="309"/>
      <c r="M38" s="309"/>
      <c r="N38" s="309"/>
      <c r="O38" s="309"/>
      <c r="P38" s="309"/>
      <c r="Q38" s="309"/>
      <c r="R38" s="309"/>
      <c r="S38" s="309"/>
      <c r="T38" s="310"/>
      <c r="U38" s="188"/>
      <c r="V38" s="172"/>
      <c r="W38" s="205"/>
      <c r="X38" s="84"/>
      <c r="Y38" s="48"/>
    </row>
    <row r="39" spans="1:25" ht="12.75" customHeight="1" x14ac:dyDescent="0.25">
      <c r="A39" s="88"/>
      <c r="B39" s="163"/>
      <c r="C39" s="163"/>
      <c r="D39" s="163"/>
      <c r="E39" s="163"/>
      <c r="F39" s="163"/>
      <c r="G39" s="163"/>
      <c r="H39" s="163"/>
      <c r="I39" s="163"/>
      <c r="J39" s="163"/>
      <c r="K39" s="163"/>
      <c r="L39" s="163"/>
      <c r="M39" s="163"/>
      <c r="N39" s="163"/>
      <c r="O39" s="163"/>
      <c r="P39" s="163"/>
      <c r="Q39" s="163"/>
      <c r="R39" s="163"/>
      <c r="S39" s="163"/>
      <c r="T39" s="163"/>
      <c r="U39" s="163"/>
      <c r="V39" s="163"/>
      <c r="W39" s="163"/>
      <c r="X39" s="84"/>
      <c r="Y39" s="48"/>
    </row>
    <row r="40" spans="1:25" ht="9" customHeight="1" x14ac:dyDescent="0.25">
      <c r="A40" s="90"/>
      <c r="B40" s="164"/>
      <c r="C40" s="165"/>
      <c r="D40" s="165"/>
      <c r="E40" s="165"/>
      <c r="F40" s="166"/>
      <c r="G40" s="166"/>
      <c r="H40" s="166"/>
      <c r="I40" s="166"/>
      <c r="J40" s="166"/>
      <c r="K40" s="166"/>
      <c r="L40" s="166"/>
      <c r="M40" s="166"/>
      <c r="N40" s="166"/>
      <c r="O40" s="166"/>
      <c r="P40" s="166"/>
      <c r="Q40" s="166"/>
      <c r="R40" s="166"/>
      <c r="S40" s="166"/>
      <c r="T40" s="166"/>
      <c r="U40" s="166"/>
      <c r="V40" s="166"/>
      <c r="W40" s="166"/>
      <c r="X40" s="82"/>
      <c r="Y40" s="48"/>
    </row>
    <row r="41" spans="1:25" ht="12.75" customHeight="1" x14ac:dyDescent="0.25">
      <c r="A41" s="90"/>
      <c r="B41" s="93"/>
      <c r="C41" s="94"/>
      <c r="D41" s="94"/>
      <c r="E41" s="94"/>
      <c r="F41" s="94"/>
      <c r="G41" s="94"/>
      <c r="H41" s="94"/>
      <c r="I41" s="94"/>
      <c r="J41" s="94"/>
      <c r="K41" s="94"/>
      <c r="L41" s="94"/>
      <c r="M41" s="95"/>
      <c r="N41" s="95"/>
      <c r="O41" s="94"/>
      <c r="P41" s="94"/>
      <c r="Q41" s="94"/>
      <c r="R41" s="94"/>
      <c r="S41" s="94"/>
      <c r="T41" s="94"/>
      <c r="U41" s="94"/>
      <c r="V41" s="94"/>
      <c r="W41" s="94"/>
      <c r="X41" s="94"/>
      <c r="Y41" s="48"/>
    </row>
    <row r="42" spans="1:25" ht="9" customHeight="1" x14ac:dyDescent="0.25">
      <c r="A42" s="90"/>
      <c r="B42" s="91"/>
      <c r="C42" s="92"/>
      <c r="D42" s="92"/>
      <c r="E42" s="92"/>
      <c r="F42" s="82"/>
      <c r="G42" s="82"/>
      <c r="H42" s="82"/>
      <c r="I42" s="82"/>
      <c r="J42" s="82"/>
      <c r="K42" s="82"/>
      <c r="L42" s="82"/>
      <c r="M42" s="82"/>
      <c r="N42" s="82"/>
      <c r="O42" s="82"/>
      <c r="P42" s="82"/>
      <c r="Q42" s="82"/>
      <c r="R42" s="82"/>
      <c r="S42" s="82"/>
      <c r="T42" s="82"/>
      <c r="U42" s="82"/>
      <c r="V42" s="82"/>
      <c r="W42" s="82"/>
      <c r="X42" s="82"/>
      <c r="Y42" s="48"/>
    </row>
    <row r="43" spans="1:25" ht="9" customHeight="1" x14ac:dyDescent="0.25">
      <c r="A43" s="82"/>
      <c r="B43" s="92"/>
      <c r="C43" s="92"/>
      <c r="D43" s="92"/>
      <c r="E43" s="92"/>
      <c r="F43" s="82"/>
      <c r="G43" s="82"/>
      <c r="H43" s="82"/>
      <c r="I43" s="82"/>
      <c r="J43" s="82"/>
      <c r="K43" s="82"/>
      <c r="L43" s="82"/>
      <c r="M43" s="82"/>
      <c r="N43" s="82"/>
      <c r="O43" s="82"/>
      <c r="P43" s="82"/>
      <c r="Q43" s="82"/>
      <c r="R43" s="82"/>
      <c r="S43" s="82"/>
      <c r="T43" s="82"/>
      <c r="U43" s="82"/>
      <c r="V43" s="82"/>
      <c r="W43" s="82"/>
      <c r="X43" s="82"/>
      <c r="Y43" s="48"/>
    </row>
    <row r="44" spans="1:25" ht="6.75" customHeight="1" x14ac:dyDescent="0.25">
      <c r="A44" s="82"/>
      <c r="B44" s="92"/>
      <c r="C44" s="92"/>
      <c r="D44" s="92"/>
      <c r="E44" s="92"/>
      <c r="F44" s="82"/>
      <c r="G44" s="82"/>
      <c r="H44" s="82"/>
      <c r="I44" s="82"/>
      <c r="J44" s="82"/>
      <c r="K44" s="82"/>
      <c r="L44" s="82"/>
      <c r="M44" s="82"/>
      <c r="N44" s="82"/>
      <c r="O44" s="82"/>
      <c r="P44" s="82"/>
      <c r="Q44" s="82"/>
      <c r="R44" s="82"/>
      <c r="S44" s="82"/>
      <c r="T44" s="82"/>
      <c r="U44" s="82"/>
      <c r="V44" s="82"/>
      <c r="W44" s="82"/>
      <c r="X44" s="82"/>
      <c r="Y44" s="48"/>
    </row>
    <row r="45" spans="1:25" ht="9" hidden="1" customHeight="1" x14ac:dyDescent="0.25">
      <c r="A45" s="82"/>
      <c r="B45" s="92"/>
      <c r="C45" s="92"/>
      <c r="D45" s="92"/>
      <c r="E45" s="92"/>
      <c r="F45" s="82"/>
      <c r="G45" s="82"/>
      <c r="H45" s="82"/>
      <c r="I45" s="82"/>
      <c r="J45" s="82"/>
      <c r="K45" s="82"/>
      <c r="L45" s="82"/>
      <c r="M45" s="82"/>
      <c r="N45" s="82"/>
      <c r="O45" s="82"/>
      <c r="P45" s="82"/>
      <c r="Q45" s="82"/>
      <c r="R45" s="82"/>
      <c r="S45" s="82"/>
      <c r="T45" s="82"/>
      <c r="U45" s="82"/>
      <c r="V45" s="82"/>
      <c r="W45" s="82"/>
      <c r="X45" s="82"/>
      <c r="Y45" s="48"/>
    </row>
    <row r="46" spans="1:25" ht="9" hidden="1" customHeight="1" x14ac:dyDescent="0.25">
      <c r="A46" s="82"/>
      <c r="B46" s="92"/>
      <c r="C46" s="92"/>
      <c r="D46" s="92"/>
      <c r="E46" s="92"/>
      <c r="F46" s="82"/>
      <c r="G46" s="82"/>
      <c r="H46" s="82"/>
      <c r="I46" s="82"/>
      <c r="J46" s="82"/>
      <c r="K46" s="82"/>
      <c r="L46" s="82"/>
      <c r="M46" s="82"/>
      <c r="N46" s="82"/>
      <c r="O46" s="82"/>
      <c r="P46" s="82"/>
      <c r="Q46" s="82"/>
      <c r="R46" s="82"/>
      <c r="S46" s="82"/>
      <c r="T46" s="82"/>
      <c r="U46" s="82"/>
      <c r="V46" s="82"/>
      <c r="W46" s="82"/>
      <c r="X46" s="82"/>
      <c r="Y46" s="48"/>
    </row>
    <row r="47" spans="1:25" ht="9" customHeight="1" x14ac:dyDescent="0.25">
      <c r="A47" s="82"/>
      <c r="B47" s="92"/>
      <c r="C47" s="92"/>
      <c r="D47" s="92"/>
      <c r="E47" s="92"/>
      <c r="F47" s="82"/>
      <c r="G47" s="82"/>
      <c r="H47" s="82"/>
      <c r="I47" s="82"/>
      <c r="J47" s="82"/>
      <c r="K47" s="82"/>
      <c r="L47" s="82"/>
      <c r="M47" s="82"/>
      <c r="N47" s="82"/>
      <c r="O47" s="82"/>
      <c r="P47" s="82"/>
      <c r="Q47" s="82"/>
      <c r="R47" s="82"/>
      <c r="S47" s="82"/>
      <c r="T47" s="82"/>
      <c r="U47" s="82"/>
      <c r="V47" s="82"/>
      <c r="W47" s="82"/>
      <c r="X47" s="82"/>
      <c r="Y47" s="48"/>
    </row>
    <row r="48" spans="1:25" ht="18" customHeight="1" x14ac:dyDescent="0.25">
      <c r="A48" s="307"/>
      <c r="B48" s="308"/>
      <c r="C48" s="308"/>
      <c r="D48" s="308"/>
      <c r="E48" s="308"/>
      <c r="F48" s="308"/>
      <c r="G48" s="308"/>
      <c r="H48" s="308"/>
      <c r="I48" s="308"/>
      <c r="J48" s="308"/>
      <c r="K48" s="308"/>
      <c r="L48" s="308"/>
      <c r="M48" s="308"/>
      <c r="N48" s="308"/>
      <c r="O48" s="96"/>
      <c r="P48" s="96"/>
      <c r="Q48" s="96"/>
      <c r="R48" s="96"/>
      <c r="S48" s="96"/>
      <c r="T48" s="96"/>
      <c r="U48" s="96"/>
      <c r="V48" s="96"/>
      <c r="W48" s="96"/>
      <c r="X48" s="96"/>
      <c r="Y48" s="48"/>
    </row>
    <row r="49" spans="1:25" ht="9" customHeight="1" x14ac:dyDescent="0.25">
      <c r="A49" s="82"/>
      <c r="B49" s="92"/>
      <c r="C49" s="92"/>
      <c r="D49" s="92"/>
      <c r="E49" s="92"/>
      <c r="F49" s="82"/>
      <c r="G49" s="82"/>
      <c r="H49" s="82"/>
      <c r="I49" s="82"/>
      <c r="J49" s="82"/>
      <c r="K49" s="82"/>
      <c r="L49" s="82"/>
      <c r="M49" s="82"/>
      <c r="N49" s="82"/>
      <c r="O49" s="82"/>
      <c r="P49" s="82"/>
      <c r="Q49" s="82"/>
      <c r="R49" s="82"/>
      <c r="S49" s="82"/>
      <c r="T49" s="82"/>
      <c r="U49" s="82"/>
      <c r="V49" s="82"/>
      <c r="W49" s="82"/>
      <c r="X49" s="82"/>
      <c r="Y49" s="48"/>
    </row>
    <row r="50" spans="1:25" ht="9" customHeight="1" x14ac:dyDescent="0.25">
      <c r="A50" s="82"/>
      <c r="B50" s="92"/>
      <c r="C50" s="92"/>
      <c r="D50" s="92"/>
      <c r="E50" s="92"/>
      <c r="F50" s="82"/>
      <c r="G50" s="82"/>
      <c r="H50" s="82"/>
      <c r="I50" s="82"/>
      <c r="J50" s="82"/>
      <c r="K50" s="82"/>
      <c r="L50" s="82"/>
      <c r="M50" s="82"/>
      <c r="N50" s="82"/>
      <c r="O50" s="82"/>
      <c r="P50" s="82"/>
      <c r="Q50" s="82"/>
      <c r="R50" s="82"/>
      <c r="S50" s="82"/>
      <c r="T50" s="82"/>
      <c r="U50" s="82"/>
      <c r="V50" s="82"/>
      <c r="W50" s="82"/>
      <c r="X50" s="82"/>
      <c r="Y50" s="48"/>
    </row>
    <row r="51" spans="1:25" ht="9" customHeight="1" x14ac:dyDescent="0.25">
      <c r="A51" s="82"/>
      <c r="B51" s="92"/>
      <c r="C51" s="92"/>
      <c r="D51" s="92"/>
      <c r="E51" s="92"/>
      <c r="F51" s="82"/>
      <c r="G51" s="82"/>
      <c r="H51" s="82"/>
      <c r="I51" s="82"/>
      <c r="J51" s="82"/>
      <c r="K51" s="82"/>
      <c r="L51" s="82"/>
      <c r="M51" s="82"/>
      <c r="N51" s="82"/>
      <c r="O51" s="82"/>
      <c r="P51" s="82"/>
      <c r="Q51" s="82"/>
      <c r="R51" s="82"/>
      <c r="S51" s="82"/>
      <c r="T51" s="82"/>
      <c r="U51" s="82"/>
      <c r="V51" s="82"/>
      <c r="W51" s="82"/>
      <c r="X51" s="82"/>
      <c r="Y51" s="48"/>
    </row>
    <row r="52" spans="1:25" ht="9" customHeight="1" x14ac:dyDescent="0.25">
      <c r="A52" s="82"/>
      <c r="B52" s="92"/>
      <c r="C52" s="92"/>
      <c r="D52" s="92"/>
      <c r="E52" s="92"/>
      <c r="F52" s="82"/>
      <c r="G52" s="82"/>
      <c r="H52" s="82"/>
      <c r="I52" s="82"/>
      <c r="J52" s="82"/>
      <c r="K52" s="82"/>
      <c r="L52" s="82"/>
      <c r="M52" s="82"/>
      <c r="N52" s="82"/>
      <c r="O52" s="82"/>
      <c r="P52" s="82"/>
      <c r="Q52" s="82"/>
      <c r="R52" s="82"/>
      <c r="S52" s="82"/>
      <c r="T52" s="82"/>
      <c r="U52" s="82"/>
      <c r="V52" s="82"/>
      <c r="W52" s="82"/>
      <c r="X52" s="82"/>
      <c r="Y52" s="48"/>
    </row>
    <row r="53" spans="1:25" ht="9" customHeight="1" x14ac:dyDescent="0.25">
      <c r="A53" s="82"/>
      <c r="B53" s="92"/>
      <c r="C53" s="92"/>
      <c r="D53" s="92"/>
      <c r="E53" s="92"/>
      <c r="F53" s="82"/>
      <c r="G53" s="82"/>
      <c r="H53" s="82"/>
      <c r="I53" s="82"/>
      <c r="J53" s="82"/>
      <c r="K53" s="82"/>
      <c r="L53" s="82"/>
      <c r="M53" s="82"/>
      <c r="N53" s="82"/>
      <c r="O53" s="82"/>
      <c r="P53" s="82"/>
      <c r="Q53" s="82"/>
      <c r="R53" s="82"/>
      <c r="S53" s="82"/>
      <c r="T53" s="82"/>
      <c r="U53" s="82"/>
      <c r="V53" s="82"/>
      <c r="W53" s="82"/>
      <c r="X53" s="82"/>
      <c r="Y53" s="48"/>
    </row>
    <row r="54" spans="1:25" ht="9" customHeight="1" x14ac:dyDescent="0.25">
      <c r="A54" s="82"/>
      <c r="B54" s="92"/>
      <c r="C54" s="92"/>
      <c r="D54" s="92"/>
      <c r="E54" s="92"/>
      <c r="F54" s="82"/>
      <c r="G54" s="82"/>
      <c r="H54" s="82"/>
      <c r="I54" s="82"/>
      <c r="J54" s="82"/>
      <c r="K54" s="82"/>
      <c r="L54" s="82"/>
      <c r="M54" s="82"/>
      <c r="N54" s="82"/>
      <c r="O54" s="82"/>
      <c r="P54" s="82"/>
      <c r="Q54" s="82"/>
      <c r="R54" s="82"/>
      <c r="S54" s="82"/>
      <c r="T54" s="82"/>
      <c r="U54" s="82"/>
      <c r="V54" s="82"/>
      <c r="W54" s="82"/>
      <c r="X54" s="82"/>
      <c r="Y54" s="48"/>
    </row>
    <row r="55" spans="1:25" ht="9" customHeight="1" x14ac:dyDescent="0.25">
      <c r="A55" s="82"/>
      <c r="B55" s="92"/>
      <c r="C55" s="92"/>
      <c r="D55" s="92"/>
      <c r="E55" s="92"/>
      <c r="F55" s="82"/>
      <c r="G55" s="82"/>
      <c r="H55" s="82"/>
      <c r="I55" s="82"/>
      <c r="J55" s="82"/>
      <c r="K55" s="82"/>
      <c r="L55" s="82"/>
      <c r="M55" s="82"/>
      <c r="N55" s="82"/>
      <c r="O55" s="82"/>
      <c r="P55" s="82"/>
      <c r="Q55" s="82"/>
      <c r="R55" s="82"/>
      <c r="S55" s="82"/>
      <c r="T55" s="82"/>
      <c r="U55" s="82"/>
      <c r="V55" s="82"/>
      <c r="W55" s="82"/>
      <c r="X55" s="82"/>
      <c r="Y55" s="48"/>
    </row>
    <row r="56" spans="1:25" ht="9" customHeight="1" x14ac:dyDescent="0.25">
      <c r="A56" s="82"/>
      <c r="B56" s="92"/>
      <c r="C56" s="92"/>
      <c r="D56" s="92"/>
      <c r="E56" s="92"/>
      <c r="F56" s="82"/>
      <c r="G56" s="82"/>
      <c r="H56" s="82"/>
      <c r="I56" s="82"/>
      <c r="J56" s="82"/>
      <c r="K56" s="82"/>
      <c r="L56" s="82"/>
      <c r="M56" s="82"/>
      <c r="N56" s="82"/>
      <c r="O56" s="82"/>
      <c r="P56" s="82"/>
      <c r="Q56" s="82"/>
      <c r="R56" s="82"/>
      <c r="S56" s="82"/>
      <c r="T56" s="82"/>
      <c r="U56" s="82"/>
      <c r="V56" s="82"/>
      <c r="W56" s="82"/>
      <c r="X56" s="82"/>
      <c r="Y56" s="48"/>
    </row>
    <row r="57" spans="1:25" ht="9" customHeight="1" x14ac:dyDescent="0.25">
      <c r="A57" s="82"/>
      <c r="B57" s="92"/>
      <c r="C57" s="92"/>
      <c r="D57" s="92"/>
      <c r="E57" s="92"/>
      <c r="F57" s="82"/>
      <c r="G57" s="82"/>
      <c r="H57" s="82"/>
      <c r="I57" s="82"/>
      <c r="J57" s="82"/>
      <c r="K57" s="82"/>
      <c r="L57" s="82"/>
      <c r="M57" s="82"/>
      <c r="N57" s="82"/>
      <c r="O57" s="82"/>
      <c r="P57" s="82"/>
      <c r="Q57" s="82"/>
      <c r="R57" s="82"/>
      <c r="S57" s="82"/>
      <c r="T57" s="82"/>
      <c r="U57" s="82"/>
      <c r="V57" s="82"/>
      <c r="W57" s="82"/>
      <c r="X57" s="82"/>
      <c r="Y57" s="48"/>
    </row>
    <row r="58" spans="1:25" ht="9" customHeight="1" x14ac:dyDescent="0.25">
      <c r="A58" s="82"/>
      <c r="B58" s="92"/>
      <c r="C58" s="92"/>
      <c r="D58" s="92"/>
      <c r="E58" s="92"/>
      <c r="F58" s="82"/>
      <c r="G58" s="82"/>
      <c r="H58" s="82"/>
      <c r="I58" s="82"/>
      <c r="J58" s="82"/>
      <c r="K58" s="82"/>
      <c r="L58" s="82"/>
      <c r="M58" s="82"/>
      <c r="N58" s="82"/>
      <c r="O58" s="82"/>
      <c r="P58" s="82"/>
      <c r="Q58" s="82"/>
      <c r="R58" s="82"/>
      <c r="S58" s="82"/>
      <c r="T58" s="82"/>
      <c r="U58" s="82"/>
      <c r="V58" s="82"/>
      <c r="W58" s="82"/>
      <c r="X58" s="82"/>
      <c r="Y58" s="48"/>
    </row>
    <row r="59" spans="1:25" ht="9" customHeight="1" x14ac:dyDescent="0.25">
      <c r="A59" s="82"/>
      <c r="B59" s="92"/>
      <c r="C59" s="92"/>
      <c r="D59" s="92"/>
      <c r="E59" s="92"/>
      <c r="F59" s="82"/>
      <c r="G59" s="82"/>
      <c r="H59" s="82"/>
      <c r="I59" s="82"/>
      <c r="J59" s="82"/>
      <c r="K59" s="82"/>
      <c r="L59" s="82"/>
      <c r="M59" s="82"/>
      <c r="N59" s="82"/>
      <c r="O59" s="82"/>
      <c r="P59" s="82"/>
      <c r="Q59" s="82"/>
      <c r="R59" s="82"/>
      <c r="S59" s="82"/>
      <c r="T59" s="82"/>
      <c r="U59" s="82"/>
      <c r="V59" s="82"/>
      <c r="W59" s="82"/>
      <c r="X59" s="82"/>
      <c r="Y59" s="48"/>
    </row>
    <row r="60" spans="1:25" ht="9" customHeight="1" x14ac:dyDescent="0.25">
      <c r="A60" s="82"/>
      <c r="B60" s="92"/>
      <c r="C60" s="92"/>
      <c r="D60" s="92"/>
      <c r="E60" s="92"/>
      <c r="F60" s="82"/>
      <c r="G60" s="82"/>
      <c r="H60" s="82"/>
      <c r="I60" s="82"/>
      <c r="J60" s="82"/>
      <c r="K60" s="82"/>
      <c r="L60" s="82"/>
      <c r="M60" s="82"/>
      <c r="N60" s="82"/>
      <c r="O60" s="82"/>
      <c r="P60" s="82"/>
      <c r="Q60" s="82"/>
      <c r="R60" s="82"/>
      <c r="S60" s="82"/>
      <c r="T60" s="82"/>
      <c r="U60" s="82"/>
      <c r="V60" s="82"/>
      <c r="W60" s="82"/>
      <c r="X60" s="82"/>
      <c r="Y60" s="48"/>
    </row>
    <row r="61" spans="1:25" ht="9" customHeight="1" x14ac:dyDescent="0.25">
      <c r="A61" s="82"/>
      <c r="B61" s="92"/>
      <c r="C61" s="92"/>
      <c r="D61" s="92"/>
      <c r="E61" s="92"/>
      <c r="F61" s="82"/>
      <c r="G61" s="82"/>
      <c r="H61" s="82"/>
      <c r="I61" s="82"/>
      <c r="J61" s="82"/>
      <c r="K61" s="82"/>
      <c r="L61" s="82"/>
      <c r="M61" s="82"/>
      <c r="N61" s="82"/>
      <c r="O61" s="82"/>
      <c r="P61" s="82"/>
      <c r="Q61" s="82"/>
      <c r="R61" s="82"/>
      <c r="S61" s="82"/>
      <c r="T61" s="82"/>
      <c r="U61" s="82"/>
      <c r="V61" s="82"/>
      <c r="W61" s="82"/>
      <c r="X61" s="82"/>
      <c r="Y61" s="48"/>
    </row>
  </sheetData>
  <mergeCells count="2">
    <mergeCell ref="A48:N48"/>
    <mergeCell ref="A38:T38"/>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Sans,Standard"&amp;8&amp;P+266
</oddFooter>
    <evenHeader>&amp;L&amp;"Open Sans,Standard"&amp;8
&amp;G&amp;R&amp;"Open Sans,Standard"&amp;8
&amp;G</evenHeader>
    <evenFooter xml:space="preserve">&amp;L&amp;"Open Sans,Standard"&amp;8&amp;P+266
&amp;R&amp;"Open Sans,Standard"&amp;8Statistisches Jahrbuch 2023 - 2025
</even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EC66"/>
  <sheetViews>
    <sheetView showGridLines="0" view="pageLayout" zoomScaleNormal="100" zoomScaleSheetLayoutView="100" workbookViewId="0">
      <selection activeCell="I23" sqref="I23"/>
    </sheetView>
  </sheetViews>
  <sheetFormatPr baseColWidth="10" defaultRowHeight="9" customHeight="1" outlineLevelRow="1" x14ac:dyDescent="0.25"/>
  <cols>
    <col min="1" max="1" width="4.7109375" customWidth="1"/>
    <col min="2" max="2" width="8.28515625" customWidth="1"/>
    <col min="3" max="3" width="7.140625" customWidth="1"/>
    <col min="4" max="4" width="6" customWidth="1"/>
    <col min="5" max="5" width="7.5703125" customWidth="1"/>
    <col min="6" max="6" width="7.140625" customWidth="1"/>
    <col min="7" max="7" width="6" customWidth="1"/>
    <col min="8" max="8" width="7" customWidth="1"/>
    <col min="9" max="9" width="6" customWidth="1"/>
    <col min="10" max="10" width="6.42578125" customWidth="1"/>
    <col min="11" max="11" width="7" customWidth="1"/>
    <col min="132" max="139" width="11.42578125" customWidth="1"/>
    <col min="388" max="395" width="11.42578125" customWidth="1"/>
    <col min="644" max="651" width="11.42578125" customWidth="1"/>
    <col min="900" max="907" width="11.42578125" customWidth="1"/>
    <col min="1156" max="1163" width="11.42578125" customWidth="1"/>
    <col min="1412" max="1419" width="11.42578125" customWidth="1"/>
    <col min="1668" max="1675" width="11.42578125" customWidth="1"/>
    <col min="1924" max="1931" width="11.42578125" customWidth="1"/>
    <col min="2180" max="2187" width="11.42578125" customWidth="1"/>
    <col min="2436" max="2443" width="11.42578125" customWidth="1"/>
    <col min="2692" max="2699" width="11.42578125" customWidth="1"/>
    <col min="2948" max="2955" width="11.42578125" customWidth="1"/>
    <col min="3204" max="3211" width="11.42578125" customWidth="1"/>
    <col min="3460" max="3467" width="11.42578125" customWidth="1"/>
    <col min="3716" max="3723" width="11.42578125" customWidth="1"/>
    <col min="3972" max="3979" width="11.42578125" customWidth="1"/>
    <col min="4228" max="4235" width="11.42578125" customWidth="1"/>
    <col min="4484" max="4491" width="11.42578125" customWidth="1"/>
    <col min="4740" max="4747" width="11.42578125" customWidth="1"/>
    <col min="4996" max="5003" width="11.42578125" customWidth="1"/>
    <col min="5252" max="5259" width="11.42578125" customWidth="1"/>
    <col min="5508" max="5515" width="11.42578125" customWidth="1"/>
    <col min="5764" max="5771" width="11.42578125" customWidth="1"/>
    <col min="6020" max="6027" width="11.42578125" customWidth="1"/>
    <col min="6276" max="6283" width="11.42578125" customWidth="1"/>
    <col min="6532" max="6539" width="11.42578125" customWidth="1"/>
    <col min="6788" max="6795" width="11.42578125" customWidth="1"/>
    <col min="7044" max="7051" width="11.42578125" customWidth="1"/>
    <col min="7300" max="7307" width="11.42578125" customWidth="1"/>
    <col min="7556" max="7563" width="11.42578125" customWidth="1"/>
    <col min="7812" max="7819" width="11.42578125" customWidth="1"/>
    <col min="8068" max="8075" width="11.42578125" customWidth="1"/>
    <col min="8324" max="8331" width="11.42578125" customWidth="1"/>
    <col min="8580" max="8587" width="11.42578125" customWidth="1"/>
    <col min="8836" max="8843" width="11.42578125" customWidth="1"/>
    <col min="9092" max="9099" width="11.42578125" customWidth="1"/>
    <col min="9348" max="9355" width="11.42578125" customWidth="1"/>
    <col min="9604" max="9611" width="11.42578125" customWidth="1"/>
    <col min="9860" max="9867" width="11.42578125" customWidth="1"/>
    <col min="10116" max="10123" width="11.42578125" customWidth="1"/>
    <col min="10372" max="10379" width="11.42578125" customWidth="1"/>
    <col min="10628" max="10635" width="11.42578125" customWidth="1"/>
    <col min="10884" max="10891" width="11.42578125" customWidth="1"/>
    <col min="11140" max="11147" width="11.42578125" customWidth="1"/>
    <col min="11396" max="11403" width="11.42578125" customWidth="1"/>
    <col min="11652" max="11659" width="11.42578125" customWidth="1"/>
    <col min="11908" max="11915" width="11.42578125" customWidth="1"/>
    <col min="12164" max="12171" width="11.42578125" customWidth="1"/>
    <col min="12420" max="12427" width="11.42578125" customWidth="1"/>
    <col min="12676" max="12683" width="11.42578125" customWidth="1"/>
    <col min="12932" max="12939" width="11.42578125" customWidth="1"/>
    <col min="13188" max="13195" width="11.42578125" customWidth="1"/>
    <col min="13444" max="13451" width="11.42578125" customWidth="1"/>
    <col min="13700" max="13707" width="11.42578125" customWidth="1"/>
    <col min="13956" max="13963" width="11.42578125" customWidth="1"/>
    <col min="14212" max="14219" width="11.42578125" customWidth="1"/>
    <col min="14468" max="14475" width="11.42578125" customWidth="1"/>
    <col min="14724" max="14731" width="11.42578125" customWidth="1"/>
    <col min="14980" max="14987" width="11.42578125" customWidth="1"/>
    <col min="15236" max="15243" width="11.42578125" customWidth="1"/>
    <col min="15492" max="15499" width="11.42578125" customWidth="1"/>
    <col min="15748" max="15755" width="11.42578125" customWidth="1"/>
    <col min="16004" max="16011" width="11.42578125" customWidth="1"/>
  </cols>
  <sheetData>
    <row r="1" spans="1:133" s="4" customFormat="1" ht="22.15" customHeight="1" x14ac:dyDescent="0.3">
      <c r="A1" s="129" t="str">
        <f>CONCATENATE(Inhalt_K9!B31,"   ",Inhalt_K9!C31)</f>
        <v>904a   Entwicklung der Brandeinsätze der Feuerwehr 1988 - 1997 nach Stadtteil</v>
      </c>
      <c r="AX1" s="5"/>
      <c r="AY1" s="5"/>
      <c r="AZ1" s="5"/>
      <c r="BA1" s="5"/>
      <c r="BB1" s="5"/>
      <c r="CR1" s="98"/>
      <c r="CS1" s="98"/>
      <c r="CT1" s="98"/>
      <c r="CU1" s="98"/>
      <c r="CV1" s="98"/>
      <c r="CW1" s="98"/>
      <c r="CX1" s="267"/>
      <c r="CY1" s="267"/>
      <c r="CZ1" s="267"/>
      <c r="DA1" s="267"/>
      <c r="DB1" s="267"/>
      <c r="DC1" s="267"/>
      <c r="DD1" s="267"/>
      <c r="DE1" s="267"/>
      <c r="DF1" s="267"/>
      <c r="DG1" s="267"/>
      <c r="DH1" s="267"/>
      <c r="DI1" s="267"/>
      <c r="DJ1" s="267"/>
      <c r="DK1" s="267"/>
      <c r="DL1" s="267"/>
      <c r="DM1" s="267"/>
      <c r="DN1" s="267"/>
      <c r="DO1" s="267"/>
      <c r="DP1" s="267"/>
      <c r="DQ1" s="267"/>
      <c r="DR1" s="267"/>
      <c r="DS1" s="267"/>
      <c r="DT1" s="267"/>
      <c r="DU1" s="267"/>
      <c r="DV1" s="267"/>
      <c r="DW1" s="267"/>
      <c r="DX1" s="267"/>
      <c r="DY1" s="267"/>
      <c r="DZ1" s="267"/>
      <c r="EA1" s="267"/>
      <c r="EB1" s="267"/>
      <c r="EC1" s="267"/>
    </row>
    <row r="2" spans="1:133" s="47" customFormat="1" ht="6.75" customHeight="1" collapsed="1" x14ac:dyDescent="0.25">
      <c r="A2" s="69"/>
      <c r="B2" s="69"/>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row>
    <row r="3" spans="1:133" ht="33" customHeight="1" x14ac:dyDescent="0.25">
      <c r="A3" s="314" t="s">
        <v>77</v>
      </c>
      <c r="B3" s="311" t="s">
        <v>202</v>
      </c>
      <c r="C3" s="311" t="s">
        <v>203</v>
      </c>
      <c r="D3" s="311"/>
      <c r="E3" s="311"/>
      <c r="F3" s="312" t="s">
        <v>204</v>
      </c>
      <c r="G3" s="312"/>
      <c r="H3" s="312"/>
      <c r="I3" s="311" t="s">
        <v>216</v>
      </c>
      <c r="J3" s="312"/>
      <c r="K3" s="313"/>
      <c r="L3" s="80"/>
    </row>
    <row r="4" spans="1:133" ht="67.5" customHeight="1" x14ac:dyDescent="0.25">
      <c r="A4" s="315"/>
      <c r="B4" s="316"/>
      <c r="C4" s="191" t="s">
        <v>205</v>
      </c>
      <c r="D4" s="191" t="s">
        <v>206</v>
      </c>
      <c r="E4" s="191" t="s">
        <v>207</v>
      </c>
      <c r="F4" s="191" t="s">
        <v>205</v>
      </c>
      <c r="G4" s="191" t="s">
        <v>206</v>
      </c>
      <c r="H4" s="191" t="s">
        <v>207</v>
      </c>
      <c r="I4" s="191" t="s">
        <v>205</v>
      </c>
      <c r="J4" s="191" t="s">
        <v>206</v>
      </c>
      <c r="K4" s="192" t="s">
        <v>207</v>
      </c>
      <c r="L4" s="167"/>
    </row>
    <row r="5" spans="1:133" ht="18.75" customHeight="1" x14ac:dyDescent="0.25">
      <c r="A5" s="193">
        <v>1988</v>
      </c>
      <c r="B5" s="221">
        <v>563</v>
      </c>
      <c r="C5" s="221">
        <v>9</v>
      </c>
      <c r="D5" s="221">
        <v>23</v>
      </c>
      <c r="E5" s="221">
        <v>324</v>
      </c>
      <c r="F5" s="221">
        <v>8</v>
      </c>
      <c r="G5" s="221">
        <v>19</v>
      </c>
      <c r="H5" s="221">
        <v>175</v>
      </c>
      <c r="I5" s="221">
        <v>0</v>
      </c>
      <c r="J5" s="221">
        <v>2</v>
      </c>
      <c r="K5" s="221">
        <v>3</v>
      </c>
      <c r="L5" s="48"/>
    </row>
    <row r="6" spans="1:133" ht="12.75" hidden="1" customHeight="1" outlineLevel="1" x14ac:dyDescent="0.25">
      <c r="A6" s="193">
        <v>1989</v>
      </c>
      <c r="B6" s="221">
        <v>650</v>
      </c>
      <c r="C6" s="221">
        <v>8</v>
      </c>
      <c r="D6" s="221">
        <v>34</v>
      </c>
      <c r="E6" s="221">
        <v>380</v>
      </c>
      <c r="F6" s="221">
        <v>6</v>
      </c>
      <c r="G6" s="221">
        <v>27</v>
      </c>
      <c r="H6" s="221">
        <v>186</v>
      </c>
      <c r="I6" s="221">
        <v>4</v>
      </c>
      <c r="J6" s="221">
        <v>1</v>
      </c>
      <c r="K6" s="221">
        <v>4</v>
      </c>
      <c r="L6" s="80"/>
    </row>
    <row r="7" spans="1:133" ht="18.75" customHeight="1" collapsed="1" x14ac:dyDescent="0.25">
      <c r="A7" s="193">
        <v>1990</v>
      </c>
      <c r="B7" s="221">
        <v>573</v>
      </c>
      <c r="C7" s="221">
        <v>5</v>
      </c>
      <c r="D7" s="221">
        <v>21</v>
      </c>
      <c r="E7" s="221">
        <v>332</v>
      </c>
      <c r="F7" s="221">
        <v>7</v>
      </c>
      <c r="G7" s="221">
        <v>14</v>
      </c>
      <c r="H7" s="221">
        <v>176</v>
      </c>
      <c r="I7" s="221">
        <v>1</v>
      </c>
      <c r="J7" s="221">
        <v>4</v>
      </c>
      <c r="K7" s="221">
        <v>13</v>
      </c>
      <c r="L7" s="48"/>
    </row>
    <row r="8" spans="1:133" ht="12.75" hidden="1" customHeight="1" outlineLevel="1" x14ac:dyDescent="0.25">
      <c r="A8" s="193">
        <v>1991</v>
      </c>
      <c r="B8" s="221">
        <v>644</v>
      </c>
      <c r="C8" s="221">
        <v>7</v>
      </c>
      <c r="D8" s="221">
        <v>20</v>
      </c>
      <c r="E8" s="221">
        <v>370</v>
      </c>
      <c r="F8" s="221">
        <v>11</v>
      </c>
      <c r="G8" s="221">
        <v>18</v>
      </c>
      <c r="H8" s="221">
        <v>198</v>
      </c>
      <c r="I8" s="221">
        <v>2</v>
      </c>
      <c r="J8" s="221">
        <v>6</v>
      </c>
      <c r="K8" s="221">
        <v>12</v>
      </c>
      <c r="L8" s="80"/>
    </row>
    <row r="9" spans="1:133" ht="12.75" hidden="1" customHeight="1" outlineLevel="1" x14ac:dyDescent="0.25">
      <c r="A9" s="193">
        <v>1992</v>
      </c>
      <c r="B9" s="221">
        <v>612</v>
      </c>
      <c r="C9" s="221">
        <v>12</v>
      </c>
      <c r="D9" s="221">
        <v>26</v>
      </c>
      <c r="E9" s="221">
        <v>367</v>
      </c>
      <c r="F9" s="221">
        <v>10</v>
      </c>
      <c r="G9" s="221">
        <v>20</v>
      </c>
      <c r="H9" s="221">
        <v>157</v>
      </c>
      <c r="I9" s="221">
        <v>4</v>
      </c>
      <c r="J9" s="221">
        <v>6</v>
      </c>
      <c r="K9" s="221">
        <v>10</v>
      </c>
      <c r="L9" s="80"/>
    </row>
    <row r="10" spans="1:133" ht="12.75" hidden="1" customHeight="1" outlineLevel="1" x14ac:dyDescent="0.25">
      <c r="A10" s="193">
        <v>1993</v>
      </c>
      <c r="B10" s="221">
        <v>593</v>
      </c>
      <c r="C10" s="221">
        <v>7</v>
      </c>
      <c r="D10" s="221">
        <v>11</v>
      </c>
      <c r="E10" s="221">
        <v>235</v>
      </c>
      <c r="F10" s="221">
        <v>9</v>
      </c>
      <c r="G10" s="221">
        <v>21</v>
      </c>
      <c r="H10" s="221">
        <v>295</v>
      </c>
      <c r="I10" s="221">
        <v>2</v>
      </c>
      <c r="J10" s="221">
        <v>6</v>
      </c>
      <c r="K10" s="221">
        <v>7</v>
      </c>
      <c r="L10" s="48"/>
    </row>
    <row r="11" spans="1:133" ht="12.75" hidden="1" customHeight="1" outlineLevel="1" x14ac:dyDescent="0.25">
      <c r="A11" s="193">
        <v>1994</v>
      </c>
      <c r="B11" s="221">
        <v>320</v>
      </c>
      <c r="C11" s="221">
        <v>5</v>
      </c>
      <c r="D11" s="221">
        <v>14</v>
      </c>
      <c r="E11" s="221">
        <v>145</v>
      </c>
      <c r="F11" s="221">
        <v>4</v>
      </c>
      <c r="G11" s="221">
        <v>11</v>
      </c>
      <c r="H11" s="221">
        <v>139</v>
      </c>
      <c r="I11" s="221">
        <v>0</v>
      </c>
      <c r="J11" s="221">
        <v>0</v>
      </c>
      <c r="K11" s="221">
        <v>2</v>
      </c>
      <c r="L11" s="48"/>
    </row>
    <row r="12" spans="1:133" ht="18.75" customHeight="1" collapsed="1" x14ac:dyDescent="0.25">
      <c r="A12" s="193">
        <v>1995</v>
      </c>
      <c r="B12" s="221">
        <v>919</v>
      </c>
      <c r="C12" s="221">
        <v>18</v>
      </c>
      <c r="D12" s="221">
        <v>55</v>
      </c>
      <c r="E12" s="221">
        <v>575</v>
      </c>
      <c r="F12" s="221">
        <v>4</v>
      </c>
      <c r="G12" s="221">
        <v>19</v>
      </c>
      <c r="H12" s="221">
        <v>242</v>
      </c>
      <c r="I12" s="221">
        <v>0</v>
      </c>
      <c r="J12" s="221">
        <v>1</v>
      </c>
      <c r="K12" s="221">
        <v>5</v>
      </c>
      <c r="L12" s="48"/>
    </row>
    <row r="13" spans="1:133" ht="12.75" hidden="1" customHeight="1" outlineLevel="1" x14ac:dyDescent="0.25">
      <c r="A13" s="193">
        <v>1996</v>
      </c>
      <c r="B13" s="221">
        <v>675</v>
      </c>
      <c r="C13" s="221">
        <v>7</v>
      </c>
      <c r="D13" s="221">
        <v>10</v>
      </c>
      <c r="E13" s="221">
        <v>139</v>
      </c>
      <c r="F13" s="221">
        <v>8</v>
      </c>
      <c r="G13" s="221">
        <v>57</v>
      </c>
      <c r="H13" s="221">
        <v>452</v>
      </c>
      <c r="I13" s="221">
        <v>2</v>
      </c>
      <c r="J13" s="221">
        <v>0</v>
      </c>
      <c r="K13" s="221">
        <v>0</v>
      </c>
      <c r="L13" s="48"/>
    </row>
    <row r="14" spans="1:133" ht="18.75" customHeight="1" collapsed="1" x14ac:dyDescent="0.25">
      <c r="A14" s="193">
        <v>1997</v>
      </c>
      <c r="B14" s="221">
        <v>634</v>
      </c>
      <c r="C14" s="221">
        <v>17</v>
      </c>
      <c r="D14" s="221">
        <v>60</v>
      </c>
      <c r="E14" s="221">
        <v>557</v>
      </c>
      <c r="F14" s="221">
        <v>0</v>
      </c>
      <c r="G14" s="221">
        <v>0</v>
      </c>
      <c r="H14" s="221">
        <v>0</v>
      </c>
      <c r="I14" s="221">
        <v>0</v>
      </c>
      <c r="J14" s="221">
        <v>0</v>
      </c>
      <c r="K14" s="221">
        <v>0</v>
      </c>
      <c r="L14" s="48"/>
    </row>
    <row r="15" spans="1:133" ht="20.25" customHeight="1" x14ac:dyDescent="0.25">
      <c r="A15" s="309" t="s">
        <v>179</v>
      </c>
      <c r="B15" s="309"/>
      <c r="C15" s="309"/>
      <c r="D15" s="309"/>
      <c r="E15" s="309"/>
      <c r="F15" s="310"/>
      <c r="G15" s="84"/>
      <c r="H15" s="48"/>
      <c r="I15" s="48"/>
      <c r="J15" s="48"/>
      <c r="K15" s="48"/>
      <c r="L15" s="48"/>
    </row>
    <row r="16" spans="1:133" ht="12.75" customHeight="1" x14ac:dyDescent="0.25">
      <c r="A16" s="88"/>
      <c r="B16" s="163"/>
      <c r="C16" s="163"/>
      <c r="D16" s="163"/>
      <c r="E16" s="163"/>
      <c r="F16" s="163"/>
      <c r="G16" s="84"/>
      <c r="H16" s="48"/>
      <c r="I16" s="48"/>
      <c r="J16" s="48"/>
      <c r="K16" s="48"/>
      <c r="L16" s="48"/>
    </row>
    <row r="17" spans="1:12" ht="9" customHeight="1" x14ac:dyDescent="0.25">
      <c r="A17" s="90"/>
      <c r="B17" s="164"/>
      <c r="C17" s="165"/>
      <c r="D17" s="165"/>
      <c r="E17" s="165"/>
      <c r="F17" s="166"/>
      <c r="G17" s="82"/>
      <c r="H17" s="48"/>
      <c r="I17" s="48"/>
      <c r="J17" s="48"/>
      <c r="K17" s="48"/>
      <c r="L17" s="48"/>
    </row>
    <row r="18" spans="1:12" ht="12.75" customHeight="1" x14ac:dyDescent="0.25">
      <c r="A18" s="90"/>
      <c r="B18" s="93"/>
      <c r="C18" s="94"/>
      <c r="D18" s="94"/>
      <c r="E18" s="94"/>
      <c r="F18" s="94"/>
      <c r="G18" s="94"/>
      <c r="H18" s="48"/>
      <c r="I18" s="48"/>
      <c r="J18" s="48"/>
      <c r="K18" s="48"/>
      <c r="L18" s="48"/>
    </row>
    <row r="19" spans="1:12" ht="9" customHeight="1" x14ac:dyDescent="0.25">
      <c r="A19" s="90"/>
      <c r="B19" s="91"/>
      <c r="C19" s="92"/>
      <c r="D19" s="92"/>
      <c r="E19" s="92"/>
      <c r="F19" s="82"/>
      <c r="G19" s="82"/>
      <c r="H19" s="48"/>
      <c r="I19" s="48"/>
      <c r="J19" s="48"/>
      <c r="K19" s="48"/>
      <c r="L19" s="48"/>
    </row>
    <row r="20" spans="1:12" ht="9" customHeight="1" x14ac:dyDescent="0.25">
      <c r="A20" s="82"/>
      <c r="B20" s="92"/>
      <c r="C20" s="92"/>
      <c r="D20" s="92"/>
      <c r="E20" s="92"/>
      <c r="F20" s="82"/>
      <c r="G20" s="82"/>
      <c r="H20" s="48"/>
      <c r="I20" s="48"/>
      <c r="J20" s="48"/>
      <c r="K20" s="48"/>
      <c r="L20" s="48"/>
    </row>
    <row r="21" spans="1:12" ht="6.75" customHeight="1" x14ac:dyDescent="0.25">
      <c r="A21" s="82"/>
      <c r="B21" s="92"/>
      <c r="C21" s="92"/>
      <c r="D21" s="92"/>
      <c r="E21" s="92"/>
      <c r="F21" s="82"/>
      <c r="G21" s="82"/>
      <c r="H21" s="48"/>
      <c r="I21" s="48"/>
      <c r="J21" s="48"/>
      <c r="K21" s="48"/>
      <c r="L21" s="48"/>
    </row>
    <row r="22" spans="1:12" ht="9" hidden="1" customHeight="1" x14ac:dyDescent="0.25">
      <c r="A22" s="82"/>
      <c r="B22" s="92"/>
      <c r="C22" s="92"/>
      <c r="D22" s="92"/>
      <c r="E22" s="92"/>
      <c r="F22" s="82"/>
      <c r="G22" s="82"/>
      <c r="H22" s="48"/>
      <c r="I22" s="48"/>
      <c r="J22" s="48"/>
      <c r="K22" s="48"/>
      <c r="L22" s="48"/>
    </row>
    <row r="23" spans="1:12" ht="9" hidden="1" customHeight="1" x14ac:dyDescent="0.25">
      <c r="A23" s="82"/>
      <c r="B23" s="92"/>
      <c r="C23" s="92"/>
      <c r="D23" s="92"/>
      <c r="E23" s="92"/>
      <c r="F23" s="82"/>
      <c r="G23" s="82"/>
      <c r="H23" s="48"/>
      <c r="I23" s="48"/>
      <c r="J23" s="48"/>
      <c r="K23" s="48"/>
      <c r="L23" s="48"/>
    </row>
    <row r="24" spans="1:12" ht="9" customHeight="1" x14ac:dyDescent="0.25">
      <c r="A24" s="82"/>
      <c r="B24" s="92"/>
      <c r="C24" s="92"/>
      <c r="D24" s="92"/>
      <c r="E24" s="92"/>
      <c r="F24" s="82"/>
      <c r="G24" s="82"/>
      <c r="H24" s="48"/>
      <c r="I24" s="48"/>
      <c r="J24" s="48"/>
      <c r="K24" s="48"/>
      <c r="L24" s="48"/>
    </row>
    <row r="25" spans="1:12" ht="18" customHeight="1" x14ac:dyDescent="0.25">
      <c r="A25" s="307"/>
      <c r="B25" s="308"/>
      <c r="C25" s="308"/>
      <c r="D25" s="308"/>
      <c r="E25" s="308"/>
      <c r="F25" s="308"/>
      <c r="G25" s="96"/>
      <c r="H25" s="48"/>
      <c r="I25" s="48"/>
      <c r="J25" s="48"/>
      <c r="K25" s="48"/>
      <c r="L25" s="48"/>
    </row>
    <row r="26" spans="1:12" ht="9" customHeight="1" x14ac:dyDescent="0.25">
      <c r="A26" s="82"/>
      <c r="B26" s="92"/>
      <c r="C26" s="92"/>
      <c r="D26" s="92"/>
      <c r="E26" s="92"/>
      <c r="F26" s="82"/>
      <c r="G26" s="82"/>
      <c r="H26" s="48"/>
      <c r="I26" s="48"/>
      <c r="J26" s="48"/>
      <c r="K26" s="48"/>
      <c r="L26" s="48"/>
    </row>
    <row r="27" spans="1:12" ht="9" customHeight="1" x14ac:dyDescent="0.25">
      <c r="A27" s="82"/>
      <c r="B27" s="92"/>
      <c r="C27" s="92"/>
      <c r="D27" s="92"/>
      <c r="E27" s="92"/>
      <c r="F27" s="82"/>
      <c r="G27" s="82"/>
      <c r="H27" s="48"/>
      <c r="I27" s="48"/>
      <c r="J27" s="48"/>
      <c r="K27" s="48"/>
      <c r="L27" s="48"/>
    </row>
    <row r="28" spans="1:12" ht="9" customHeight="1" x14ac:dyDescent="0.25">
      <c r="A28" s="82"/>
      <c r="B28" s="92"/>
      <c r="C28" s="92"/>
      <c r="D28" s="92"/>
      <c r="E28" s="92"/>
      <c r="F28" s="82"/>
      <c r="G28" s="82"/>
      <c r="H28" s="48"/>
      <c r="I28" s="48"/>
      <c r="J28" s="48"/>
      <c r="K28" s="48"/>
      <c r="L28" s="48"/>
    </row>
    <row r="29" spans="1:12" ht="9" customHeight="1" x14ac:dyDescent="0.25">
      <c r="A29" s="82"/>
      <c r="B29" s="92"/>
      <c r="C29" s="92"/>
      <c r="D29" s="92"/>
      <c r="E29" s="92"/>
      <c r="F29" s="82"/>
      <c r="G29" s="82"/>
      <c r="H29" s="48"/>
      <c r="I29" s="48"/>
      <c r="J29" s="48"/>
      <c r="K29" s="48"/>
      <c r="L29" s="48"/>
    </row>
    <row r="30" spans="1:12" ht="9" customHeight="1" x14ac:dyDescent="0.25">
      <c r="A30" s="82"/>
      <c r="B30" s="92"/>
      <c r="C30" s="92"/>
      <c r="D30" s="92"/>
      <c r="E30" s="92"/>
      <c r="F30" s="82"/>
      <c r="G30" s="82"/>
      <c r="H30" s="48"/>
      <c r="I30" s="48"/>
      <c r="J30" s="48"/>
      <c r="K30" s="48"/>
      <c r="L30" s="48"/>
    </row>
    <row r="31" spans="1:12" ht="9" customHeight="1" x14ac:dyDescent="0.25">
      <c r="A31" s="82"/>
      <c r="B31" s="92"/>
      <c r="C31" s="92"/>
      <c r="D31" s="92"/>
      <c r="E31" s="92"/>
      <c r="F31" s="82"/>
      <c r="G31" s="82"/>
      <c r="H31" s="48"/>
      <c r="I31" s="48"/>
      <c r="J31" s="48"/>
      <c r="K31" s="48"/>
      <c r="L31" s="48"/>
    </row>
    <row r="32" spans="1:12" ht="9" customHeight="1" x14ac:dyDescent="0.25">
      <c r="A32" s="82"/>
      <c r="B32" s="92"/>
      <c r="C32" s="92"/>
      <c r="D32" s="92"/>
      <c r="E32" s="92"/>
      <c r="F32" s="82"/>
      <c r="G32" s="82"/>
      <c r="H32" s="48"/>
      <c r="I32" s="48"/>
      <c r="J32" s="48"/>
      <c r="K32" s="48"/>
      <c r="L32" s="48"/>
    </row>
    <row r="33" spans="1:12" ht="9" customHeight="1" x14ac:dyDescent="0.25">
      <c r="A33" s="82"/>
      <c r="B33" s="92"/>
      <c r="C33" s="92"/>
      <c r="D33" s="92"/>
      <c r="E33" s="92"/>
      <c r="F33" s="82"/>
      <c r="G33" s="82"/>
      <c r="H33" s="48"/>
      <c r="I33" s="48"/>
      <c r="J33" s="48"/>
      <c r="K33" s="48"/>
      <c r="L33" s="48"/>
    </row>
    <row r="34" spans="1:12" ht="9" customHeight="1" x14ac:dyDescent="0.25">
      <c r="A34" s="82"/>
      <c r="B34" s="92"/>
      <c r="C34" s="92"/>
      <c r="D34" s="92"/>
      <c r="E34" s="92"/>
      <c r="F34" s="82"/>
      <c r="G34" s="82"/>
      <c r="H34" s="48"/>
      <c r="I34" s="48"/>
      <c r="J34" s="48"/>
      <c r="K34" s="48"/>
      <c r="L34" s="48"/>
    </row>
    <row r="35" spans="1:12" ht="9" customHeight="1" x14ac:dyDescent="0.25">
      <c r="A35" s="82"/>
      <c r="B35" s="92"/>
      <c r="C35" s="92"/>
      <c r="D35" s="92"/>
      <c r="E35" s="92"/>
      <c r="F35" s="82"/>
      <c r="G35" s="82"/>
      <c r="H35" s="48"/>
      <c r="I35" s="48"/>
      <c r="J35" s="48"/>
      <c r="K35" s="48"/>
      <c r="L35" s="48"/>
    </row>
    <row r="36" spans="1:12" ht="9" customHeight="1" x14ac:dyDescent="0.25">
      <c r="A36" s="82"/>
      <c r="B36" s="92"/>
      <c r="C36" s="92"/>
      <c r="D36" s="92"/>
      <c r="E36" s="92"/>
      <c r="F36" s="82"/>
      <c r="G36" s="82"/>
      <c r="H36" s="48"/>
      <c r="I36" s="48"/>
      <c r="J36" s="48"/>
      <c r="K36" s="48"/>
      <c r="L36" s="48"/>
    </row>
    <row r="37" spans="1:12" ht="9" customHeight="1" x14ac:dyDescent="0.25">
      <c r="A37" s="82"/>
      <c r="B37" s="92"/>
      <c r="C37" s="92"/>
      <c r="D37" s="92"/>
      <c r="E37" s="92"/>
      <c r="F37" s="82"/>
      <c r="G37" s="82"/>
      <c r="H37" s="48"/>
      <c r="I37" s="48"/>
      <c r="J37" s="48"/>
      <c r="K37" s="48"/>
      <c r="L37" s="48"/>
    </row>
    <row r="38" spans="1:12" ht="22.15" customHeight="1" x14ac:dyDescent="0.3">
      <c r="A38" s="129" t="str">
        <f>CONCATENATE(Inhalt_K9!B32,"   ",Inhalt_K9!C32)</f>
        <v xml:space="preserve">904b   Entwicklung der Brandursachen und sonstigen Einsätze 1988 - 1997 </v>
      </c>
      <c r="B38" s="4"/>
      <c r="C38" s="4"/>
      <c r="D38" s="4"/>
      <c r="E38" s="4"/>
      <c r="F38" s="4"/>
      <c r="G38" s="4"/>
      <c r="H38" s="4"/>
      <c r="I38" s="4"/>
      <c r="J38" s="4"/>
      <c r="K38" s="4"/>
      <c r="L38" s="4"/>
    </row>
    <row r="39" spans="1:12" ht="6.75" customHeight="1" collapsed="1" x14ac:dyDescent="0.25">
      <c r="A39" s="22"/>
      <c r="B39" s="22"/>
      <c r="C39" s="22"/>
      <c r="D39" s="22"/>
      <c r="E39" s="81"/>
      <c r="F39" s="81"/>
      <c r="G39" s="80"/>
      <c r="H39" s="80"/>
      <c r="I39" s="80"/>
      <c r="J39" s="80"/>
      <c r="K39" s="80"/>
      <c r="L39" s="80"/>
    </row>
    <row r="40" spans="1:12" ht="18.75" customHeight="1" x14ac:dyDescent="0.25">
      <c r="A40" s="317" t="s">
        <v>77</v>
      </c>
      <c r="B40" s="319" t="s">
        <v>202</v>
      </c>
      <c r="C40" s="321" t="s">
        <v>185</v>
      </c>
      <c r="D40" s="322"/>
      <c r="E40" s="322"/>
      <c r="F40" s="322"/>
      <c r="G40" s="322"/>
      <c r="H40" s="323"/>
      <c r="I40" s="321" t="s">
        <v>184</v>
      </c>
      <c r="J40" s="322"/>
      <c r="K40" s="322"/>
      <c r="L40" s="322"/>
    </row>
    <row r="41" spans="1:12" ht="78.75" customHeight="1" x14ac:dyDescent="0.25">
      <c r="A41" s="318"/>
      <c r="B41" s="320"/>
      <c r="C41" s="198" t="s">
        <v>208</v>
      </c>
      <c r="D41" s="198" t="s">
        <v>295</v>
      </c>
      <c r="E41" s="198" t="s">
        <v>209</v>
      </c>
      <c r="F41" s="198" t="s">
        <v>210</v>
      </c>
      <c r="G41" s="198" t="s">
        <v>214</v>
      </c>
      <c r="H41" s="198" t="s">
        <v>211</v>
      </c>
      <c r="I41" s="198" t="s">
        <v>212</v>
      </c>
      <c r="J41" s="198" t="s">
        <v>213</v>
      </c>
      <c r="K41" s="198" t="s">
        <v>294</v>
      </c>
      <c r="L41" s="198" t="s">
        <v>296</v>
      </c>
    </row>
    <row r="42" spans="1:12" ht="18.75" customHeight="1" x14ac:dyDescent="0.25">
      <c r="A42" s="193">
        <v>1988</v>
      </c>
      <c r="B42" s="221">
        <f t="shared" ref="B42:B50" si="0">SUM(C42:H42)</f>
        <v>563</v>
      </c>
      <c r="C42" s="221">
        <v>32</v>
      </c>
      <c r="D42" s="221">
        <v>1</v>
      </c>
      <c r="E42" s="221">
        <v>76</v>
      </c>
      <c r="F42" s="221">
        <v>38</v>
      </c>
      <c r="G42" s="221">
        <v>39</v>
      </c>
      <c r="H42" s="221">
        <v>377</v>
      </c>
      <c r="I42" s="221">
        <v>1076</v>
      </c>
      <c r="J42" s="221">
        <v>582</v>
      </c>
      <c r="K42" s="221">
        <v>214</v>
      </c>
      <c r="L42" s="221">
        <v>138</v>
      </c>
    </row>
    <row r="43" spans="1:12" ht="12.75" hidden="1" customHeight="1" outlineLevel="1" x14ac:dyDescent="0.25">
      <c r="A43" s="193">
        <v>1989</v>
      </c>
      <c r="B43" s="221">
        <f t="shared" si="0"/>
        <v>650</v>
      </c>
      <c r="C43" s="221">
        <v>42</v>
      </c>
      <c r="D43" s="221">
        <v>2</v>
      </c>
      <c r="E43" s="221">
        <v>61</v>
      </c>
      <c r="F43" s="221">
        <v>54</v>
      </c>
      <c r="G43" s="221">
        <v>34</v>
      </c>
      <c r="H43" s="221">
        <v>457</v>
      </c>
      <c r="I43" s="221">
        <v>1002</v>
      </c>
      <c r="J43" s="221">
        <v>551</v>
      </c>
      <c r="K43" s="221">
        <v>264</v>
      </c>
      <c r="L43" s="221">
        <v>37</v>
      </c>
    </row>
    <row r="44" spans="1:12" ht="18.75" customHeight="1" collapsed="1" x14ac:dyDescent="0.25">
      <c r="A44" s="193">
        <v>1990</v>
      </c>
      <c r="B44" s="221">
        <f t="shared" si="0"/>
        <v>573</v>
      </c>
      <c r="C44" s="221">
        <v>33</v>
      </c>
      <c r="D44" s="221">
        <v>5</v>
      </c>
      <c r="E44" s="221">
        <v>57</v>
      </c>
      <c r="F44" s="221">
        <v>59</v>
      </c>
      <c r="G44" s="221">
        <v>75</v>
      </c>
      <c r="H44" s="221">
        <v>344</v>
      </c>
      <c r="I44" s="221">
        <v>1190</v>
      </c>
      <c r="J44" s="221">
        <v>560</v>
      </c>
      <c r="K44" s="221">
        <v>284</v>
      </c>
      <c r="L44" s="221">
        <v>35</v>
      </c>
    </row>
    <row r="45" spans="1:12" ht="12.75" hidden="1" customHeight="1" outlineLevel="1" x14ac:dyDescent="0.25">
      <c r="A45" s="193">
        <v>1991</v>
      </c>
      <c r="B45" s="221">
        <f t="shared" si="0"/>
        <v>644</v>
      </c>
      <c r="C45" s="221">
        <v>42</v>
      </c>
      <c r="D45" s="221">
        <v>4</v>
      </c>
      <c r="E45" s="221">
        <v>63</v>
      </c>
      <c r="F45" s="221">
        <v>69</v>
      </c>
      <c r="G45" s="221">
        <v>85</v>
      </c>
      <c r="H45" s="221">
        <v>381</v>
      </c>
      <c r="I45" s="221">
        <v>933</v>
      </c>
      <c r="J45" s="221">
        <v>536</v>
      </c>
      <c r="K45" s="221">
        <v>365</v>
      </c>
      <c r="L45" s="221">
        <v>33</v>
      </c>
    </row>
    <row r="46" spans="1:12" ht="12.75" hidden="1" customHeight="1" outlineLevel="1" x14ac:dyDescent="0.25">
      <c r="A46" s="193">
        <v>1992</v>
      </c>
      <c r="B46" s="221">
        <f t="shared" si="0"/>
        <v>612</v>
      </c>
      <c r="C46" s="221">
        <v>35</v>
      </c>
      <c r="D46" s="221">
        <v>6</v>
      </c>
      <c r="E46" s="221">
        <v>70</v>
      </c>
      <c r="F46" s="221">
        <v>30</v>
      </c>
      <c r="G46" s="221">
        <v>54</v>
      </c>
      <c r="H46" s="221">
        <v>417</v>
      </c>
      <c r="I46" s="221">
        <v>856</v>
      </c>
      <c r="J46" s="221">
        <v>538</v>
      </c>
      <c r="K46" s="221">
        <v>421</v>
      </c>
      <c r="L46" s="221">
        <v>29</v>
      </c>
    </row>
    <row r="47" spans="1:12" ht="12.75" hidden="1" customHeight="1" outlineLevel="1" x14ac:dyDescent="0.25">
      <c r="A47" s="193">
        <v>1993</v>
      </c>
      <c r="B47" s="221">
        <f t="shared" si="0"/>
        <v>593</v>
      </c>
      <c r="C47" s="221">
        <v>73</v>
      </c>
      <c r="D47" s="221">
        <v>5</v>
      </c>
      <c r="E47" s="221">
        <v>41</v>
      </c>
      <c r="F47" s="221">
        <v>49</v>
      </c>
      <c r="G47" s="221">
        <v>26</v>
      </c>
      <c r="H47" s="221">
        <v>399</v>
      </c>
      <c r="I47" s="221">
        <v>944</v>
      </c>
      <c r="J47" s="221">
        <v>348</v>
      </c>
      <c r="K47" s="221">
        <v>513</v>
      </c>
      <c r="L47" s="221">
        <v>49</v>
      </c>
    </row>
    <row r="48" spans="1:12" ht="12.75" hidden="1" customHeight="1" outlineLevel="1" x14ac:dyDescent="0.25">
      <c r="A48" s="193">
        <v>1994</v>
      </c>
      <c r="B48" s="221">
        <f t="shared" si="0"/>
        <v>320</v>
      </c>
      <c r="C48" s="221">
        <v>43</v>
      </c>
      <c r="D48" s="221">
        <v>6</v>
      </c>
      <c r="E48" s="221">
        <v>51</v>
      </c>
      <c r="F48" s="221">
        <v>29</v>
      </c>
      <c r="G48" s="221">
        <v>9</v>
      </c>
      <c r="H48" s="221">
        <v>182</v>
      </c>
      <c r="I48" s="221">
        <v>790</v>
      </c>
      <c r="J48" s="221">
        <v>216</v>
      </c>
      <c r="K48" s="221">
        <v>301</v>
      </c>
      <c r="L48" s="221">
        <v>31</v>
      </c>
    </row>
    <row r="49" spans="1:12" ht="18.75" customHeight="1" collapsed="1" x14ac:dyDescent="0.25">
      <c r="A49" s="193">
        <v>1995</v>
      </c>
      <c r="B49" s="221">
        <f t="shared" si="0"/>
        <v>919</v>
      </c>
      <c r="C49" s="221">
        <v>16</v>
      </c>
      <c r="D49" s="221">
        <v>9</v>
      </c>
      <c r="E49" s="221">
        <v>102</v>
      </c>
      <c r="F49" s="221">
        <v>338</v>
      </c>
      <c r="G49" s="221">
        <v>11</v>
      </c>
      <c r="H49" s="221">
        <v>443</v>
      </c>
      <c r="I49" s="221">
        <v>725</v>
      </c>
      <c r="J49" s="221">
        <v>309</v>
      </c>
      <c r="K49" s="221">
        <v>85</v>
      </c>
      <c r="L49" s="221">
        <v>80</v>
      </c>
    </row>
    <row r="50" spans="1:12" ht="12.75" hidden="1" customHeight="1" outlineLevel="1" x14ac:dyDescent="0.25">
      <c r="A50" s="193">
        <v>1996</v>
      </c>
      <c r="B50" s="221">
        <f t="shared" si="0"/>
        <v>675</v>
      </c>
      <c r="C50" s="221">
        <v>12</v>
      </c>
      <c r="D50" s="221">
        <v>9</v>
      </c>
      <c r="E50" s="221">
        <v>90</v>
      </c>
      <c r="F50" s="221">
        <v>297</v>
      </c>
      <c r="G50" s="221">
        <v>111</v>
      </c>
      <c r="H50" s="221">
        <v>156</v>
      </c>
      <c r="I50" s="221">
        <v>863</v>
      </c>
      <c r="J50" s="221">
        <v>455</v>
      </c>
      <c r="K50" s="221">
        <v>86</v>
      </c>
      <c r="L50" s="221">
        <v>48</v>
      </c>
    </row>
    <row r="51" spans="1:12" ht="18.75" customHeight="1" collapsed="1" x14ac:dyDescent="0.25">
      <c r="A51" s="193">
        <v>1997</v>
      </c>
      <c r="B51" s="221">
        <v>634</v>
      </c>
      <c r="C51" s="221">
        <v>9</v>
      </c>
      <c r="D51" s="221">
        <v>2</v>
      </c>
      <c r="E51" s="221">
        <v>81</v>
      </c>
      <c r="F51" s="221">
        <v>0</v>
      </c>
      <c r="G51" s="221">
        <v>289</v>
      </c>
      <c r="H51" s="221">
        <v>253</v>
      </c>
      <c r="I51" s="221">
        <v>914</v>
      </c>
      <c r="J51" s="221">
        <v>579</v>
      </c>
      <c r="K51" s="221">
        <v>498</v>
      </c>
      <c r="L51" s="221">
        <v>49</v>
      </c>
    </row>
    <row r="52" spans="1:12" ht="15" customHeight="1" x14ac:dyDescent="0.25">
      <c r="A52" s="195"/>
      <c r="B52" s="196" t="s">
        <v>183</v>
      </c>
      <c r="C52" s="194"/>
      <c r="D52" s="197" t="s">
        <v>215</v>
      </c>
      <c r="E52" s="194"/>
      <c r="F52" s="194"/>
      <c r="G52" s="194"/>
      <c r="H52" s="194"/>
      <c r="I52" s="194"/>
      <c r="J52" s="194"/>
      <c r="K52" s="194"/>
      <c r="L52" s="194"/>
    </row>
    <row r="53" spans="1:12" ht="20.25" customHeight="1" x14ac:dyDescent="0.25">
      <c r="A53" s="309" t="s">
        <v>179</v>
      </c>
      <c r="B53" s="309"/>
      <c r="C53" s="309"/>
      <c r="D53" s="309"/>
      <c r="E53" s="309"/>
      <c r="F53" s="310"/>
      <c r="G53" s="84"/>
      <c r="H53" s="48"/>
      <c r="I53" s="48"/>
      <c r="J53" s="48"/>
      <c r="K53" s="48"/>
      <c r="L53" s="48"/>
    </row>
    <row r="54" spans="1:12" ht="9" customHeight="1" x14ac:dyDescent="0.25">
      <c r="A54" s="97"/>
      <c r="B54" s="98"/>
      <c r="C54" s="98"/>
      <c r="D54" s="98"/>
      <c r="E54" s="98"/>
      <c r="F54" s="47"/>
      <c r="G54" s="47"/>
      <c r="H54" s="48"/>
      <c r="I54" s="48"/>
      <c r="J54" s="48"/>
      <c r="K54" s="48"/>
      <c r="L54" s="48"/>
    </row>
    <row r="55" spans="1:12" ht="9" customHeight="1" x14ac:dyDescent="0.25">
      <c r="A55" s="82"/>
      <c r="B55" s="92"/>
      <c r="C55" s="92"/>
      <c r="D55" s="92"/>
      <c r="E55" s="92"/>
      <c r="F55" s="82"/>
      <c r="G55" s="82"/>
      <c r="H55" s="48"/>
      <c r="I55" s="48"/>
      <c r="J55" s="48"/>
      <c r="K55" s="48"/>
      <c r="L55" s="48"/>
    </row>
    <row r="56" spans="1:12" ht="9" customHeight="1" x14ac:dyDescent="0.25">
      <c r="A56" s="97"/>
      <c r="B56" s="98"/>
      <c r="C56" s="98"/>
      <c r="D56" s="98"/>
      <c r="E56" s="98"/>
      <c r="F56" s="47"/>
      <c r="G56" s="47"/>
      <c r="H56" s="48"/>
      <c r="I56" s="48"/>
      <c r="J56" s="48"/>
      <c r="K56" s="48"/>
      <c r="L56" s="48"/>
    </row>
    <row r="57" spans="1:12" ht="9" customHeight="1" x14ac:dyDescent="0.25">
      <c r="A57" s="97"/>
      <c r="B57" s="98"/>
      <c r="C57" s="98"/>
      <c r="D57" s="98"/>
      <c r="E57" s="98"/>
      <c r="F57" s="47"/>
      <c r="G57" s="47"/>
      <c r="H57" s="48"/>
      <c r="I57" s="48"/>
      <c r="J57" s="48"/>
      <c r="K57" s="48"/>
      <c r="L57" s="48"/>
    </row>
    <row r="58" spans="1:12" ht="9" customHeight="1" x14ac:dyDescent="0.25">
      <c r="A58" s="97"/>
      <c r="B58" s="98"/>
      <c r="C58" s="98"/>
      <c r="D58" s="98"/>
      <c r="E58" s="98"/>
      <c r="F58" s="47"/>
      <c r="G58" s="47"/>
      <c r="H58" s="48"/>
      <c r="I58" s="48"/>
      <c r="J58" s="48"/>
      <c r="K58" s="48"/>
      <c r="L58" s="48"/>
    </row>
    <row r="59" spans="1:12" ht="9" customHeight="1" x14ac:dyDescent="0.25">
      <c r="A59" s="97"/>
      <c r="B59" s="98"/>
      <c r="C59" s="98"/>
      <c r="D59" s="98"/>
      <c r="E59" s="98"/>
      <c r="F59" s="47"/>
      <c r="G59" s="47"/>
      <c r="H59" s="48"/>
      <c r="I59" s="48"/>
      <c r="J59" s="48"/>
      <c r="K59" s="48"/>
      <c r="L59" s="48"/>
    </row>
    <row r="60" spans="1:12" ht="9" customHeight="1" x14ac:dyDescent="0.25">
      <c r="A60" s="97"/>
      <c r="B60" s="98"/>
      <c r="C60" s="98"/>
      <c r="D60" s="98"/>
      <c r="E60" s="98"/>
      <c r="F60" s="47"/>
      <c r="G60" s="47"/>
      <c r="H60" s="48"/>
      <c r="I60" s="48"/>
      <c r="J60" s="48"/>
      <c r="K60" s="48"/>
      <c r="L60" s="48"/>
    </row>
    <row r="61" spans="1:12" ht="9" customHeight="1" x14ac:dyDescent="0.25">
      <c r="A61" s="97"/>
      <c r="B61" s="98"/>
      <c r="C61" s="98"/>
      <c r="D61" s="98"/>
      <c r="E61" s="98"/>
      <c r="F61" s="47"/>
      <c r="G61" s="47"/>
      <c r="H61" s="48"/>
      <c r="I61" s="48"/>
      <c r="J61" s="48"/>
      <c r="K61" s="48"/>
      <c r="L61" s="48"/>
    </row>
    <row r="62" spans="1:12" ht="9" customHeight="1" x14ac:dyDescent="0.25">
      <c r="A62" s="97"/>
      <c r="B62" s="98"/>
      <c r="C62" s="98"/>
      <c r="D62" s="98"/>
      <c r="E62" s="98"/>
      <c r="F62" s="47"/>
      <c r="G62" s="47"/>
      <c r="H62" s="48"/>
      <c r="I62" s="48"/>
      <c r="J62" s="48"/>
      <c r="K62" s="48"/>
      <c r="L62" s="48"/>
    </row>
    <row r="63" spans="1:12" ht="9" customHeight="1" x14ac:dyDescent="0.25">
      <c r="A63" s="97"/>
      <c r="B63" s="98"/>
      <c r="C63" s="98"/>
      <c r="D63" s="98"/>
      <c r="E63" s="98"/>
      <c r="F63" s="47"/>
      <c r="G63" s="47"/>
      <c r="H63" s="48"/>
      <c r="I63" s="48"/>
      <c r="J63" s="48"/>
      <c r="K63" s="48"/>
      <c r="L63" s="48"/>
    </row>
    <row r="64" spans="1:12" ht="9" customHeight="1" x14ac:dyDescent="0.25">
      <c r="A64" s="97"/>
      <c r="B64" s="98"/>
      <c r="C64" s="98"/>
      <c r="D64" s="98"/>
      <c r="E64" s="98"/>
      <c r="F64" s="47"/>
      <c r="G64" s="47"/>
      <c r="H64" s="48"/>
      <c r="I64" s="48"/>
      <c r="J64" s="48"/>
      <c r="K64" s="48"/>
      <c r="L64" s="48"/>
    </row>
    <row r="65" spans="1:12" ht="9" customHeight="1" x14ac:dyDescent="0.25">
      <c r="A65" s="97"/>
      <c r="B65" s="98"/>
      <c r="C65" s="98"/>
      <c r="D65" s="98"/>
      <c r="E65" s="98"/>
      <c r="F65" s="47"/>
      <c r="G65" s="47"/>
      <c r="H65" s="48"/>
      <c r="I65" s="48"/>
      <c r="J65" s="48"/>
      <c r="K65" s="48"/>
      <c r="L65" s="48"/>
    </row>
    <row r="66" spans="1:12" ht="9" customHeight="1" x14ac:dyDescent="0.25">
      <c r="A66" s="97"/>
      <c r="B66" s="98"/>
      <c r="C66" s="98"/>
      <c r="D66" s="98"/>
      <c r="E66" s="98"/>
      <c r="F66" s="47"/>
      <c r="G66" s="47"/>
      <c r="H66" s="48"/>
      <c r="I66" s="48"/>
      <c r="J66" s="48"/>
      <c r="K66" s="48"/>
      <c r="L66" s="48"/>
    </row>
  </sheetData>
  <mergeCells count="12">
    <mergeCell ref="A53:F53"/>
    <mergeCell ref="A40:A41"/>
    <mergeCell ref="B40:B41"/>
    <mergeCell ref="C40:H40"/>
    <mergeCell ref="I40:L40"/>
    <mergeCell ref="A15:F15"/>
    <mergeCell ref="A25:F25"/>
    <mergeCell ref="C3:E3"/>
    <mergeCell ref="F3:H3"/>
    <mergeCell ref="I3:K3"/>
    <mergeCell ref="A3:A4"/>
    <mergeCell ref="B3:B4"/>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Sans,Standard"&amp;8&amp;P+266
</oddFooter>
    <evenHeader>&amp;L&amp;"Open Sans,Standard"&amp;8
&amp;G&amp;R&amp;"Open Sans,Standard"&amp;8
&amp;G</evenHeader>
    <evenFooter xml:space="preserve">&amp;L&amp;"Open Sans,Standard"&amp;8&amp;P+266
&amp;R&amp;"Open Sans,Standard"&amp;8Statistisches Jahrbuch 2023 - 2025
</even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G36"/>
  <sheetViews>
    <sheetView showGridLines="0" view="pageLayout" zoomScaleNormal="100" zoomScaleSheetLayoutView="85" workbookViewId="0">
      <selection activeCell="I23" sqref="I23"/>
    </sheetView>
  </sheetViews>
  <sheetFormatPr baseColWidth="10" defaultRowHeight="9" customHeight="1" outlineLevelCol="1" x14ac:dyDescent="0.2"/>
  <cols>
    <col min="1" max="1" width="5.28515625" style="174" customWidth="1"/>
    <col min="2" max="2" width="24.7109375" style="174" customWidth="1"/>
    <col min="3" max="3" width="10.28515625" style="174" hidden="1" customWidth="1" outlineLevel="1"/>
    <col min="4" max="4" width="10.28515625" style="173" customWidth="1" collapsed="1"/>
    <col min="5" max="5" width="10.28515625" style="173" customWidth="1"/>
    <col min="6" max="9" width="10.28515625" style="173" hidden="1" customWidth="1" outlineLevel="1"/>
    <col min="10" max="10" width="10.28515625" style="173" customWidth="1" collapsed="1"/>
    <col min="11" max="12" width="10.28515625" style="173" customWidth="1"/>
    <col min="13" max="16384" width="11.42578125" style="173"/>
  </cols>
  <sheetData>
    <row r="1" spans="1:215" s="4" customFormat="1" ht="22.15" customHeight="1" x14ac:dyDescent="0.3">
      <c r="A1" s="129" t="str">
        <f>CONCATENATE(Inhalt_K9!B33,"   ",Inhalt_K9!C33)</f>
        <v>904c   Rettungsdienst und Krankenbeförderung 1989 - 1997</v>
      </c>
      <c r="AX1" s="5"/>
      <c r="AY1" s="5"/>
      <c r="AZ1" s="5"/>
      <c r="BA1" s="5"/>
      <c r="BB1" s="5"/>
      <c r="CR1" s="98"/>
      <c r="CS1" s="98"/>
      <c r="CT1" s="98"/>
      <c r="CU1" s="98"/>
      <c r="CV1" s="98"/>
      <c r="CW1" s="98"/>
      <c r="CX1" s="267"/>
      <c r="CY1" s="267"/>
      <c r="CZ1" s="267"/>
      <c r="DA1" s="267"/>
      <c r="DB1" s="267"/>
      <c r="DC1" s="267"/>
      <c r="DD1" s="267"/>
      <c r="DE1" s="267"/>
      <c r="DF1" s="267"/>
      <c r="DG1" s="267"/>
      <c r="DH1" s="267"/>
      <c r="DI1" s="267"/>
      <c r="DJ1" s="267"/>
      <c r="DK1" s="267"/>
      <c r="DL1" s="267"/>
      <c r="DM1" s="267"/>
      <c r="DN1" s="267"/>
      <c r="DO1" s="267"/>
      <c r="DP1" s="267"/>
      <c r="DQ1" s="267"/>
      <c r="DR1" s="267"/>
      <c r="DS1" s="267"/>
      <c r="DT1" s="267"/>
      <c r="DU1" s="267"/>
      <c r="DV1" s="267"/>
      <c r="DW1" s="267"/>
      <c r="DX1" s="267"/>
      <c r="DY1" s="267"/>
      <c r="DZ1" s="267"/>
      <c r="EA1" s="267"/>
      <c r="EB1" s="267"/>
      <c r="EC1" s="267"/>
    </row>
    <row r="2" spans="1:215" s="47" customFormat="1" ht="6.75" customHeight="1" collapsed="1" x14ac:dyDescent="0.25">
      <c r="A2" s="69"/>
      <c r="B2" s="69"/>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row>
    <row r="3" spans="1:215" s="71" customFormat="1" ht="29.25" customHeight="1" x14ac:dyDescent="0.25">
      <c r="A3" s="127" t="s">
        <v>197</v>
      </c>
      <c r="B3" s="127"/>
      <c r="C3" s="128">
        <v>1988</v>
      </c>
      <c r="D3" s="128">
        <v>1989</v>
      </c>
      <c r="E3" s="128">
        <v>1990</v>
      </c>
      <c r="F3" s="128">
        <v>1991</v>
      </c>
      <c r="G3" s="128">
        <v>1992</v>
      </c>
      <c r="H3" s="128">
        <v>1993</v>
      </c>
      <c r="I3" s="128">
        <v>1994</v>
      </c>
      <c r="J3" s="128">
        <v>1995</v>
      </c>
      <c r="K3" s="128">
        <v>1996</v>
      </c>
      <c r="L3" s="128">
        <v>1997</v>
      </c>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3"/>
      <c r="AO3" s="243"/>
      <c r="AP3" s="243"/>
      <c r="AQ3" s="243"/>
      <c r="AR3" s="243"/>
      <c r="AS3" s="243"/>
      <c r="AT3" s="243"/>
      <c r="AU3" s="243"/>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FD3" s="161"/>
      <c r="FE3" s="161"/>
      <c r="FF3" s="161"/>
      <c r="FG3" s="161"/>
      <c r="FH3" s="161"/>
      <c r="FI3" s="161"/>
      <c r="FJ3" s="161"/>
      <c r="FK3" s="161"/>
      <c r="FL3" s="161"/>
      <c r="FM3" s="161"/>
      <c r="FN3" s="161"/>
      <c r="FO3" s="161"/>
      <c r="FP3" s="161"/>
      <c r="FQ3" s="161"/>
      <c r="FR3" s="161"/>
      <c r="FS3" s="161"/>
      <c r="FT3" s="161"/>
      <c r="FU3" s="161"/>
      <c r="FV3" s="161"/>
      <c r="FW3" s="161"/>
      <c r="FX3" s="161"/>
      <c r="FY3" s="161"/>
      <c r="FZ3" s="161"/>
      <c r="GA3" s="161"/>
      <c r="GB3" s="161"/>
      <c r="GC3" s="161"/>
      <c r="GD3" s="161"/>
      <c r="GE3" s="161"/>
      <c r="GF3" s="161"/>
      <c r="GG3" s="161"/>
      <c r="GH3" s="161"/>
      <c r="GI3" s="161"/>
      <c r="GJ3" s="161"/>
      <c r="GK3" s="161"/>
      <c r="GL3" s="161"/>
      <c r="GM3" s="161"/>
      <c r="GN3" s="161"/>
      <c r="GO3" s="161"/>
      <c r="GP3" s="161"/>
      <c r="GQ3" s="161"/>
      <c r="GR3" s="161"/>
      <c r="GS3" s="161"/>
      <c r="GT3" s="161"/>
      <c r="GU3" s="161"/>
      <c r="GV3" s="161"/>
      <c r="GW3" s="161"/>
      <c r="GX3" s="161"/>
      <c r="GY3" s="161"/>
      <c r="GZ3" s="161"/>
      <c r="HA3" s="161"/>
      <c r="HB3" s="161"/>
      <c r="HC3" s="161"/>
      <c r="HD3" s="161"/>
      <c r="HE3" s="161"/>
      <c r="HF3" s="161"/>
      <c r="HG3" s="161"/>
    </row>
    <row r="4" spans="1:215" s="174" customFormat="1" ht="10.15" customHeight="1" x14ac:dyDescent="0.2">
      <c r="A4" s="184"/>
      <c r="B4" s="183"/>
      <c r="C4" s="182"/>
      <c r="D4" s="181"/>
      <c r="E4" s="181"/>
      <c r="F4" s="181"/>
      <c r="G4" s="181"/>
      <c r="H4" s="181"/>
      <c r="I4" s="181"/>
      <c r="J4" s="181"/>
      <c r="K4" s="181"/>
      <c r="L4" s="181"/>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row>
    <row r="5" spans="1:215" ht="18" customHeight="1" x14ac:dyDescent="0.25">
      <c r="A5" s="236" t="s">
        <v>283</v>
      </c>
      <c r="B5" s="237"/>
      <c r="C5" s="238">
        <f t="shared" ref="C5:K5" si="0">C6+C8</f>
        <v>20702</v>
      </c>
      <c r="D5" s="245">
        <f t="shared" si="0"/>
        <v>21687</v>
      </c>
      <c r="E5" s="245">
        <f t="shared" si="0"/>
        <v>22434</v>
      </c>
      <c r="F5" s="245">
        <f t="shared" si="0"/>
        <v>23836</v>
      </c>
      <c r="G5" s="245">
        <f t="shared" si="0"/>
        <v>25971</v>
      </c>
      <c r="H5" s="245">
        <f t="shared" si="0"/>
        <v>26402</v>
      </c>
      <c r="I5" s="245">
        <f t="shared" si="0"/>
        <v>26068</v>
      </c>
      <c r="J5" s="245">
        <f t="shared" si="0"/>
        <v>27504</v>
      </c>
      <c r="K5" s="245">
        <f t="shared" si="0"/>
        <v>25469</v>
      </c>
      <c r="L5" s="245">
        <v>26699</v>
      </c>
    </row>
    <row r="6" spans="1:215" ht="15" customHeight="1" x14ac:dyDescent="0.25">
      <c r="A6" s="239" t="s">
        <v>11</v>
      </c>
      <c r="B6" s="237" t="s">
        <v>196</v>
      </c>
      <c r="C6" s="238">
        <v>2240</v>
      </c>
      <c r="D6" s="245">
        <v>1787</v>
      </c>
      <c r="E6" s="245">
        <v>8656</v>
      </c>
      <c r="F6" s="245">
        <v>9736</v>
      </c>
      <c r="G6" s="245">
        <v>12366</v>
      </c>
      <c r="H6" s="245">
        <v>12896</v>
      </c>
      <c r="I6" s="245">
        <v>12216</v>
      </c>
      <c r="J6" s="245">
        <v>12475</v>
      </c>
      <c r="K6" s="245">
        <v>10368</v>
      </c>
      <c r="L6" s="245">
        <v>9975</v>
      </c>
    </row>
    <row r="7" spans="1:215" ht="11.25" customHeight="1" x14ac:dyDescent="0.25">
      <c r="A7" s="239"/>
      <c r="B7" s="237" t="s">
        <v>194</v>
      </c>
      <c r="C7" s="238"/>
      <c r="D7" s="246" t="s">
        <v>100</v>
      </c>
      <c r="E7" s="246" t="s">
        <v>100</v>
      </c>
      <c r="F7" s="246" t="s">
        <v>100</v>
      </c>
      <c r="G7" s="245">
        <v>700</v>
      </c>
      <c r="H7" s="245">
        <v>823</v>
      </c>
      <c r="I7" s="245">
        <v>635</v>
      </c>
      <c r="J7" s="245">
        <v>644</v>
      </c>
      <c r="K7" s="246" t="s">
        <v>100</v>
      </c>
      <c r="L7" s="246" t="s">
        <v>100</v>
      </c>
    </row>
    <row r="8" spans="1:215" ht="18" customHeight="1" x14ac:dyDescent="0.25">
      <c r="A8" s="239"/>
      <c r="B8" s="237" t="s">
        <v>195</v>
      </c>
      <c r="C8" s="238">
        <v>18462</v>
      </c>
      <c r="D8" s="245">
        <v>19900</v>
      </c>
      <c r="E8" s="245">
        <v>13778</v>
      </c>
      <c r="F8" s="245">
        <v>14100</v>
      </c>
      <c r="G8" s="245">
        <v>13605</v>
      </c>
      <c r="H8" s="245">
        <v>13506</v>
      </c>
      <c r="I8" s="245">
        <v>13852</v>
      </c>
      <c r="J8" s="245">
        <v>15029</v>
      </c>
      <c r="K8" s="245">
        <v>15101</v>
      </c>
      <c r="L8" s="245">
        <v>16724</v>
      </c>
    </row>
    <row r="9" spans="1:215" ht="11.25" customHeight="1" x14ac:dyDescent="0.25">
      <c r="A9" s="239"/>
      <c r="B9" s="237" t="s">
        <v>194</v>
      </c>
      <c r="C9" s="240" t="s">
        <v>100</v>
      </c>
      <c r="D9" s="247" t="s">
        <v>100</v>
      </c>
      <c r="E9" s="246" t="s">
        <v>100</v>
      </c>
      <c r="F9" s="246" t="s">
        <v>100</v>
      </c>
      <c r="G9" s="245">
        <v>3988</v>
      </c>
      <c r="H9" s="245">
        <v>3846</v>
      </c>
      <c r="I9" s="245">
        <v>4020</v>
      </c>
      <c r="J9" s="245">
        <v>4596</v>
      </c>
      <c r="K9" s="246" t="s">
        <v>100</v>
      </c>
      <c r="L9" s="246" t="s">
        <v>100</v>
      </c>
    </row>
    <row r="10" spans="1:215" ht="18" customHeight="1" x14ac:dyDescent="0.25">
      <c r="A10" s="236" t="s">
        <v>193</v>
      </c>
      <c r="B10" s="237"/>
      <c r="C10" s="238">
        <v>3073</v>
      </c>
      <c r="D10" s="245">
        <v>2771</v>
      </c>
      <c r="E10" s="245">
        <v>3576</v>
      </c>
      <c r="F10" s="245">
        <v>3820</v>
      </c>
      <c r="G10" s="245">
        <v>3635</v>
      </c>
      <c r="H10" s="245">
        <v>3710</v>
      </c>
      <c r="I10" s="245">
        <v>3623</v>
      </c>
      <c r="J10" s="245">
        <v>3681</v>
      </c>
      <c r="K10" s="245">
        <v>3384</v>
      </c>
      <c r="L10" s="245">
        <v>3271</v>
      </c>
    </row>
    <row r="11" spans="1:215" ht="18" customHeight="1" x14ac:dyDescent="0.25">
      <c r="A11" s="236" t="s">
        <v>192</v>
      </c>
      <c r="B11" s="237"/>
      <c r="C11" s="240" t="s">
        <v>111</v>
      </c>
      <c r="D11" s="247" t="s">
        <v>111</v>
      </c>
      <c r="E11" s="245">
        <v>418</v>
      </c>
      <c r="F11" s="245">
        <v>500</v>
      </c>
      <c r="G11" s="245">
        <v>540</v>
      </c>
      <c r="H11" s="245">
        <v>535</v>
      </c>
      <c r="I11" s="245">
        <v>379</v>
      </c>
      <c r="J11" s="245">
        <v>475</v>
      </c>
      <c r="K11" s="245">
        <v>509</v>
      </c>
      <c r="L11" s="245">
        <v>391</v>
      </c>
    </row>
    <row r="12" spans="1:215" ht="18" customHeight="1" x14ac:dyDescent="0.25">
      <c r="A12" s="241" t="s">
        <v>191</v>
      </c>
      <c r="B12" s="237"/>
      <c r="C12" s="238">
        <v>2081</v>
      </c>
      <c r="D12" s="245">
        <v>2378</v>
      </c>
      <c r="E12" s="245">
        <v>2292</v>
      </c>
      <c r="F12" s="245">
        <v>2925</v>
      </c>
      <c r="G12" s="245">
        <v>2534</v>
      </c>
      <c r="H12" s="245">
        <v>2580</v>
      </c>
      <c r="I12" s="245">
        <v>2348</v>
      </c>
      <c r="J12" s="245">
        <v>2516</v>
      </c>
      <c r="K12" s="245">
        <v>2725</v>
      </c>
      <c r="L12" s="245">
        <v>2747</v>
      </c>
    </row>
    <row r="13" spans="1:215" ht="18" customHeight="1" x14ac:dyDescent="0.25">
      <c r="A13" s="241"/>
      <c r="B13" s="237"/>
      <c r="C13" s="238"/>
      <c r="D13" s="245"/>
      <c r="E13" s="245"/>
      <c r="F13" s="245"/>
      <c r="G13" s="245"/>
      <c r="H13" s="245"/>
      <c r="I13" s="245"/>
      <c r="J13" s="245"/>
      <c r="K13" s="245"/>
      <c r="L13" s="245"/>
    </row>
    <row r="14" spans="1:215" ht="10.9" customHeight="1" x14ac:dyDescent="0.25">
      <c r="A14" s="241"/>
      <c r="B14" s="237"/>
      <c r="C14" s="238"/>
      <c r="D14" s="245"/>
      <c r="E14" s="245"/>
      <c r="F14" s="245"/>
      <c r="G14" s="245"/>
      <c r="H14" s="245"/>
      <c r="I14" s="245"/>
      <c r="J14" s="245"/>
      <c r="K14" s="245"/>
      <c r="L14" s="245"/>
    </row>
    <row r="15" spans="1:215" ht="12.75" customHeight="1" x14ac:dyDescent="0.25">
      <c r="A15" s="236" t="s">
        <v>190</v>
      </c>
      <c r="B15" s="237"/>
      <c r="C15" s="238"/>
      <c r="D15" s="245"/>
      <c r="E15" s="245"/>
      <c r="F15" s="245"/>
      <c r="G15" s="245"/>
      <c r="H15" s="245"/>
      <c r="I15" s="245"/>
      <c r="J15" s="245"/>
      <c r="K15" s="245"/>
      <c r="L15" s="245"/>
    </row>
    <row r="16" spans="1:215" ht="12.75" customHeight="1" x14ac:dyDescent="0.25">
      <c r="A16" s="241" t="s">
        <v>177</v>
      </c>
      <c r="B16" s="237"/>
      <c r="C16" s="247" t="s">
        <v>45</v>
      </c>
      <c r="D16" s="247" t="s">
        <v>45</v>
      </c>
      <c r="E16" s="247" t="s">
        <v>45</v>
      </c>
      <c r="F16" s="247" t="s">
        <v>45</v>
      </c>
      <c r="G16" s="247" t="s">
        <v>45</v>
      </c>
      <c r="H16" s="245">
        <v>7</v>
      </c>
      <c r="I16" s="245">
        <v>9</v>
      </c>
      <c r="J16" s="245">
        <v>9</v>
      </c>
      <c r="K16" s="245">
        <v>13</v>
      </c>
      <c r="L16" s="245">
        <v>11</v>
      </c>
    </row>
    <row r="17" spans="1:12" ht="12.75" customHeight="1" x14ac:dyDescent="0.25">
      <c r="A17" s="241" t="s">
        <v>189</v>
      </c>
      <c r="B17" s="237"/>
      <c r="C17" s="247" t="s">
        <v>45</v>
      </c>
      <c r="D17" s="247" t="s">
        <v>45</v>
      </c>
      <c r="E17" s="247" t="s">
        <v>45</v>
      </c>
      <c r="F17" s="247" t="s">
        <v>45</v>
      </c>
      <c r="G17" s="247" t="s">
        <v>45</v>
      </c>
      <c r="H17" s="245">
        <v>10</v>
      </c>
      <c r="I17" s="245">
        <v>10</v>
      </c>
      <c r="J17" s="245">
        <v>10</v>
      </c>
      <c r="K17" s="245">
        <v>11</v>
      </c>
      <c r="L17" s="245">
        <v>8</v>
      </c>
    </row>
    <row r="18" spans="1:12" ht="12.75" customHeight="1" x14ac:dyDescent="0.25">
      <c r="A18" s="241" t="s">
        <v>188</v>
      </c>
      <c r="B18" s="237"/>
      <c r="C18" s="247" t="s">
        <v>45</v>
      </c>
      <c r="D18" s="247" t="s">
        <v>45</v>
      </c>
      <c r="E18" s="247" t="s">
        <v>45</v>
      </c>
      <c r="F18" s="247" t="s">
        <v>45</v>
      </c>
      <c r="G18" s="247" t="s">
        <v>45</v>
      </c>
      <c r="H18" s="245">
        <v>2</v>
      </c>
      <c r="I18" s="245">
        <v>2</v>
      </c>
      <c r="J18" s="245">
        <v>2</v>
      </c>
      <c r="K18" s="245">
        <v>2</v>
      </c>
      <c r="L18" s="245">
        <v>2</v>
      </c>
    </row>
    <row r="19" spans="1:12" ht="12.75" customHeight="1" x14ac:dyDescent="0.25">
      <c r="A19" s="241" t="s">
        <v>187</v>
      </c>
      <c r="B19" s="237"/>
      <c r="C19" s="247" t="s">
        <v>45</v>
      </c>
      <c r="D19" s="247" t="s">
        <v>45</v>
      </c>
      <c r="E19" s="247" t="s">
        <v>45</v>
      </c>
      <c r="F19" s="247" t="s">
        <v>45</v>
      </c>
      <c r="G19" s="247" t="s">
        <v>45</v>
      </c>
      <c r="H19" s="245">
        <v>1</v>
      </c>
      <c r="I19" s="245">
        <v>2</v>
      </c>
      <c r="J19" s="245">
        <v>2</v>
      </c>
      <c r="K19" s="245">
        <v>1</v>
      </c>
      <c r="L19" s="245">
        <v>1</v>
      </c>
    </row>
    <row r="20" spans="1:12" ht="12.75" customHeight="1" x14ac:dyDescent="0.25">
      <c r="A20" s="237" t="s">
        <v>186</v>
      </c>
      <c r="B20" s="237"/>
      <c r="C20" s="247" t="s">
        <v>45</v>
      </c>
      <c r="D20" s="247" t="s">
        <v>45</v>
      </c>
      <c r="E20" s="247" t="s">
        <v>45</v>
      </c>
      <c r="F20" s="247" t="s">
        <v>45</v>
      </c>
      <c r="G20" s="247" t="s">
        <v>45</v>
      </c>
      <c r="H20" s="247" t="s">
        <v>111</v>
      </c>
      <c r="I20" s="247" t="s">
        <v>111</v>
      </c>
      <c r="J20" s="247" t="s">
        <v>111</v>
      </c>
      <c r="K20" s="247" t="s">
        <v>111</v>
      </c>
      <c r="L20" s="245">
        <v>4</v>
      </c>
    </row>
    <row r="21" spans="1:12" ht="10.9" customHeight="1" x14ac:dyDescent="0.2">
      <c r="A21" s="180"/>
      <c r="B21" s="180"/>
      <c r="C21" s="180"/>
      <c r="D21" s="179"/>
      <c r="E21" s="179"/>
      <c r="F21" s="179"/>
      <c r="G21" s="179"/>
      <c r="H21" s="179"/>
      <c r="I21" s="179"/>
      <c r="J21" s="179"/>
      <c r="K21" s="177"/>
      <c r="L21" s="177"/>
    </row>
    <row r="22" spans="1:12" ht="10.9" customHeight="1" x14ac:dyDescent="0.25">
      <c r="A22" s="309" t="s">
        <v>179</v>
      </c>
      <c r="B22" s="309"/>
      <c r="C22" s="309"/>
      <c r="D22" s="309"/>
      <c r="E22" s="309"/>
      <c r="F22" s="310"/>
      <c r="G22" s="177"/>
      <c r="H22" s="177"/>
      <c r="I22" s="177"/>
      <c r="J22" s="177"/>
      <c r="K22" s="177"/>
      <c r="L22" s="177"/>
    </row>
    <row r="23" spans="1:12" ht="10.9" customHeight="1" x14ac:dyDescent="0.2">
      <c r="A23" s="178"/>
      <c r="B23" s="178"/>
      <c r="C23" s="178"/>
      <c r="D23" s="177"/>
      <c r="E23" s="177"/>
      <c r="F23" s="177"/>
      <c r="G23" s="177"/>
      <c r="H23" s="177"/>
      <c r="I23" s="177"/>
      <c r="J23" s="177"/>
      <c r="K23" s="177"/>
      <c r="L23" s="177"/>
    </row>
    <row r="24" spans="1:12" ht="10.9" customHeight="1" x14ac:dyDescent="0.2"/>
    <row r="25" spans="1:12" ht="10.9" customHeight="1" x14ac:dyDescent="0.2"/>
    <row r="26" spans="1:12" ht="10.9" customHeight="1" x14ac:dyDescent="0.2"/>
    <row r="27" spans="1:12" ht="10.9" customHeight="1" x14ac:dyDescent="0.2"/>
    <row r="28" spans="1:12" ht="10.9" customHeight="1" x14ac:dyDescent="0.2"/>
    <row r="29" spans="1:12" ht="10.9" customHeight="1" x14ac:dyDescent="0.2">
      <c r="A29" s="176"/>
      <c r="B29" s="176"/>
    </row>
    <row r="30" spans="1:12" ht="10.9" customHeight="1" x14ac:dyDescent="0.2"/>
    <row r="31" spans="1:12" ht="10.9" customHeight="1" x14ac:dyDescent="0.2">
      <c r="A31" s="175"/>
      <c r="B31" s="175"/>
    </row>
    <row r="32" spans="1:12" ht="10.9" customHeight="1" x14ac:dyDescent="0.2"/>
    <row r="33" ht="10.9" customHeight="1" x14ac:dyDescent="0.2"/>
    <row r="34" ht="10.9" customHeight="1" x14ac:dyDescent="0.2"/>
    <row r="35" ht="10.9" customHeight="1" x14ac:dyDescent="0.2"/>
    <row r="36" ht="10.9" customHeight="1" x14ac:dyDescent="0.2"/>
  </sheetData>
  <mergeCells count="1">
    <mergeCell ref="A22:F22"/>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Sans,Standard"&amp;8&amp;P+266
</oddFooter>
    <evenHeader>&amp;L&amp;"Open Sans,Standard"&amp;8
&amp;G&amp;R&amp;"Open Sans,Standard"&amp;8
&amp;G</evenHeader>
    <evenFooter xml:space="preserve">&amp;L&amp;"Open Sans,Standard"&amp;8&amp;P+266
&amp;R&amp;"Open Sans,Standard"&amp;8Statistisches Jahrbuch 2023 - 2025
</even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18</vt:i4>
      </vt:variant>
    </vt:vector>
  </HeadingPairs>
  <TitlesOfParts>
    <vt:vector size="33" baseType="lpstr">
      <vt:lpstr>Inhalt_K9</vt:lpstr>
      <vt:lpstr>Abkuerzung_K9</vt:lpstr>
      <vt:lpstr>Kernaussagen_K9</vt:lpstr>
      <vt:lpstr>901</vt:lpstr>
      <vt:lpstr>902</vt:lpstr>
      <vt:lpstr>903</vt:lpstr>
      <vt:lpstr>904</vt:lpstr>
      <vt:lpstr>904ab</vt:lpstr>
      <vt:lpstr>904c</vt:lpstr>
      <vt:lpstr>907</vt:lpstr>
      <vt:lpstr>909</vt:lpstr>
      <vt:lpstr>910</vt:lpstr>
      <vt:lpstr>911</vt:lpstr>
      <vt:lpstr>912</vt:lpstr>
      <vt:lpstr>Glossar_K9</vt:lpstr>
      <vt:lpstr>'901'!Druckbereich</vt:lpstr>
      <vt:lpstr>'902'!Druckbereich</vt:lpstr>
      <vt:lpstr>'903'!Druckbereich</vt:lpstr>
      <vt:lpstr>'904'!Druckbereich</vt:lpstr>
      <vt:lpstr>'904ab'!Druckbereich</vt:lpstr>
      <vt:lpstr>'904c'!Druckbereich</vt:lpstr>
      <vt:lpstr>'907'!Druckbereich</vt:lpstr>
      <vt:lpstr>'909'!Druckbereich</vt:lpstr>
      <vt:lpstr>'910'!Druckbereich</vt:lpstr>
      <vt:lpstr>'911'!Druckbereich</vt:lpstr>
      <vt:lpstr>'912'!Druckbereich</vt:lpstr>
      <vt:lpstr>Abkuerzung_K9!Druckbereich</vt:lpstr>
      <vt:lpstr>Glossar_K9!Druckbereich</vt:lpstr>
      <vt:lpstr>Inhalt_K9!Druckbereich</vt:lpstr>
      <vt:lpstr>Kernaussagen_K9!Druckbereich</vt:lpstr>
      <vt:lpstr>'904'!Drucktitel</vt:lpstr>
      <vt:lpstr>'904ab'!Drucktitel</vt:lpstr>
      <vt:lpstr>'907'!Drucktitel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2025-11-24T09:55:27Z</dcterms:created>
  <dcterms:modified xsi:type="dcterms:W3CDTF">2026-01-09T16:28:56Z</dcterms:modified>
</cp:coreProperties>
</file>