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9.xml" ContentType="application/vnd.openxmlformats-officedocument.drawingml.chart+xml"/>
  <Override PartName="/xl/drawings/drawing21.xml" ContentType="application/vnd.openxmlformats-officedocument.drawingml.chartshapes+xml"/>
  <Override PartName="/xl/charts/chart10.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1.xml" ContentType="application/vnd.openxmlformats-officedocument.drawingml.chart+xml"/>
  <Override PartName="/xl/theme/themeOverride9.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2.xml" ContentType="application/vnd.openxmlformats-officedocument.drawingml.chart+xml"/>
  <Override PartName="/xl/theme/themeOverride10.xml" ContentType="application/vnd.openxmlformats-officedocument.themeOverride+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E357FB88-3CAC-49E7-AC3D-F24AF4FF1CB2}" xr6:coauthVersionLast="47" xr6:coauthVersionMax="47" xr10:uidLastSave="{00000000-0000-0000-0000-000000000000}"/>
  <bookViews>
    <workbookView xWindow="-120" yWindow="-120" windowWidth="29040" windowHeight="15720" tabRatio="723" xr2:uid="{00000000-000D-0000-FFFF-FFFF00000000}"/>
  </bookViews>
  <sheets>
    <sheet name="Inhalt_K8" sheetId="1" r:id="rId1"/>
    <sheet name="Abkuerzung_K8" sheetId="17" r:id="rId2"/>
    <sheet name="Kernaussagen_K8" sheetId="21" r:id="rId3"/>
    <sheet name="801" sheetId="18" r:id="rId4"/>
    <sheet name="802" sheetId="3" r:id="rId5"/>
    <sheet name="803" sheetId="19" r:id="rId6"/>
    <sheet name="804" sheetId="5" r:id="rId7"/>
    <sheet name="805" sheetId="6" r:id="rId8"/>
    <sheet name="806" sheetId="7" r:id="rId9"/>
    <sheet name="807" sheetId="8" r:id="rId10"/>
    <sheet name="810" sheetId="9" r:id="rId11"/>
    <sheet name="811" sheetId="10" r:id="rId12"/>
    <sheet name="812" sheetId="11" r:id="rId13"/>
    <sheet name="820" sheetId="12" r:id="rId14"/>
    <sheet name="821" sheetId="13" r:id="rId15"/>
    <sheet name="822" sheetId="14" r:id="rId16"/>
    <sheet name="823" sheetId="15" r:id="rId17"/>
    <sheet name="Glossar_K8" sheetId="16" r:id="rId18"/>
  </sheets>
  <definedNames>
    <definedName name="_xlnm._FilterDatabase" localSheetId="15" hidden="1">'822'!$B$5:$AV$52</definedName>
    <definedName name="_xlnm.Print_Area" localSheetId="3">'801'!$A$1:$N$71</definedName>
    <definedName name="_xlnm.Print_Area" localSheetId="4">'802'!$A$1:$F$50</definedName>
    <definedName name="_xlnm.Print_Area" localSheetId="5">'803'!$A$1:$J$59</definedName>
    <definedName name="_xlnm.Print_Area" localSheetId="6">'804'!$A$1:$E$53</definedName>
    <definedName name="_xlnm.Print_Area" localSheetId="7">'805'!$A$1:$H$49</definedName>
    <definedName name="_xlnm.Print_Area" localSheetId="8">'806'!$A$1:$J$62</definedName>
    <definedName name="_xlnm.Print_Area" localSheetId="9">'807'!$A$1:$N$66</definedName>
    <definedName name="_xlnm.Print_Area" localSheetId="10">'810'!$A$1:$AN$52</definedName>
    <definedName name="_xlnm.Print_Area" localSheetId="11">'811'!$A$1:$AN$51</definedName>
    <definedName name="_xlnm.Print_Area" localSheetId="12">'812'!$A$1:$BJ$77</definedName>
    <definedName name="_xlnm.Print_Area" localSheetId="13">'820'!$A$1:$L$71</definedName>
    <definedName name="_xlnm.Print_Area" localSheetId="14">'821'!$A$1:$AH$66</definedName>
    <definedName name="_xlnm.Print_Area" localSheetId="16">'823'!$A$1:$AM$68</definedName>
    <definedName name="_xlnm.Print_Area" localSheetId="1">Abkuerzung_K8!$A$1:$G$44</definedName>
    <definedName name="_xlnm.Print_Area" localSheetId="17">Glossar_K8!$A$1:$I$12</definedName>
    <definedName name="_xlnm.Print_Area" localSheetId="0">Inhalt_K8!$A$1:$I$42</definedName>
    <definedName name="_xlnm.Print_Area" localSheetId="2">Kernaussagen_K8!$A$1:$A$4</definedName>
    <definedName name="HTML1_1" hidden="1">"'[111.XLS]htm'!$A$3:$J$34"</definedName>
    <definedName name="HTML1_10" hidden="1">""</definedName>
    <definedName name="HTML1_11" hidden="1">1</definedName>
    <definedName name="HTML1_12" hidden="1">"C:\EXCELDAT\JAHRBUCH\111.htm"</definedName>
    <definedName name="HTML1_2" hidden="1">1</definedName>
    <definedName name="HTML1_3" hidden="1">"Stat1"</definedName>
    <definedName name="HTML1_4" hidden="1">"Hansestadt Lübeck"</definedName>
    <definedName name="HTML1_5" hidden="1">""</definedName>
    <definedName name="HTML1_6" hidden="1">1</definedName>
    <definedName name="HTML1_7" hidden="1">1</definedName>
    <definedName name="HTML1_8" hidden="1">"11.09.1996"</definedName>
    <definedName name="HTML1_9" hidden="1">"Statistisches Amt und Wahlamt"</definedName>
    <definedName name="HTML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8" i="9" l="1"/>
  <c r="AL28" i="9"/>
  <c r="AM28" i="9"/>
  <c r="AN28" i="9"/>
  <c r="AJ28" i="9"/>
  <c r="AA28" i="9"/>
  <c r="AB28" i="9"/>
  <c r="AC28" i="9"/>
  <c r="AD28" i="9"/>
  <c r="AE28" i="9"/>
  <c r="AF28" i="9"/>
  <c r="AG28" i="9"/>
  <c r="AH28" i="9"/>
  <c r="AI28" i="9"/>
  <c r="Q28" i="9"/>
  <c r="R28" i="9"/>
  <c r="S28" i="9"/>
  <c r="T28" i="9"/>
  <c r="U28" i="9"/>
  <c r="V28" i="9"/>
  <c r="W28" i="9"/>
  <c r="X28" i="9"/>
  <c r="Y28" i="9"/>
  <c r="Z28" i="9"/>
  <c r="P28" i="9"/>
  <c r="E16" i="5"/>
  <c r="AM17" i="15" l="1"/>
  <c r="AM15" i="15"/>
  <c r="AM16" i="15"/>
  <c r="D14" i="11"/>
  <c r="AM18" i="15" l="1"/>
  <c r="G25" i="6"/>
  <c r="E25" i="6"/>
  <c r="F25" i="6"/>
  <c r="AM10" i="15"/>
  <c r="AM19" i="15" s="1"/>
  <c r="C14" i="11" l="1"/>
  <c r="AL37" i="9"/>
  <c r="AM37" i="9"/>
  <c r="AN37" i="9"/>
  <c r="AL38" i="9"/>
  <c r="AM38" i="9"/>
  <c r="AN38" i="9"/>
  <c r="AK38" i="9"/>
  <c r="AK37" i="9"/>
  <c r="B38" i="8" l="1"/>
  <c r="B37" i="8"/>
  <c r="H23" i="6"/>
  <c r="H19" i="6"/>
  <c r="H16" i="6"/>
  <c r="H18" i="6"/>
  <c r="B36" i="8"/>
  <c r="B35" i="8"/>
  <c r="B34" i="8"/>
  <c r="H9" i="6"/>
  <c r="H8" i="6"/>
  <c r="H7" i="6"/>
  <c r="H6" i="6"/>
  <c r="H5" i="6"/>
  <c r="D20" i="5"/>
  <c r="C20" i="5"/>
  <c r="B20" i="5"/>
  <c r="G12" i="19"/>
  <c r="J12" i="19" s="1"/>
  <c r="G7" i="3"/>
  <c r="H7" i="3"/>
  <c r="D56" i="19" l="1"/>
  <c r="E56" i="19"/>
  <c r="F56" i="19"/>
  <c r="H56" i="19"/>
  <c r="I56" i="19"/>
  <c r="G52" i="19"/>
  <c r="J52" i="19" s="1"/>
  <c r="G53" i="19"/>
  <c r="J53" i="19" s="1"/>
  <c r="G54" i="19"/>
  <c r="J54" i="19" s="1"/>
  <c r="G55" i="19"/>
  <c r="J55" i="19" s="1"/>
  <c r="G36" i="19"/>
  <c r="G37" i="19"/>
  <c r="J37" i="19" s="1"/>
  <c r="G38" i="19"/>
  <c r="J38" i="19" s="1"/>
  <c r="G39" i="19"/>
  <c r="J39" i="19" s="1"/>
  <c r="G40" i="19"/>
  <c r="J40" i="19" s="1"/>
  <c r="G41" i="19"/>
  <c r="J41" i="19" s="1"/>
  <c r="G42" i="19"/>
  <c r="J42" i="19" s="1"/>
  <c r="G43" i="19"/>
  <c r="J43" i="19" s="1"/>
  <c r="G44" i="19"/>
  <c r="J44" i="19" s="1"/>
  <c r="G45" i="19"/>
  <c r="J45" i="19" s="1"/>
  <c r="G46" i="19"/>
  <c r="J46" i="19" s="1"/>
  <c r="G47" i="19"/>
  <c r="J47" i="19" s="1"/>
  <c r="G48" i="19"/>
  <c r="J48" i="19" s="1"/>
  <c r="G49" i="19"/>
  <c r="J49" i="19" s="1"/>
  <c r="G50" i="19"/>
  <c r="J50" i="19" s="1"/>
  <c r="G51" i="19"/>
  <c r="J51" i="19" s="1"/>
  <c r="G5" i="19"/>
  <c r="J5" i="19" s="1"/>
  <c r="G6" i="19"/>
  <c r="J6" i="19" s="1"/>
  <c r="G7" i="19"/>
  <c r="J7" i="19" s="1"/>
  <c r="G8" i="19"/>
  <c r="J8" i="19" s="1"/>
  <c r="G9" i="19"/>
  <c r="J9" i="19" s="1"/>
  <c r="G10" i="19"/>
  <c r="J10" i="19" s="1"/>
  <c r="G11" i="19"/>
  <c r="J11" i="19" s="1"/>
  <c r="G13" i="19"/>
  <c r="J13" i="19" s="1"/>
  <c r="G14" i="19"/>
  <c r="J14" i="19" s="1"/>
  <c r="G15" i="19"/>
  <c r="J15" i="19" s="1"/>
  <c r="G16" i="19"/>
  <c r="J16" i="19" s="1"/>
  <c r="G17" i="19"/>
  <c r="J17" i="19" s="1"/>
  <c r="G18" i="19"/>
  <c r="J18" i="19" s="1"/>
  <c r="G19" i="19"/>
  <c r="J19" i="19" s="1"/>
  <c r="G20" i="19"/>
  <c r="J20" i="19" s="1"/>
  <c r="G21" i="19"/>
  <c r="J21" i="19" s="1"/>
  <c r="G22" i="19"/>
  <c r="J22" i="19" s="1"/>
  <c r="G23" i="19"/>
  <c r="J23" i="19" s="1"/>
  <c r="G24" i="19"/>
  <c r="J24" i="19" s="1"/>
  <c r="G25" i="19"/>
  <c r="J25" i="19" s="1"/>
  <c r="G26" i="19"/>
  <c r="J26" i="19" s="1"/>
  <c r="G27" i="19"/>
  <c r="J27" i="19" s="1"/>
  <c r="G28" i="19"/>
  <c r="J28" i="19" s="1"/>
  <c r="G29" i="19"/>
  <c r="J29" i="19" s="1"/>
  <c r="G30" i="19"/>
  <c r="J30" i="19" s="1"/>
  <c r="G31" i="19"/>
  <c r="J31" i="19" s="1"/>
  <c r="G32" i="19"/>
  <c r="J32" i="19" s="1"/>
  <c r="G33" i="19"/>
  <c r="J33" i="19" s="1"/>
  <c r="G34" i="19"/>
  <c r="J34" i="19" s="1"/>
  <c r="G35" i="19"/>
  <c r="J35" i="19" s="1"/>
  <c r="G4" i="19"/>
  <c r="C56" i="19"/>
  <c r="C57" i="19" s="1"/>
  <c r="E12" i="3"/>
  <c r="G56" i="19" l="1"/>
  <c r="J4" i="19"/>
  <c r="J57" i="19" s="1"/>
  <c r="K13" i="18"/>
  <c r="N13" i="18"/>
  <c r="L13" i="18" l="1"/>
  <c r="M13" i="18"/>
  <c r="BL69" i="11"/>
  <c r="BL68" i="11"/>
  <c r="BL67" i="11"/>
  <c r="BH18" i="11"/>
  <c r="BG18" i="11"/>
  <c r="BJ18" i="11"/>
  <c r="BI18" i="11"/>
  <c r="BF18" i="11"/>
  <c r="BE18" i="11"/>
  <c r="AJ18" i="15"/>
  <c r="AJ10" i="15"/>
  <c r="AK18" i="15"/>
  <c r="AK10" i="15"/>
  <c r="AK19" i="15" s="1"/>
  <c r="AL18" i="15"/>
  <c r="AL10" i="15"/>
  <c r="AL19" i="15" s="1"/>
  <c r="AJ19" i="15" l="1"/>
  <c r="AI18" i="15" l="1"/>
  <c r="A1" i="19" l="1"/>
  <c r="B13" i="18"/>
  <c r="D13" i="18"/>
  <c r="F13" i="18"/>
  <c r="G13" i="18"/>
  <c r="H13" i="18"/>
  <c r="I13" i="18"/>
  <c r="J13" i="18"/>
  <c r="E13" i="18"/>
  <c r="A1" i="18"/>
  <c r="L7" i="12" l="1"/>
  <c r="L8" i="12"/>
  <c r="L9" i="12"/>
  <c r="L10" i="12"/>
  <c r="L11" i="12"/>
  <c r="L12" i="12"/>
  <c r="L13" i="12"/>
  <c r="L14" i="12"/>
  <c r="L15" i="12"/>
  <c r="L16" i="12"/>
  <c r="L17" i="12"/>
  <c r="L18" i="12"/>
  <c r="L19" i="12"/>
  <c r="L20" i="12"/>
  <c r="L21" i="12"/>
  <c r="L22" i="12"/>
  <c r="L23" i="12"/>
  <c r="L24" i="12"/>
  <c r="L25" i="12"/>
  <c r="L26" i="12"/>
  <c r="L27" i="12"/>
  <c r="L28" i="12"/>
  <c r="L29" i="12"/>
  <c r="L30" i="12"/>
  <c r="L31" i="12"/>
  <c r="L32" i="12"/>
  <c r="L33" i="12"/>
  <c r="L6" i="12"/>
  <c r="D38" i="9" l="1"/>
  <c r="I38" i="9"/>
  <c r="J38" i="9"/>
  <c r="K38" i="9"/>
  <c r="L38" i="9"/>
  <c r="AJ38" i="9"/>
  <c r="D37" i="9"/>
  <c r="I37" i="9"/>
  <c r="J37" i="9"/>
  <c r="K37" i="9"/>
  <c r="L37" i="9"/>
  <c r="X37" i="9"/>
  <c r="Y37" i="9"/>
  <c r="Z37" i="9"/>
  <c r="AA37" i="9"/>
  <c r="AG37" i="9"/>
  <c r="AJ37" i="9"/>
  <c r="AI25" i="10" l="1"/>
  <c r="AI38" i="9" s="1"/>
  <c r="B33" i="8" l="1"/>
  <c r="H11" i="6" l="1"/>
  <c r="BL66" i="11"/>
  <c r="BL65" i="11"/>
  <c r="BL64" i="11"/>
  <c r="BL60" i="11"/>
  <c r="BL59" i="11"/>
  <c r="BL45" i="11"/>
  <c r="BL43" i="11"/>
  <c r="BL42" i="11"/>
  <c r="BL41" i="11"/>
  <c r="BB18" i="11"/>
  <c r="BA18" i="11"/>
  <c r="BC18" i="11"/>
  <c r="AZ18" i="11"/>
  <c r="AI24" i="10"/>
  <c r="AI37" i="9" s="1"/>
  <c r="AI19" i="10"/>
  <c r="AI14" i="10"/>
  <c r="AI9" i="10"/>
  <c r="F7" i="3"/>
  <c r="F8" i="3"/>
  <c r="F9" i="3"/>
  <c r="F10" i="3"/>
  <c r="F11" i="3"/>
  <c r="D7" i="3"/>
  <c r="D8" i="3"/>
  <c r="D9" i="3"/>
  <c r="D10" i="3"/>
  <c r="D11" i="3"/>
  <c r="AH18" i="15" l="1"/>
  <c r="AH10" i="15"/>
  <c r="AI10" i="15"/>
  <c r="AI19" i="15" s="1"/>
  <c r="AH19" i="15" l="1"/>
  <c r="AG18" i="15" l="1"/>
  <c r="AF18" i="15"/>
  <c r="AE18" i="15"/>
  <c r="AD18" i="15"/>
  <c r="AD19" i="15" s="1"/>
  <c r="AC18" i="15"/>
  <c r="AB18" i="15"/>
  <c r="AA18" i="15"/>
  <c r="Z18" i="15"/>
  <c r="Y18" i="15"/>
  <c r="X18" i="15"/>
  <c r="W18" i="15"/>
  <c r="V18" i="15"/>
  <c r="U18" i="15"/>
  <c r="T18" i="15"/>
  <c r="S18" i="15"/>
  <c r="R18" i="15"/>
  <c r="Q18" i="15"/>
  <c r="P18" i="15"/>
  <c r="O18" i="15"/>
  <c r="L18" i="15"/>
  <c r="K18" i="15"/>
  <c r="J18" i="15"/>
  <c r="I18" i="15"/>
  <c r="H18" i="15"/>
  <c r="G18" i="15"/>
  <c r="F18" i="15"/>
  <c r="E18" i="15"/>
  <c r="D18" i="15"/>
  <c r="C18" i="15"/>
  <c r="B18" i="15"/>
  <c r="AG10" i="15"/>
  <c r="AF10" i="15"/>
  <c r="AE10" i="15"/>
  <c r="AC10" i="15"/>
  <c r="AC19" i="15" s="1"/>
  <c r="AB10" i="15"/>
  <c r="AA10" i="15"/>
  <c r="Z10" i="15"/>
  <c r="Y10" i="15"/>
  <c r="X10" i="15"/>
  <c r="W10" i="15"/>
  <c r="W19" i="15" s="1"/>
  <c r="V10" i="15"/>
  <c r="U10" i="15"/>
  <c r="U19" i="15" s="1"/>
  <c r="T10" i="15"/>
  <c r="S10" i="15"/>
  <c r="R10" i="15"/>
  <c r="Q10" i="15"/>
  <c r="P10" i="15"/>
  <c r="O10" i="15"/>
  <c r="O19" i="15" s="1"/>
  <c r="L10" i="15"/>
  <c r="K10" i="15"/>
  <c r="K19" i="15" s="1"/>
  <c r="J10" i="15"/>
  <c r="I10" i="15"/>
  <c r="H10" i="15"/>
  <c r="G10" i="15"/>
  <c r="F10" i="15"/>
  <c r="E10" i="15"/>
  <c r="E19" i="15" s="1"/>
  <c r="D10" i="15"/>
  <c r="C10" i="15"/>
  <c r="C19" i="15" s="1"/>
  <c r="B10" i="15"/>
  <c r="A1" i="15"/>
  <c r="A1" i="14"/>
  <c r="K11" i="13"/>
  <c r="J11" i="13"/>
  <c r="I11" i="13"/>
  <c r="H11" i="13"/>
  <c r="G11" i="13"/>
  <c r="F11" i="13"/>
  <c r="E11" i="13"/>
  <c r="D11" i="13"/>
  <c r="C11" i="13"/>
  <c r="B11" i="13"/>
  <c r="K9" i="13"/>
  <c r="J9" i="13"/>
  <c r="I9" i="13"/>
  <c r="H9" i="13"/>
  <c r="G9" i="13"/>
  <c r="F9" i="13"/>
  <c r="E9" i="13"/>
  <c r="D9" i="13"/>
  <c r="C9" i="13"/>
  <c r="B9" i="13"/>
  <c r="A1" i="13"/>
  <c r="A1" i="12"/>
  <c r="Z34" i="11"/>
  <c r="Z27" i="11" s="1"/>
  <c r="Y34" i="11"/>
  <c r="Y27" i="11" s="1"/>
  <c r="X30" i="11"/>
  <c r="X27" i="11" s="1"/>
  <c r="W30" i="11"/>
  <c r="W27" i="11" s="1"/>
  <c r="AB27" i="11"/>
  <c r="AA27" i="11"/>
  <c r="V27" i="11"/>
  <c r="U27" i="11"/>
  <c r="BD18" i="11"/>
  <c r="AY18" i="11"/>
  <c r="AX18" i="11"/>
  <c r="AW18" i="11"/>
  <c r="AV18" i="11"/>
  <c r="AU18" i="11"/>
  <c r="AN18" i="11"/>
  <c r="AM18"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X16" i="11"/>
  <c r="W16" i="11"/>
  <c r="V16" i="11"/>
  <c r="U16" i="11"/>
  <c r="X14" i="11"/>
  <c r="W14" i="11"/>
  <c r="V14" i="11"/>
  <c r="U14" i="11"/>
  <c r="C6" i="11"/>
  <c r="Z9" i="11"/>
  <c r="Z6" i="11" s="1"/>
  <c r="BL51" i="11" s="1"/>
  <c r="Y9" i="11"/>
  <c r="Y6" i="11" s="1"/>
  <c r="X9" i="11"/>
  <c r="W9" i="11"/>
  <c r="V9" i="11"/>
  <c r="U9" i="11"/>
  <c r="AX6" i="11"/>
  <c r="BL63" i="11" s="1"/>
  <c r="AW6" i="11"/>
  <c r="AV6" i="11"/>
  <c r="BL62" i="11" s="1"/>
  <c r="AU6" i="11"/>
  <c r="AT6" i="11"/>
  <c r="BL61" i="11" s="1"/>
  <c r="AS6" i="11"/>
  <c r="AN6" i="11"/>
  <c r="BL58" i="11" s="1"/>
  <c r="AM6" i="11"/>
  <c r="AL6" i="11"/>
  <c r="BL57" i="11" s="1"/>
  <c r="AK6" i="11"/>
  <c r="AJ6" i="11"/>
  <c r="BL56" i="11" s="1"/>
  <c r="AI6" i="11"/>
  <c r="AH6" i="11"/>
  <c r="BL55" i="11" s="1"/>
  <c r="AG6" i="11"/>
  <c r="AF6" i="11"/>
  <c r="BL54" i="11" s="1"/>
  <c r="AE6" i="11"/>
  <c r="AD6" i="11"/>
  <c r="BL53" i="11" s="1"/>
  <c r="AC6" i="11"/>
  <c r="AB6" i="11"/>
  <c r="BL52" i="11" s="1"/>
  <c r="AA6" i="11"/>
  <c r="T6" i="11"/>
  <c r="BL48" i="11" s="1"/>
  <c r="S6" i="11"/>
  <c r="R6" i="11"/>
  <c r="BL47" i="11" s="1"/>
  <c r="Q6" i="11"/>
  <c r="P6" i="11"/>
  <c r="BL46" i="11" s="1"/>
  <c r="O6" i="11"/>
  <c r="L6" i="11"/>
  <c r="BL44" i="11" s="1"/>
  <c r="K6" i="11"/>
  <c r="A1" i="11"/>
  <c r="AE33" i="10"/>
  <c r="AD33" i="10"/>
  <c r="AC33" i="10"/>
  <c r="AB33" i="10"/>
  <c r="AA33" i="10"/>
  <c r="Z33" i="10"/>
  <c r="Y33" i="10"/>
  <c r="X33" i="10"/>
  <c r="V33" i="10"/>
  <c r="T33" i="10"/>
  <c r="S33" i="10"/>
  <c r="R33" i="10"/>
  <c r="Q33" i="10"/>
  <c r="P33" i="10"/>
  <c r="O33" i="10"/>
  <c r="N33" i="10"/>
  <c r="M33" i="10"/>
  <c r="W32" i="10"/>
  <c r="U32" i="10"/>
  <c r="U33" i="10" s="1"/>
  <c r="W31" i="10"/>
  <c r="AE30" i="10"/>
  <c r="AD30" i="10"/>
  <c r="AC30" i="10"/>
  <c r="AB30" i="10"/>
  <c r="AA30" i="10"/>
  <c r="Z30" i="10"/>
  <c r="Y30" i="10"/>
  <c r="X30" i="10"/>
  <c r="V30" i="10"/>
  <c r="U30" i="10"/>
  <c r="T30" i="10"/>
  <c r="R30" i="10"/>
  <c r="Q30" i="10"/>
  <c r="P30" i="10"/>
  <c r="O30" i="10"/>
  <c r="N30" i="10"/>
  <c r="M30" i="10"/>
  <c r="L30" i="10"/>
  <c r="K30" i="10"/>
  <c r="J30" i="10"/>
  <c r="I30" i="10"/>
  <c r="H30" i="10"/>
  <c r="G30" i="10"/>
  <c r="F30" i="10"/>
  <c r="E30" i="10"/>
  <c r="D30" i="10"/>
  <c r="W29" i="10"/>
  <c r="S29" i="10"/>
  <c r="W28" i="10"/>
  <c r="S28" i="10"/>
  <c r="AH25" i="10"/>
  <c r="AG25" i="10"/>
  <c r="AG38" i="9" s="1"/>
  <c r="AF25" i="10"/>
  <c r="AF38" i="9" s="1"/>
  <c r="AE25" i="10"/>
  <c r="AE38" i="9" s="1"/>
  <c r="AD25" i="10"/>
  <c r="AD38" i="9" s="1"/>
  <c r="AC25" i="10"/>
  <c r="AC38" i="9" s="1"/>
  <c r="AB25" i="10"/>
  <c r="AB38" i="9" s="1"/>
  <c r="AA25" i="10"/>
  <c r="AA38" i="9" s="1"/>
  <c r="Z25" i="10"/>
  <c r="Z38" i="9" s="1"/>
  <c r="Y25" i="10"/>
  <c r="Y38" i="9" s="1"/>
  <c r="X25" i="10"/>
  <c r="X38" i="9" s="1"/>
  <c r="V25" i="10"/>
  <c r="V38" i="9" s="1"/>
  <c r="T25" i="10"/>
  <c r="T38" i="9" s="1"/>
  <c r="S25" i="10"/>
  <c r="S38" i="9" s="1"/>
  <c r="R25" i="10"/>
  <c r="R38" i="9" s="1"/>
  <c r="Q25" i="10"/>
  <c r="Q38" i="9" s="1"/>
  <c r="P25" i="10"/>
  <c r="P38" i="9" s="1"/>
  <c r="O25" i="10"/>
  <c r="O38" i="9" s="1"/>
  <c r="N25" i="10"/>
  <c r="N38" i="9" s="1"/>
  <c r="M25" i="10"/>
  <c r="M38" i="9" s="1"/>
  <c r="H25" i="10"/>
  <c r="H38" i="9" s="1"/>
  <c r="G25" i="10"/>
  <c r="G38" i="9" s="1"/>
  <c r="F25" i="10"/>
  <c r="F38" i="9" s="1"/>
  <c r="E25" i="10"/>
  <c r="E38" i="9" s="1"/>
  <c r="AH24" i="10"/>
  <c r="AH37" i="9" s="1"/>
  <c r="AF24" i="10"/>
  <c r="AF37" i="9" s="1"/>
  <c r="AE24" i="10"/>
  <c r="AE37" i="9" s="1"/>
  <c r="AD24" i="10"/>
  <c r="AD37" i="9" s="1"/>
  <c r="AC24" i="10"/>
  <c r="AC37" i="9" s="1"/>
  <c r="AB24" i="10"/>
  <c r="AB37" i="9" s="1"/>
  <c r="V24" i="10"/>
  <c r="V37" i="9" s="1"/>
  <c r="U24" i="10"/>
  <c r="U37" i="9" s="1"/>
  <c r="T24" i="10"/>
  <c r="T37" i="9" s="1"/>
  <c r="R24" i="10"/>
  <c r="R37" i="9" s="1"/>
  <c r="Q24" i="10"/>
  <c r="Q37" i="9" s="1"/>
  <c r="P24" i="10"/>
  <c r="P37" i="9" s="1"/>
  <c r="O24" i="10"/>
  <c r="O37" i="9" s="1"/>
  <c r="N24" i="10"/>
  <c r="N37" i="9" s="1"/>
  <c r="M24" i="10"/>
  <c r="M37" i="9" s="1"/>
  <c r="H24" i="10"/>
  <c r="H37" i="9" s="1"/>
  <c r="G24" i="10"/>
  <c r="G37" i="9" s="1"/>
  <c r="F24" i="10"/>
  <c r="F37" i="9" s="1"/>
  <c r="E24" i="10"/>
  <c r="E37" i="9" s="1"/>
  <c r="AE19" i="10"/>
  <c r="AH18" i="10"/>
  <c r="AH19" i="10" s="1"/>
  <c r="AF18" i="10"/>
  <c r="AF19" i="10" s="1"/>
  <c r="AD18" i="10"/>
  <c r="AD19" i="10" s="1"/>
  <c r="AC18" i="10"/>
  <c r="AC19" i="10" s="1"/>
  <c r="AB18" i="10"/>
  <c r="AB19" i="10" s="1"/>
  <c r="AA18" i="10"/>
  <c r="AA19" i="10" s="1"/>
  <c r="Z18" i="10"/>
  <c r="Z19" i="10" s="1"/>
  <c r="Y18" i="10"/>
  <c r="Y19" i="10" s="1"/>
  <c r="X18" i="10"/>
  <c r="X19" i="10" s="1"/>
  <c r="V18" i="10"/>
  <c r="V19" i="10" s="1"/>
  <c r="T18" i="10"/>
  <c r="T19" i="10" s="1"/>
  <c r="S18" i="10"/>
  <c r="S19" i="10" s="1"/>
  <c r="R18" i="10"/>
  <c r="R19" i="10" s="1"/>
  <c r="Q18" i="10"/>
  <c r="Q19" i="10" s="1"/>
  <c r="P18" i="10"/>
  <c r="P19" i="10" s="1"/>
  <c r="O18" i="10"/>
  <c r="O19" i="10" s="1"/>
  <c r="N18" i="10"/>
  <c r="N19" i="10" s="1"/>
  <c r="M18" i="10"/>
  <c r="M19" i="10" s="1"/>
  <c r="I18" i="10"/>
  <c r="I19" i="10" s="1"/>
  <c r="H18" i="10"/>
  <c r="H19" i="10" s="1"/>
  <c r="G18" i="10"/>
  <c r="G19" i="10" s="1"/>
  <c r="F18" i="10"/>
  <c r="F19" i="10" s="1"/>
  <c r="E18" i="10"/>
  <c r="E19" i="10" s="1"/>
  <c r="W17" i="10"/>
  <c r="U17" i="10"/>
  <c r="U25" i="10" s="1"/>
  <c r="U38" i="9" s="1"/>
  <c r="W16" i="10"/>
  <c r="AE14" i="10"/>
  <c r="AH13" i="10"/>
  <c r="AH14" i="10" s="1"/>
  <c r="AF13" i="10"/>
  <c r="AF14" i="10" s="1"/>
  <c r="AD13" i="10"/>
  <c r="AD14" i="10" s="1"/>
  <c r="AC13" i="10"/>
  <c r="AC14" i="10" s="1"/>
  <c r="AB13" i="10"/>
  <c r="AB14" i="10" s="1"/>
  <c r="AA13" i="10"/>
  <c r="AA14" i="10" s="1"/>
  <c r="Y13" i="10"/>
  <c r="Y14" i="10" s="1"/>
  <c r="X13" i="10"/>
  <c r="X14" i="10" s="1"/>
  <c r="V13" i="10"/>
  <c r="V14" i="10" s="1"/>
  <c r="U13" i="10"/>
  <c r="U14" i="10" s="1"/>
  <c r="T13" i="10"/>
  <c r="T14" i="10" s="1"/>
  <c r="R13" i="10"/>
  <c r="R14" i="10" s="1"/>
  <c r="Q13" i="10"/>
  <c r="Q14" i="10" s="1"/>
  <c r="P13" i="10"/>
  <c r="P14" i="10" s="1"/>
  <c r="O13" i="10"/>
  <c r="O14" i="10" s="1"/>
  <c r="N13" i="10"/>
  <c r="N14" i="10" s="1"/>
  <c r="M13" i="10"/>
  <c r="M14" i="10" s="1"/>
  <c r="I13" i="10"/>
  <c r="I14" i="10" s="1"/>
  <c r="H13" i="10"/>
  <c r="H14" i="10" s="1"/>
  <c r="G13" i="10"/>
  <c r="G14" i="10" s="1"/>
  <c r="F13" i="10"/>
  <c r="F14" i="10" s="1"/>
  <c r="E13" i="10"/>
  <c r="E14" i="10" s="1"/>
  <c r="Z11" i="10"/>
  <c r="Z13" i="10" s="1"/>
  <c r="Z14" i="10" s="1"/>
  <c r="W11" i="10"/>
  <c r="W13" i="10" s="1"/>
  <c r="W14" i="10" s="1"/>
  <c r="S11" i="10"/>
  <c r="S13" i="10" s="1"/>
  <c r="S14" i="10" s="1"/>
  <c r="AE9" i="10"/>
  <c r="AH8" i="10"/>
  <c r="AH9" i="10" s="1"/>
  <c r="AF8" i="10"/>
  <c r="AF9" i="10" s="1"/>
  <c r="AD8" i="10"/>
  <c r="AD9" i="10" s="1"/>
  <c r="AC8" i="10"/>
  <c r="AC9" i="10" s="1"/>
  <c r="AB8" i="10"/>
  <c r="AB9" i="10" s="1"/>
  <c r="AA8" i="10"/>
  <c r="AA9" i="10" s="1"/>
  <c r="Z8" i="10"/>
  <c r="Z9" i="10" s="1"/>
  <c r="Y8" i="10"/>
  <c r="Y9" i="10" s="1"/>
  <c r="X8" i="10"/>
  <c r="X9" i="10" s="1"/>
  <c r="V8" i="10"/>
  <c r="V9" i="10" s="1"/>
  <c r="U8" i="10"/>
  <c r="U9" i="10" s="1"/>
  <c r="T8" i="10"/>
  <c r="T9" i="10" s="1"/>
  <c r="R8" i="10"/>
  <c r="R9" i="10" s="1"/>
  <c r="Q8" i="10"/>
  <c r="Q9" i="10" s="1"/>
  <c r="P8" i="10"/>
  <c r="P9" i="10" s="1"/>
  <c r="O8" i="10"/>
  <c r="O9" i="10" s="1"/>
  <c r="N8" i="10"/>
  <c r="N9" i="10" s="1"/>
  <c r="M8" i="10"/>
  <c r="M9" i="10" s="1"/>
  <c r="I8" i="10"/>
  <c r="I9" i="10" s="1"/>
  <c r="H8" i="10"/>
  <c r="H9" i="10" s="1"/>
  <c r="G8" i="10"/>
  <c r="G9" i="10" s="1"/>
  <c r="F8" i="10"/>
  <c r="F9" i="10" s="1"/>
  <c r="E8" i="10"/>
  <c r="E9" i="10" s="1"/>
  <c r="D8" i="10"/>
  <c r="D9" i="10" s="1"/>
  <c r="W7" i="10"/>
  <c r="W6" i="10"/>
  <c r="S6" i="10"/>
  <c r="S8" i="10" s="1"/>
  <c r="S9" i="10" s="1"/>
  <c r="A1" i="10"/>
  <c r="A1" i="9"/>
  <c r="B32" i="8"/>
  <c r="B31" i="8"/>
  <c r="A1" i="8"/>
  <c r="A1" i="7"/>
  <c r="D25" i="6"/>
  <c r="B25" i="6"/>
  <c r="G11" i="6"/>
  <c r="F11" i="6"/>
  <c r="E11" i="6"/>
  <c r="D11" i="6"/>
  <c r="C11" i="6"/>
  <c r="B11" i="6"/>
  <c r="A1" i="6"/>
  <c r="E19" i="5"/>
  <c r="E18" i="5"/>
  <c r="E15" i="5"/>
  <c r="E14" i="5"/>
  <c r="E13" i="5"/>
  <c r="E12" i="5"/>
  <c r="E11" i="5"/>
  <c r="E10" i="5"/>
  <c r="E9" i="5"/>
  <c r="E6" i="5"/>
  <c r="E5" i="5"/>
  <c r="A1" i="5"/>
  <c r="H12" i="3"/>
  <c r="C12" i="3"/>
  <c r="B12" i="3"/>
  <c r="H11" i="3"/>
  <c r="G11" i="3"/>
  <c r="H10" i="3"/>
  <c r="G10" i="3"/>
  <c r="H9" i="3"/>
  <c r="G9" i="3"/>
  <c r="H8" i="3"/>
  <c r="G8" i="3"/>
  <c r="A1" i="3"/>
  <c r="D6" i="11" l="1"/>
  <c r="BL40" i="11" s="1"/>
  <c r="V6" i="11"/>
  <c r="BL49" i="11" s="1"/>
  <c r="R19" i="15"/>
  <c r="G19" i="15"/>
  <c r="Q19" i="15"/>
  <c r="Y19" i="15"/>
  <c r="I19" i="15"/>
  <c r="S19" i="15"/>
  <c r="AA19" i="15"/>
  <c r="D19" i="15"/>
  <c r="L19" i="15"/>
  <c r="V19" i="15"/>
  <c r="F19" i="15"/>
  <c r="P19" i="15"/>
  <c r="X19" i="15"/>
  <c r="AH38" i="9"/>
  <c r="S30" i="10"/>
  <c r="W24" i="10"/>
  <c r="W37" i="9" s="1"/>
  <c r="H19" i="15"/>
  <c r="Z19" i="15"/>
  <c r="W8" i="10"/>
  <c r="W9" i="10" s="1"/>
  <c r="W33" i="10"/>
  <c r="S24" i="10"/>
  <c r="S37" i="9" s="1"/>
  <c r="U18" i="10"/>
  <c r="U19" i="10" s="1"/>
  <c r="W25" i="10"/>
  <c r="W38" i="9" s="1"/>
  <c r="W30" i="10"/>
  <c r="E20" i="5"/>
  <c r="W6" i="11"/>
  <c r="U6" i="11"/>
  <c r="X6" i="11"/>
  <c r="BL50" i="11" s="1"/>
  <c r="D12" i="3"/>
  <c r="F12" i="3"/>
  <c r="AE19" i="15"/>
  <c r="B19" i="15"/>
  <c r="J19" i="15"/>
  <c r="T19" i="15"/>
  <c r="AB19" i="15"/>
  <c r="W18" i="10"/>
  <c r="W19" i="10" s="1"/>
  <c r="E7" i="5"/>
  <c r="AF19" i="15"/>
  <c r="G12" i="3"/>
  <c r="AG19" i="15"/>
  <c r="H17" i="6" l="1"/>
  <c r="H25" i="6" s="1"/>
  <c r="C25" i="6"/>
</calcChain>
</file>

<file path=xl/sharedStrings.xml><?xml version="1.0" encoding="utf-8"?>
<sst xmlns="http://schemas.openxmlformats.org/spreadsheetml/2006/main" count="3376" uniqueCount="617">
  <si>
    <t>Inhaltsübersicht</t>
  </si>
  <si>
    <t>Seite</t>
  </si>
  <si>
    <t>Glossar</t>
  </si>
  <si>
    <t>Schularten</t>
  </si>
  <si>
    <t>Schuljahr</t>
  </si>
  <si>
    <t>2014/2015</t>
  </si>
  <si>
    <t>2016/2017</t>
  </si>
  <si>
    <t>2017/2018</t>
  </si>
  <si>
    <t>Grundschulen</t>
  </si>
  <si>
    <t>Hauptschulen</t>
  </si>
  <si>
    <t>.</t>
  </si>
  <si>
    <t>Realschulen</t>
  </si>
  <si>
    <t>Regionalschulen</t>
  </si>
  <si>
    <t>Gemeinschaftsschulen</t>
  </si>
  <si>
    <t>Gymnasien</t>
  </si>
  <si>
    <t>Förderzentren (Klasse 4 - 9)</t>
  </si>
  <si>
    <t>insgesamt</t>
  </si>
  <si>
    <t>Abendgymnasium</t>
  </si>
  <si>
    <t xml:space="preserve"> - </t>
  </si>
  <si>
    <t>Schulen in freier Trägerschaft</t>
  </si>
  <si>
    <t>Freie Waldorf-Schule</t>
  </si>
  <si>
    <t>Klasse 1 - 10</t>
  </si>
  <si>
    <t>Oberstufe</t>
  </si>
  <si>
    <t>Paul-Burwick-Schule</t>
  </si>
  <si>
    <t>Johannnes-Prassek-Schule</t>
  </si>
  <si>
    <t>k.A.</t>
  </si>
  <si>
    <t>Quelle: Hansestadt Lübeck, 4.401, Schulstatistik</t>
  </si>
  <si>
    <t>Schulart</t>
  </si>
  <si>
    <t>darunter</t>
  </si>
  <si>
    <t>weiblich</t>
  </si>
  <si>
    <t>ohne deutsche Staatsangehörigkeit</t>
  </si>
  <si>
    <t>Anzahl</t>
  </si>
  <si>
    <t>in %</t>
  </si>
  <si>
    <t>Grundschule</t>
  </si>
  <si>
    <t>Förderzentren</t>
  </si>
  <si>
    <t>Gemeinschaftsschulen 
(inkl. Regionalschulklassen)</t>
  </si>
  <si>
    <t>zusammen</t>
  </si>
  <si>
    <t>Schüler:innen insgesamt</t>
  </si>
  <si>
    <t>Art</t>
  </si>
  <si>
    <t>Schule</t>
  </si>
  <si>
    <t>Grund-
schule</t>
  </si>
  <si>
    <t>Förder-
zentrum</t>
  </si>
  <si>
    <t>Gemein-
schafts-
schule (mit 
Reg.S.-Kl.)</t>
  </si>
  <si>
    <t>Gym-
nasium</t>
  </si>
  <si>
    <t>DaZ
Basis-
stufe
Sek. I</t>
  </si>
  <si>
    <t>FZ</t>
  </si>
  <si>
    <t>Astrid-Lindgren-Schule</t>
  </si>
  <si>
    <t>Berend-Schröder-Schule</t>
  </si>
  <si>
    <t>Matthias-Leithoff-Schule</t>
  </si>
  <si>
    <t>Schule Wilhelmshöhe</t>
  </si>
  <si>
    <t>GS</t>
  </si>
  <si>
    <t>Bugenhagen-Schule</t>
  </si>
  <si>
    <t>Dom-Schule</t>
  </si>
  <si>
    <t>Grundschule am Koggenweg</t>
  </si>
  <si>
    <t>Kahlhorst-Schule</t>
  </si>
  <si>
    <t>Kaland-Schule</t>
  </si>
  <si>
    <t>Luther-Schule</t>
  </si>
  <si>
    <t>Marien-Schule</t>
  </si>
  <si>
    <t>Mühlenweg-Schule</t>
  </si>
  <si>
    <t>Paul-Gerhardt-Schule</t>
  </si>
  <si>
    <t>Paul-Klee-Schule</t>
  </si>
  <si>
    <t>Pestalozzi-Schule</t>
  </si>
  <si>
    <t>Schule am Stadtpark</t>
  </si>
  <si>
    <t>Grundschule Eichholz</t>
  </si>
  <si>
    <t>Schule Falkenfeld</t>
  </si>
  <si>
    <t>Schule Grönauer Baum</t>
  </si>
  <si>
    <t>Grundschule Groß Steinrade</t>
  </si>
  <si>
    <t>Schule Lauerholz</t>
  </si>
  <si>
    <t>Schule Marli</t>
  </si>
  <si>
    <t>Schule Niendorf</t>
  </si>
  <si>
    <t>Rangenberg-Schule</t>
  </si>
  <si>
    <t>Schule Roter Hahn</t>
  </si>
  <si>
    <t>Schule Schönböcken</t>
  </si>
  <si>
    <t>Schule Utkiek</t>
  </si>
  <si>
    <t>Stadtschule Travemünde</t>
  </si>
  <si>
    <t>GGemS</t>
  </si>
  <si>
    <t>Albert-Schweitzer-Schule</t>
  </si>
  <si>
    <t>Baltic-Schule</t>
  </si>
  <si>
    <t>GGemS St. Jürgen</t>
  </si>
  <si>
    <t>GGemS Tremser Teich</t>
  </si>
  <si>
    <t>Gotthard-Kühl-Schule</t>
  </si>
  <si>
    <t>Schule an der Wakenitz</t>
  </si>
  <si>
    <t>Heinrich-Mann-Schule</t>
  </si>
  <si>
    <t>Julius-Leber-Schule</t>
  </si>
  <si>
    <t>Schule am Meer</t>
  </si>
  <si>
    <t>Trave-GGemS</t>
  </si>
  <si>
    <t>Willy-Brandt-Schule</t>
  </si>
  <si>
    <t>GemS</t>
  </si>
  <si>
    <t>Emanuel-Geibel-GemS</t>
  </si>
  <si>
    <t>Geschwister-Prenski-Schule</t>
  </si>
  <si>
    <t>Holsten-GemS</t>
  </si>
  <si>
    <t>Gym</t>
  </si>
  <si>
    <t>Carl-Jacob-Burckhardt-Gym</t>
  </si>
  <si>
    <t>Ernestinen-Schule</t>
  </si>
  <si>
    <t>Johanneum zu Lübeck</t>
  </si>
  <si>
    <t>Katharineum zu Lübeck</t>
  </si>
  <si>
    <t>Oberschule zum Dom</t>
  </si>
  <si>
    <t>Thomas-Mann-Schule</t>
  </si>
  <si>
    <t>Trave-Gymnasium</t>
  </si>
  <si>
    <t>Schüler:innen</t>
  </si>
  <si>
    <t>Klassen</t>
  </si>
  <si>
    <t>darunter weiblich</t>
  </si>
  <si>
    <t>Berufschule mit Ausbildungsverhältnis</t>
  </si>
  <si>
    <t>davon Berufsgrundschuljahr-Vollzeit</t>
  </si>
  <si>
    <t>Berufsschule ohne Ausbildungsverhältnis</t>
  </si>
  <si>
    <t>Berufsfachschule</t>
  </si>
  <si>
    <t>darunter …</t>
  </si>
  <si>
    <t>Berufsoberschulen</t>
  </si>
  <si>
    <t>...berufsvorbereitende Maßnahmen</t>
  </si>
  <si>
    <t>Fachoberschule</t>
  </si>
  <si>
    <t xml:space="preserve"> ...Ausbildungsvorbereitung SH</t>
  </si>
  <si>
    <t>berufliches Gymnasium</t>
  </si>
  <si>
    <t>...DaZ-Maßnahmen</t>
  </si>
  <si>
    <t>Fachschule (Vollzeit)</t>
  </si>
  <si>
    <t>Fachschule (Teilzeit))</t>
  </si>
  <si>
    <t>Fachschule</t>
  </si>
  <si>
    <t>Vollzeit</t>
  </si>
  <si>
    <t>Teilzeit</t>
  </si>
  <si>
    <t>Berufs-
schule</t>
  </si>
  <si>
    <t>Berufs-
fach-
schule</t>
  </si>
  <si>
    <t>Berufs-
ober-
schule</t>
  </si>
  <si>
    <t>Fach-
ober-
schule</t>
  </si>
  <si>
    <t>beruf-
liches 
Gym-
nasium</t>
  </si>
  <si>
    <t>Fach-
schule</t>
  </si>
  <si>
    <t>ins-
gesamt</t>
  </si>
  <si>
    <t>Dorothea-Schlözer-Schule</t>
  </si>
  <si>
    <t>Friedrich-List-Schule</t>
  </si>
  <si>
    <t>Emil-Possehl-Schule</t>
  </si>
  <si>
    <t>Gewerbeschule Nahrung und Gastronomie</t>
  </si>
  <si>
    <t>Hanse-Schule für Wirtschaft und Verwaltung</t>
  </si>
  <si>
    <t>Schleswig-Holsteinische Seemannsschule</t>
  </si>
  <si>
    <t>UKSH Akademie Gesundheits- und Pflegeschulen</t>
  </si>
  <si>
    <t>Ludwig Fresenius Schulen gGmbH</t>
  </si>
  <si>
    <t>Berufsschule der Handwerkskammer</t>
  </si>
  <si>
    <t>Gisa Feuerberg Schule</t>
  </si>
  <si>
    <t>SANA Kliniken Lübeck GmbH</t>
  </si>
  <si>
    <t>DRK Rettungsdienstschule S-H gGmbH</t>
  </si>
  <si>
    <t>AGS Akademie für Gesundheits- und Sozialberufe</t>
  </si>
  <si>
    <t>Vollzeitbeschäftigte</t>
  </si>
  <si>
    <t>Teilzeitbeschäftigte</t>
  </si>
  <si>
    <t>stundenweise 
Beschäftigte</t>
  </si>
  <si>
    <t>zu-
sammen</t>
  </si>
  <si>
    <t>davon</t>
  </si>
  <si>
    <t>darunter
Beamte 
im Vor-
bere-
tungs-
dienst</t>
  </si>
  <si>
    <t>Beamte</t>
  </si>
  <si>
    <t>Ange-
stellte</t>
  </si>
  <si>
    <t>2010/2011</t>
  </si>
  <si>
    <t>2011/2012</t>
  </si>
  <si>
    <t>2012/2013</t>
  </si>
  <si>
    <t>2006/2007</t>
  </si>
  <si>
    <t>jeweils 
Winter-
semes-
ter</t>
  </si>
  <si>
    <t>insge-
samt</t>
  </si>
  <si>
    <t>davon an der ...</t>
  </si>
  <si>
    <t>Musikhochschule</t>
  </si>
  <si>
    <t>insg.</t>
  </si>
  <si>
    <t>dar. weibl.</t>
  </si>
  <si>
    <t>ausl. Stud.</t>
  </si>
  <si>
    <t>92/93</t>
  </si>
  <si>
    <t>93/94</t>
  </si>
  <si>
    <t>94/95</t>
  </si>
  <si>
    <t xml:space="preserve">- </t>
  </si>
  <si>
    <t xml:space="preserve">. </t>
  </si>
  <si>
    <t>96/97</t>
  </si>
  <si>
    <t>97/98</t>
  </si>
  <si>
    <t>98/99</t>
  </si>
  <si>
    <t>99/00</t>
  </si>
  <si>
    <t>00/01</t>
  </si>
  <si>
    <t>01/02</t>
  </si>
  <si>
    <t>02/03</t>
  </si>
  <si>
    <t>03/04</t>
  </si>
  <si>
    <t>04/05</t>
  </si>
  <si>
    <t>05/06</t>
  </si>
  <si>
    <t>06/07</t>
  </si>
  <si>
    <t>07/08</t>
  </si>
  <si>
    <t>08/09</t>
  </si>
  <si>
    <t>09/10</t>
  </si>
  <si>
    <t>10/11</t>
  </si>
  <si>
    <t>11/12</t>
  </si>
  <si>
    <t>12/13</t>
  </si>
  <si>
    <t>13/14</t>
  </si>
  <si>
    <t>14/15</t>
  </si>
  <si>
    <t>15/16</t>
  </si>
  <si>
    <t>16/17</t>
  </si>
  <si>
    <t>17/18</t>
  </si>
  <si>
    <t>18/19</t>
  </si>
  <si>
    <t>Einrichtung</t>
  </si>
  <si>
    <t>Stadtbibliothek</t>
  </si>
  <si>
    <t xml:space="preserve">Bestand an Büchern und Medien </t>
  </si>
  <si>
    <t>virtuelle Besuche</t>
  </si>
  <si>
    <t xml:space="preserve"> -   </t>
  </si>
  <si>
    <t>Besuche pro Öffnungstag</t>
  </si>
  <si>
    <t>Lübecker Museen</t>
  </si>
  <si>
    <t>Holstentor</t>
  </si>
  <si>
    <t>Katharinenkirche</t>
  </si>
  <si>
    <t>Heinrich- und Thomas-Mann-Zentrum</t>
  </si>
  <si>
    <t xml:space="preserve"> -  </t>
  </si>
  <si>
    <t xml:space="preserve">Museum für Natur und Umwelt </t>
  </si>
  <si>
    <t xml:space="preserve">.  </t>
  </si>
  <si>
    <t>Aktenausleihungen an die Verwaltung</t>
  </si>
  <si>
    <t xml:space="preserve">…  </t>
  </si>
  <si>
    <t>Schriftliche Anfragen</t>
  </si>
  <si>
    <t>Benutzertage</t>
  </si>
  <si>
    <t>Lfd. Regalmeter Akten u. Amtsbücher</t>
  </si>
  <si>
    <t>Theater Lübeck</t>
  </si>
  <si>
    <t>Vorstellungen</t>
  </si>
  <si>
    <t xml:space="preserve">.   </t>
  </si>
  <si>
    <t>1)</t>
  </si>
  <si>
    <t>seit 2015</t>
  </si>
  <si>
    <t>2)</t>
  </si>
  <si>
    <t>3)</t>
  </si>
  <si>
    <t>bis 2011</t>
  </si>
  <si>
    <t>4)</t>
  </si>
  <si>
    <t>ab 2002</t>
  </si>
  <si>
    <t>5)</t>
  </si>
  <si>
    <t>6)</t>
  </si>
  <si>
    <t>Quellen: Hansestadt Lübeck, Fachbereich Bildung und Kultur, und andere</t>
  </si>
  <si>
    <t>Spielstätte</t>
  </si>
  <si>
    <t>1987/1988</t>
  </si>
  <si>
    <t>1989/1990</t>
  </si>
  <si>
    <t>1990/1991</t>
  </si>
  <si>
    <t>1991/1992</t>
  </si>
  <si>
    <t>1992/1993</t>
  </si>
  <si>
    <t>1993/1994</t>
  </si>
  <si>
    <t>1994/1995</t>
  </si>
  <si>
    <t>1995/1996</t>
  </si>
  <si>
    <t>1996/97</t>
  </si>
  <si>
    <t>1997/98</t>
  </si>
  <si>
    <t>1998/1999</t>
  </si>
  <si>
    <t>1999/2000</t>
  </si>
  <si>
    <t>2000/2001</t>
  </si>
  <si>
    <t>2001/02</t>
  </si>
  <si>
    <t>2002/03</t>
  </si>
  <si>
    <t>2003/04</t>
  </si>
  <si>
    <t>2004/2005</t>
  </si>
  <si>
    <t>2005/2006</t>
  </si>
  <si>
    <t>2007/2008</t>
  </si>
  <si>
    <t>2009/2010</t>
  </si>
  <si>
    <t xml:space="preserve">Großes Haus (ca. 792 Plätze) </t>
  </si>
  <si>
    <t>je Vorstellung</t>
  </si>
  <si>
    <t>Platzausnutzung in %</t>
  </si>
  <si>
    <t xml:space="preserve">Kammerspiele (ca. 317 Plätze) </t>
  </si>
  <si>
    <t xml:space="preserve">Studio (ca. 99 Plätze) </t>
  </si>
  <si>
    <t>Sonstige Spielstätten</t>
  </si>
  <si>
    <t>Vorstellungen insgesamt</t>
  </si>
  <si>
    <t>Philharmonisches Orchester</t>
  </si>
  <si>
    <t xml:space="preserve">der Hansestadt Lübeck </t>
  </si>
  <si>
    <t xml:space="preserve">1) </t>
  </si>
  <si>
    <t>einschl. Gastspiele fremder Ensembles und sonstige Veranstaltungen; Sept. 1993 - April 1996: Sanierung des Theatergebäudes. Vorstellungen in versch. Ersatzspielstätten</t>
  </si>
  <si>
    <t xml:space="preserve">2) </t>
  </si>
  <si>
    <t>Musik- und Kongresshalle Lübeck (MUK) und Großes Haus</t>
  </si>
  <si>
    <t>Rathaus, Kolosseum, Museen und sonstige Spielstätten</t>
  </si>
  <si>
    <t xml:space="preserve">Quelle: Theater Lübeck gGmbH </t>
  </si>
  <si>
    <t>Veranstaltungsart</t>
  </si>
  <si>
    <t>Veranstal-tungen</t>
  </si>
  <si>
    <t>Besucher:
innen</t>
  </si>
  <si>
    <t>Besucher/-innen</t>
  </si>
  <si>
    <t>Veranstal-
ungen</t>
  </si>
  <si>
    <t>Besucher/-
innen</t>
  </si>
  <si>
    <t>Veranstaltungen insgesamt</t>
  </si>
  <si>
    <t>E - Musik</t>
  </si>
  <si>
    <t>U - Musik</t>
  </si>
  <si>
    <t>Theater und Vorträge</t>
  </si>
  <si>
    <t>Bälle, Banketts und Empfänge</t>
  </si>
  <si>
    <t>Kongresse</t>
  </si>
  <si>
    <t>Tagungen und Seminare</t>
  </si>
  <si>
    <t>Kongresse, Tagungen u. Seminare</t>
  </si>
  <si>
    <t>Proben</t>
  </si>
  <si>
    <t>Holstentor-Halle</t>
  </si>
  <si>
    <t>Veranstaltungen insg.</t>
  </si>
  <si>
    <t>Sonstige Veranstaltungen</t>
  </si>
  <si>
    <t>Schuppen 6 *</t>
  </si>
  <si>
    <t xml:space="preserve"> . </t>
  </si>
  <si>
    <t>* Schuppen 6: 2004 - 2007</t>
  </si>
  <si>
    <t>Quelle: Lübecker Musik- und Kongresshallen GmbH</t>
  </si>
  <si>
    <t>Sport-
hallen</t>
  </si>
  <si>
    <t>Turnhallen</t>
  </si>
  <si>
    <t>Gym-</t>
  </si>
  <si>
    <t>Sport-/</t>
  </si>
  <si>
    <t>Tennis-
plätze</t>
  </si>
  <si>
    <t>Tennishallen</t>
  </si>
  <si>
    <t>Reitsport-</t>
  </si>
  <si>
    <t>Freibäder</t>
  </si>
  <si>
    <t>Jahr</t>
  </si>
  <si>
    <t>nastik-</t>
  </si>
  <si>
    <t>Übungs-</t>
  </si>
  <si>
    <t>mit ...</t>
  </si>
  <si>
    <t>plätze/</t>
  </si>
  <si>
    <t>Sporthallen</t>
  </si>
  <si>
    <t>Gymnastikräume</t>
  </si>
  <si>
    <t>Sport-/ Übungsplatz</t>
  </si>
  <si>
    <t>Tennisplätze</t>
  </si>
  <si>
    <t>Reitsportplätze/-hallen</t>
  </si>
  <si>
    <t>Schwimmhallen</t>
  </si>
  <si>
    <t>räume</t>
  </si>
  <si>
    <t>plätze</t>
  </si>
  <si>
    <t>Feldern</t>
  </si>
  <si>
    <t>-hallen</t>
  </si>
  <si>
    <t>Quelle: Hansestadt Lübeck, Bereich Schule und Sport</t>
  </si>
  <si>
    <t>Kategorie</t>
  </si>
  <si>
    <t xml:space="preserve">Vereine </t>
  </si>
  <si>
    <t>Mitglieder</t>
  </si>
  <si>
    <t>Betriebssport</t>
  </si>
  <si>
    <t>(Mitglieder)</t>
  </si>
  <si>
    <t>Vermögenshaushalt (in €)</t>
  </si>
  <si>
    <t>Vermögenshaushalt / DM</t>
  </si>
  <si>
    <t xml:space="preserve"> … </t>
  </si>
  <si>
    <t>Verwaltungshaushalt (in €)</t>
  </si>
  <si>
    <t>Verwaltungshaushalt /DM</t>
  </si>
  <si>
    <t>Sportart</t>
  </si>
  <si>
    <t>Vereine</t>
  </si>
  <si>
    <t>Turnen</t>
  </si>
  <si>
    <t>Fußball</t>
  </si>
  <si>
    <t>Segeln</t>
  </si>
  <si>
    <t>Handball</t>
  </si>
  <si>
    <t>Tennis</t>
  </si>
  <si>
    <t>Schwimmen</t>
  </si>
  <si>
    <t>Rudern</t>
  </si>
  <si>
    <t>American Football</t>
  </si>
  <si>
    <t>Golf</t>
  </si>
  <si>
    <t>Leichtathletik</t>
  </si>
  <si>
    <t>Tanzen</t>
  </si>
  <si>
    <t>Kanu</t>
  </si>
  <si>
    <t>Schießen</t>
  </si>
  <si>
    <t>Skilauf</t>
  </si>
  <si>
    <t>Reiten</t>
  </si>
  <si>
    <t>Tischtennis</t>
  </si>
  <si>
    <t>Hockey</t>
  </si>
  <si>
    <t>Volleyball</t>
  </si>
  <si>
    <t>Boxen</t>
  </si>
  <si>
    <t>Basketball</t>
  </si>
  <si>
    <t>Kickboxen</t>
  </si>
  <si>
    <t>Behindertensport</t>
  </si>
  <si>
    <t>Judo</t>
  </si>
  <si>
    <t>Karate</t>
  </si>
  <si>
    <t>Triathlon</t>
  </si>
  <si>
    <t>Tauchsport</t>
  </si>
  <si>
    <t xml:space="preserve"> </t>
  </si>
  <si>
    <t>Schach</t>
  </si>
  <si>
    <t>Motorjacht</t>
  </si>
  <si>
    <t>Sportfischen</t>
  </si>
  <si>
    <t>Ju Jutsu</t>
  </si>
  <si>
    <t>Billard</t>
  </si>
  <si>
    <t>-</t>
  </si>
  <si>
    <t>Taekwondo</t>
  </si>
  <si>
    <t xml:space="preserve"> .   </t>
  </si>
  <si>
    <t>Aikido</t>
  </si>
  <si>
    <t>Rollsport</t>
  </si>
  <si>
    <t>Badminton</t>
  </si>
  <si>
    <t>Radsport (BDR)</t>
  </si>
  <si>
    <t>Ringen</t>
  </si>
  <si>
    <t>Motorsport</t>
  </si>
  <si>
    <t>Fechten</t>
  </si>
  <si>
    <t>Luftsport</t>
  </si>
  <si>
    <t>Kegeln</t>
  </si>
  <si>
    <t>Radsport (SOLI)</t>
  </si>
  <si>
    <t>Eissport</t>
  </si>
  <si>
    <t xml:space="preserve">-  </t>
  </si>
  <si>
    <t>Kendo</t>
  </si>
  <si>
    <t>Dart</t>
  </si>
  <si>
    <t>Baseball</t>
  </si>
  <si>
    <t>Floorball</t>
  </si>
  <si>
    <t>Bahnengolf</t>
  </si>
  <si>
    <t>Squash</t>
  </si>
  <si>
    <t>Jiu-Jitsu</t>
  </si>
  <si>
    <t>Gewichtheben</t>
  </si>
  <si>
    <t>Bergsteigen</t>
  </si>
  <si>
    <t>Gehörlosensport</t>
  </si>
  <si>
    <t>(Strandbad-Centrum)</t>
  </si>
  <si>
    <t>Schlutup</t>
  </si>
  <si>
    <t>Moisling</t>
  </si>
  <si>
    <t>Krähenteich</t>
  </si>
  <si>
    <t>Falkenwiese</t>
  </si>
  <si>
    <t>Kleiner See</t>
  </si>
  <si>
    <r>
      <t xml:space="preserve">allgemeinbildende Schulen </t>
    </r>
    <r>
      <rPr>
        <sz val="8.5"/>
        <rFont val="Open Sans"/>
        <family val="2"/>
      </rPr>
      <t>(öffentliche und private)</t>
    </r>
  </si>
  <si>
    <r>
      <t>berufsbildende Schulen</t>
    </r>
    <r>
      <rPr>
        <sz val="8.5"/>
        <rFont val="Open Sans"/>
        <family val="2"/>
      </rPr>
      <t xml:space="preserve"> (öffentliche und private)</t>
    </r>
  </si>
  <si>
    <r>
      <t xml:space="preserve">Technische Hochschule Lübeck </t>
    </r>
    <r>
      <rPr>
        <vertAlign val="superscript"/>
        <sz val="8.5"/>
        <rFont val="Open Sans"/>
        <family val="2"/>
      </rPr>
      <t>4)</t>
    </r>
  </si>
  <si>
    <r>
      <t xml:space="preserve">Hochschule des Bundes für öffentliche Verwaltung: Fachbereich Bundespolizei </t>
    </r>
    <r>
      <rPr>
        <vertAlign val="superscript"/>
        <sz val="8.5"/>
        <rFont val="Open Sans"/>
        <family val="2"/>
      </rPr>
      <t>3)</t>
    </r>
  </si>
  <si>
    <r>
      <t xml:space="preserve">  95/96 </t>
    </r>
    <r>
      <rPr>
        <vertAlign val="superscript"/>
        <sz val="8.5"/>
        <rFont val="Open Sans"/>
        <family val="2"/>
      </rPr>
      <t>2)</t>
    </r>
  </si>
  <si>
    <r>
      <t xml:space="preserve">Theater Lübeck </t>
    </r>
    <r>
      <rPr>
        <b/>
        <vertAlign val="superscript"/>
        <sz val="8.5"/>
        <rFont val="Open Sans"/>
        <family val="2"/>
      </rPr>
      <t xml:space="preserve">1) </t>
    </r>
  </si>
  <si>
    <r>
      <t xml:space="preserve">Sinfoniekonzerte </t>
    </r>
    <r>
      <rPr>
        <vertAlign val="superscript"/>
        <sz val="8.5"/>
        <rFont val="Open Sans"/>
        <family val="2"/>
      </rPr>
      <t>2)</t>
    </r>
  </si>
  <si>
    <r>
      <t>Kammer- u. Solistenkonzerte</t>
    </r>
    <r>
      <rPr>
        <vertAlign val="superscript"/>
        <sz val="8.5"/>
        <rFont val="Open Sans"/>
        <family val="2"/>
      </rPr>
      <t xml:space="preserve"> 3)</t>
    </r>
  </si>
  <si>
    <r>
      <t xml:space="preserve">2015 </t>
    </r>
    <r>
      <rPr>
        <vertAlign val="superscript"/>
        <sz val="8.5"/>
        <rFont val="Open Sans"/>
        <family val="2"/>
      </rPr>
      <t>1)</t>
    </r>
  </si>
  <si>
    <r>
      <t xml:space="preserve">2016 </t>
    </r>
    <r>
      <rPr>
        <vertAlign val="superscript"/>
        <sz val="8.5"/>
        <rFont val="Open Sans"/>
        <family val="2"/>
      </rPr>
      <t>1)</t>
    </r>
  </si>
  <si>
    <r>
      <t xml:space="preserve">2017 </t>
    </r>
    <r>
      <rPr>
        <vertAlign val="superscript"/>
        <sz val="8.5"/>
        <rFont val="Open Sans"/>
        <family val="2"/>
      </rPr>
      <t>1)</t>
    </r>
  </si>
  <si>
    <r>
      <t xml:space="preserve">Sonstige Veranstaltungen </t>
    </r>
    <r>
      <rPr>
        <vertAlign val="superscript"/>
        <sz val="8.5"/>
        <rFont val="Open Sans"/>
        <family val="2"/>
      </rPr>
      <t>2)</t>
    </r>
  </si>
  <si>
    <r>
      <t xml:space="preserve">2004 </t>
    </r>
    <r>
      <rPr>
        <vertAlign val="superscript"/>
        <sz val="8.5"/>
        <rFont val="Open Sans"/>
        <family val="2"/>
      </rPr>
      <t>1;2)</t>
    </r>
  </si>
  <si>
    <r>
      <t xml:space="preserve">2005 </t>
    </r>
    <r>
      <rPr>
        <vertAlign val="superscript"/>
        <sz val="8.5"/>
        <rFont val="Open Sans"/>
        <family val="2"/>
      </rPr>
      <t>1;2)</t>
    </r>
  </si>
  <si>
    <r>
      <t xml:space="preserve">2006 </t>
    </r>
    <r>
      <rPr>
        <vertAlign val="superscript"/>
        <sz val="8.5"/>
        <rFont val="Open Sans"/>
        <family val="2"/>
      </rPr>
      <t>3)</t>
    </r>
  </si>
  <si>
    <r>
      <t xml:space="preserve">Zentralbad </t>
    </r>
    <r>
      <rPr>
        <vertAlign val="superscript"/>
        <sz val="8.5"/>
        <rFont val="Open Sans"/>
        <family val="2"/>
      </rPr>
      <t>1)</t>
    </r>
  </si>
  <si>
    <r>
      <t xml:space="preserve">Aqua-Top </t>
    </r>
    <r>
      <rPr>
        <vertAlign val="superscript"/>
        <sz val="8.5"/>
        <rFont val="Open Sans"/>
        <family val="2"/>
      </rPr>
      <t>3)</t>
    </r>
  </si>
  <si>
    <t>EHM virtuelle Besuche</t>
  </si>
  <si>
    <t>…</t>
  </si>
  <si>
    <t>Buddenbrookhaus 2022 geschlossen, Zahlen durch Veranstaltungen an anderen Orten, Ausstellung Behnhaus, Interimsshop und Versand</t>
  </si>
  <si>
    <t>Alle Museen geschlossen:  15.3.-11.5.2020, 2.11.-31.12.2020, 2.1.-22.3.2021 / Rathaus- Shop eröffnet 9.6.2020, geschlossen ab 16.12.2020</t>
  </si>
  <si>
    <t>Quelle: Hansestadt Lübeck, 4.401, Schulstatistik der allgemeinbildenden Schulen</t>
  </si>
  <si>
    <t>DaZ
Basis-
stufe
Grund-
schule</t>
  </si>
  <si>
    <t>19/20</t>
  </si>
  <si>
    <t>20/21</t>
  </si>
  <si>
    <t>21/22</t>
  </si>
  <si>
    <t>Ver-anstal-tun-gen</t>
  </si>
  <si>
    <t>Turn-hallen</t>
  </si>
  <si>
    <r>
      <rPr>
        <vertAlign val="superscript"/>
        <sz val="8.5"/>
        <rFont val="Open Sans"/>
        <family val="2"/>
      </rPr>
      <t>1)</t>
    </r>
    <r>
      <rPr>
        <sz val="8.5"/>
        <rFont val="Open Sans"/>
        <family val="2"/>
      </rPr>
      <t xml:space="preserve"> Musik- und Kongresshalle Lübeck (MUK) wegen Einsturzgefahr gesperrt bzw. saniert 2015 - 2017</t>
    </r>
  </si>
  <si>
    <t>2015/16</t>
  </si>
  <si>
    <t>2017/18</t>
  </si>
  <si>
    <t>2018/19</t>
  </si>
  <si>
    <t>2019/20</t>
  </si>
  <si>
    <t>2020/21</t>
  </si>
  <si>
    <t>2021/22</t>
  </si>
  <si>
    <t>1988/89</t>
  </si>
  <si>
    <t>2008/09</t>
  </si>
  <si>
    <t>Zeichenerklärung / Abkürzungen</t>
  </si>
  <si>
    <t xml:space="preserve"> =</t>
  </si>
  <si>
    <t>nichts vorhanden</t>
  </si>
  <si>
    <t>%</t>
  </si>
  <si>
    <t>Prozent</t>
  </si>
  <si>
    <t>Zahlenwert unbekannt oder geheim zu halten</t>
  </si>
  <si>
    <t>€</t>
  </si>
  <si>
    <t>Euro</t>
  </si>
  <si>
    <t xml:space="preserve">… </t>
  </si>
  <si>
    <t>Zahlenangaben lagen bei Redaktionsschluss nicht vor</t>
  </si>
  <si>
    <t>d.</t>
  </si>
  <si>
    <t>der / das / des</t>
  </si>
  <si>
    <t>diese Werte bilden einen Teil der vorausgehenden Obergruppe ab</t>
  </si>
  <si>
    <t>diese Werte bilden zusammen die komplette vorausgehende Obergruppe ab</t>
  </si>
  <si>
    <t>inklusive</t>
  </si>
  <si>
    <t>Schleswig-Holstein</t>
  </si>
  <si>
    <t>Tabellenwert gesperrt, weil Aussage nicht sinnvoll</t>
  </si>
  <si>
    <t>Förderzentrum</t>
  </si>
  <si>
    <t>Gemeinschaftsschule</t>
  </si>
  <si>
    <t>Gymnasium</t>
  </si>
  <si>
    <t>DaZ</t>
  </si>
  <si>
    <t>Sek.</t>
  </si>
  <si>
    <t>MUK</t>
  </si>
  <si>
    <t>e.V.</t>
  </si>
  <si>
    <t>eingetragener Verein</t>
  </si>
  <si>
    <t>Deutsch als Zweitsprache</t>
  </si>
  <si>
    <t>Sekundarstufe</t>
  </si>
  <si>
    <t>Grund- und Gemeinschaftsschule</t>
  </si>
  <si>
    <r>
      <rPr>
        <vertAlign val="superscript"/>
        <sz val="8.5"/>
        <rFont val="Open Sans"/>
        <family val="2"/>
      </rPr>
      <t>2)</t>
    </r>
    <r>
      <rPr>
        <sz val="8.5"/>
        <rFont val="Open Sans"/>
        <family val="2"/>
      </rPr>
      <t xml:space="preserve"> keine Datenaufbereitung durch Statistisches Amt für Hamburg und Schleswig-Holstein</t>
    </r>
  </si>
  <si>
    <r>
      <rPr>
        <vertAlign val="superscript"/>
        <sz val="8.5"/>
        <rFont val="Open Sans"/>
        <family val="2"/>
      </rPr>
      <t>4)</t>
    </r>
    <r>
      <rPr>
        <sz val="8.5"/>
        <rFont val="Open Sans"/>
        <family val="2"/>
      </rPr>
      <t xml:space="preserve"> bis September 2018 Fachhochschule Lübeck </t>
    </r>
  </si>
  <si>
    <t>gGmbH</t>
  </si>
  <si>
    <t>Gemeinnützige Gesellschaft mit beschränkter Haftung</t>
  </si>
  <si>
    <t>Besu-chende</t>
  </si>
  <si>
    <t xml:space="preserve">inkl. </t>
  </si>
  <si>
    <t>Zeichenerklärungen / Akbürzungen</t>
  </si>
  <si>
    <t>Otto-Mortzfeld-Schule</t>
  </si>
  <si>
    <t xml:space="preserve">-   </t>
  </si>
  <si>
    <t>Quelle: Hansestadt Lübeck, 4.401, Schulstatistik der berufsbildenden Schulen, Statistikamt Nord (Schulverzeichnis berufsbildende Schulen) und betreffende Schulen</t>
  </si>
  <si>
    <t>voraussichtlich von 2018 bis 2024 wegen Sanierungsarbeiten geschlossen.</t>
  </si>
  <si>
    <t xml:space="preserve"> -</t>
  </si>
  <si>
    <t xml:space="preserve">Filme </t>
  </si>
  <si>
    <r>
      <t xml:space="preserve">im Buddenbrookhaus </t>
    </r>
    <r>
      <rPr>
        <vertAlign val="superscript"/>
        <sz val="8.5"/>
        <rFont val="Open Sans"/>
        <family val="2"/>
      </rPr>
      <t>2)</t>
    </r>
  </si>
  <si>
    <r>
      <t>Günter-Grass-Haus</t>
    </r>
    <r>
      <rPr>
        <vertAlign val="superscript"/>
        <sz val="8.5"/>
        <rFont val="Open Sans"/>
        <family val="2"/>
      </rPr>
      <t xml:space="preserve"> 3)</t>
    </r>
  </si>
  <si>
    <t>Trägerschaft der Hansestadt Lübeck</t>
  </si>
  <si>
    <t>nicht in Trägerschaft der Hansestadt Lübeck</t>
  </si>
  <si>
    <r>
      <t xml:space="preserve">Musik- und Kongresshalle Lübeck </t>
    </r>
    <r>
      <rPr>
        <b/>
        <vertAlign val="superscript"/>
        <sz val="8.5"/>
        <rFont val="Open Sans"/>
        <family val="2"/>
      </rPr>
      <t>1)</t>
    </r>
  </si>
  <si>
    <r>
      <t>3)</t>
    </r>
    <r>
      <rPr>
        <sz val="8.5"/>
        <rFont val="Open Sans"/>
        <family val="2"/>
      </rPr>
      <t xml:space="preserve"> Aqua-Top im Jahr 2004 geschlossen                        </t>
    </r>
  </si>
  <si>
    <r>
      <t xml:space="preserve">2020/21 </t>
    </r>
    <r>
      <rPr>
        <vertAlign val="superscript"/>
        <sz val="8.5"/>
        <rFont val="Open Sans"/>
        <family val="2"/>
      </rPr>
      <t>4)</t>
    </r>
  </si>
  <si>
    <r>
      <t xml:space="preserve">2021/22 </t>
    </r>
    <r>
      <rPr>
        <vertAlign val="superscript"/>
        <sz val="8.5"/>
        <rFont val="Open Sans"/>
        <family val="2"/>
      </rPr>
      <t>5)</t>
    </r>
  </si>
  <si>
    <t>88/89</t>
  </si>
  <si>
    <t>89/90</t>
  </si>
  <si>
    <t>90/91</t>
  </si>
  <si>
    <t>91/92</t>
  </si>
  <si>
    <t>95/96</t>
  </si>
  <si>
    <t>Gesamtmitgliedschaften</t>
  </si>
  <si>
    <t>Quellen: Turn- und Sportbund der Hansestadt Lübeck e.V. , Landessportverband Schleswig-Holstein,  Stand jeweils 01.01.</t>
  </si>
  <si>
    <t>Summe</t>
  </si>
  <si>
    <t>Schüler:
innen insg.
Inkl. DaZ</t>
  </si>
  <si>
    <t>virtuelle Besuche (ab 2020 Umstellung)</t>
  </si>
  <si>
    <t>x</t>
  </si>
  <si>
    <t>Keine Angabe</t>
  </si>
  <si>
    <t>SANA</t>
  </si>
  <si>
    <t>SH / S-H</t>
  </si>
  <si>
    <t>Sana Kliniken AG</t>
  </si>
  <si>
    <t>DRK</t>
  </si>
  <si>
    <t>Deutsches Rotes Kreuz</t>
  </si>
  <si>
    <t>AGS</t>
  </si>
  <si>
    <t>Amtlicher Gemeindeschlüssel</t>
  </si>
  <si>
    <t>ausl.</t>
  </si>
  <si>
    <t>ausländisch</t>
  </si>
  <si>
    <t>weibl.</t>
  </si>
  <si>
    <t>Stud.</t>
  </si>
  <si>
    <t>Studierende</t>
  </si>
  <si>
    <t xml:space="preserve">insg. </t>
  </si>
  <si>
    <t>Quelle: Hansestadt Lübeck, 4.401, Schulstatistik der berufsbildenden Schulen</t>
  </si>
  <si>
    <r>
      <rPr>
        <vertAlign val="superscript"/>
        <sz val="8.5"/>
        <rFont val="Open Sans"/>
        <family val="2"/>
      </rPr>
      <t>3)</t>
    </r>
    <r>
      <rPr>
        <sz val="8.5"/>
        <rFont val="Open Sans"/>
        <family val="2"/>
      </rPr>
      <t xml:space="preserve"> am 1.10.2014 wurde die Fachhochschule des Bundes für öffentliche Verwaltung umbenannt</t>
    </r>
  </si>
  <si>
    <t>Musik- und Kongresshalle Lübeck</t>
  </si>
  <si>
    <t>n.</t>
  </si>
  <si>
    <t>u.</t>
  </si>
  <si>
    <t>nach</t>
  </si>
  <si>
    <t>und</t>
  </si>
  <si>
    <t>Maria-Montessori-Schule</t>
  </si>
  <si>
    <t>r</t>
  </si>
  <si>
    <t>revidierte Zahl</t>
  </si>
  <si>
    <t>Alle Veranstaltungen der Spielzeit finden mit einer reduzierten Platzkapazität statt. Der Spielbetrieb wurde wegen des Anstiegs der Infektionszahlen ab dem 1.11.2020 bis auf weiteres eingestellt und im Modellprojekt Kultur SH zwischen dem 15.5.21-15.6.21 wieder aufgenommen.</t>
  </si>
  <si>
    <t xml:space="preserve">Alle Veranstaltungen vom 1.8.21 bis 14.10.21 mit einer reduzierten Platzkapazität und 3G. 15.10.21: volle Platzkapazität. 15.11.: 2G. 23.12.: Platzkapazität MuK max. 950 Plätze. 12.1.22: allen Spielstätten max. 500 Plätze. 9.2.22: Platzkapazität im Großem Haus und MuK + 30% der restlichen Plätze. 4.3.: + 30% der restlichen Plätze. 20.3.22: volle Platzkapazitäten 
</t>
  </si>
  <si>
    <t>Anmerkung: ohne Feuerwehr - Notfallsanitäterschüler:innen</t>
  </si>
  <si>
    <t>Feuerwehr - Notfallsanitäterschüler:innen</t>
  </si>
  <si>
    <t>Reg.S.-Kl.</t>
  </si>
  <si>
    <t>Regionalschulklassen</t>
  </si>
  <si>
    <t xml:space="preserve">Entwicklung der Mitglieder in Sportvereinen 1992 - 2025 nach Sportarten </t>
  </si>
  <si>
    <t>2022/23</t>
  </si>
  <si>
    <t xml:space="preserve">2023/24 </t>
  </si>
  <si>
    <t xml:space="preserve">2024/25 </t>
  </si>
  <si>
    <t>22/23</t>
  </si>
  <si>
    <t>23/24</t>
  </si>
  <si>
    <t>24/25</t>
  </si>
  <si>
    <t>Entwicklung der Studierenden an den Lübecker Hochschulen 1992 - 2025</t>
  </si>
  <si>
    <t>Entwicklung der Lehrkräfte an allgemein- und berufsbildenden Schulen 2008 - 2025</t>
  </si>
  <si>
    <t xml:space="preserve">Schüler:innen an den berufsbildenden Schulen 2024/25 </t>
  </si>
  <si>
    <t>Schüler:innen der berufsbildenden Schulen 2024/25 Trägerschaft der Hansestadt Lübeck</t>
  </si>
  <si>
    <t>Schüler:innen im Schuljahr 2024/25 nach Schularten und Schule</t>
  </si>
  <si>
    <t>Schüler:innen an allgemeinb. Schulen 2024/25 n. Geschlecht u. Staatsangehörigkeit</t>
  </si>
  <si>
    <t>2023/24</t>
  </si>
  <si>
    <t>2024/25</t>
  </si>
  <si>
    <t xml:space="preserve">Grafik: Hansestadt Lübeck, 1.102.2, Kommunale Statistikstelle (Basis: Statistikamt Nord)  </t>
  </si>
  <si>
    <t>Grafik: Hansestadt Lübeck, 1.102.2, Kommunale Statistikstelle (Basis: Schulstatistik der berufsbildenden Schulen, Statistikamt Nord (Schulverzeichnis berufsbildende Schulen) und betreffende Schulen</t>
  </si>
  <si>
    <t>2025/26</t>
  </si>
  <si>
    <t xml:space="preserve"> .</t>
  </si>
  <si>
    <t>Daten für die Grafik</t>
  </si>
  <si>
    <t>2014/15</t>
  </si>
  <si>
    <t>2016/17</t>
  </si>
  <si>
    <t>Freie Dorfschule (Schließung 2023)</t>
  </si>
  <si>
    <r>
      <t xml:space="preserve">2013/14 </t>
    </r>
    <r>
      <rPr>
        <vertAlign val="superscript"/>
        <sz val="8.5"/>
        <rFont val="Open Sans"/>
        <family val="2"/>
      </rPr>
      <t>1)</t>
    </r>
  </si>
  <si>
    <r>
      <t xml:space="preserve">2015/16 </t>
    </r>
    <r>
      <rPr>
        <vertAlign val="superscript"/>
        <sz val="8.5"/>
        <rFont val="Open Sans"/>
        <family val="2"/>
      </rPr>
      <t>2)</t>
    </r>
  </si>
  <si>
    <r>
      <t xml:space="preserve">DaZ-Schüler:innen </t>
    </r>
    <r>
      <rPr>
        <vertAlign val="superscript"/>
        <sz val="8.5"/>
        <rFont val="Open Sans"/>
        <family val="2"/>
      </rPr>
      <t>3)</t>
    </r>
  </si>
  <si>
    <r>
      <rPr>
        <vertAlign val="superscript"/>
        <sz val="8.5"/>
        <rFont val="Open Sans"/>
        <family val="2"/>
      </rPr>
      <t>1)</t>
    </r>
    <r>
      <rPr>
        <sz val="8.5"/>
        <rFont val="Open Sans"/>
        <family val="2"/>
      </rPr>
      <t xml:space="preserve"> Regionalschulen wurden von 2013/14 bis einschließlich 2017/18 berücksichtigt</t>
    </r>
  </si>
  <si>
    <t xml:space="preserve">Tabelle </t>
  </si>
  <si>
    <t>* Zusätzlich werden in der Grundschule Eicholz fünf DaZ-Basisstufen Kinder in den Regelklassen inklusiv beschult.</t>
  </si>
  <si>
    <t>2013/14</t>
  </si>
  <si>
    <t>Daten für die Graik</t>
  </si>
  <si>
    <t>Elisabeth-Haseloff-GS</t>
  </si>
  <si>
    <t xml:space="preserve">Quelle: Statistisches Amt für Hamburg und Schleswig-Holstein, Statistischer Bericht B III 1; Universität zu Lübeck, Universitätskennzahlen; Statistisches Bundesamt, Statistische Berichte
</t>
  </si>
  <si>
    <r>
      <rPr>
        <vertAlign val="superscript"/>
        <sz val="8.5"/>
        <rFont val="Open Sans"/>
        <family val="2"/>
      </rPr>
      <t>*</t>
    </r>
    <r>
      <rPr>
        <sz val="8.5"/>
        <rFont val="Open Sans"/>
        <family val="2"/>
      </rPr>
      <t xml:space="preserve"> bis 2003 einschließlich Aqua-Top, Travemünde</t>
    </r>
  </si>
  <si>
    <t>Industriemuseum Herrenwyk</t>
  </si>
  <si>
    <t>bis 2008 (ehemals Völkerkunkundesammlung)</t>
  </si>
  <si>
    <t>Bildung</t>
  </si>
  <si>
    <t>Kultur</t>
  </si>
  <si>
    <t>Sport</t>
  </si>
  <si>
    <t>Kernaussagen</t>
  </si>
  <si>
    <t>Grone Bildungszentrum S-H GmbH *</t>
  </si>
  <si>
    <t>* Schulen für Altenpflege und Physiotherapie</t>
  </si>
  <si>
    <r>
      <t>1)</t>
    </r>
    <r>
      <rPr>
        <sz val="8.5"/>
        <rFont val="Open Sans"/>
        <family val="2"/>
      </rPr>
      <t xml:space="preserve"> Zentralbad von 11.2004 - 10.2005 wegen Umbau geschlossen</t>
    </r>
  </si>
  <si>
    <r>
      <rPr>
        <b/>
        <sz val="8.5"/>
        <rFont val="Open Sans"/>
        <family val="2"/>
      </rPr>
      <t>Abendgymnasium</t>
    </r>
    <r>
      <rPr>
        <sz val="8.5"/>
        <rFont val="Open Sans"/>
        <family val="2"/>
      </rPr>
      <t xml:space="preserve">
Das Abendgymnasium ermöglicht, in einem Zeitraum von ca. drei Jahren, die allgemeine Hochschulreife zu erwerben. Voraussetzungen sind eine abgeschlossene Berufsausbildung bzw. eine mindestens zweijährige geregelte Berufstätigkeit. Des Weiteren sollte bei der Anmeldung das 19. Lebensjahr vollendet sein.</t>
    </r>
  </si>
  <si>
    <r>
      <rPr>
        <b/>
        <sz val="8.5"/>
        <rFont val="Open Sans"/>
        <family val="2"/>
      </rPr>
      <t xml:space="preserve">DaZ- Schüler:innen
</t>
    </r>
    <r>
      <rPr>
        <sz val="8.5"/>
        <rFont val="Open Sans"/>
        <family val="2"/>
      </rPr>
      <t xml:space="preserve">„Deutsch als Zweitsprache“ bietet Schüler:innen nicht deutscher Herkunft eine umfangreiche Sprachbildung. </t>
    </r>
  </si>
  <si>
    <r>
      <rPr>
        <b/>
        <sz val="8.5"/>
        <rFont val="Open Sans"/>
        <family val="2"/>
      </rPr>
      <t xml:space="preserve">Förderzentren
</t>
    </r>
    <r>
      <rPr>
        <sz val="8.5"/>
        <rFont val="Open Sans"/>
        <family val="2"/>
      </rPr>
      <t xml:space="preserve">Schüler:innen mit sonderpädagogische Förderung werden in Förderzentren unterrichtet. Ergänzend erfolgt eine Beratung der Eltern und Lehrkräfte. Eine inklusive Beschulung an allgemein bildenden und berufsbildenden Schulen wird gefördert. </t>
    </r>
  </si>
  <si>
    <r>
      <rPr>
        <b/>
        <sz val="8.5"/>
        <rFont val="Open Sans"/>
        <family val="2"/>
      </rPr>
      <t xml:space="preserve">Gemeinschaftsschulen
</t>
    </r>
    <r>
      <rPr>
        <sz val="8.5"/>
        <rFont val="Open Sans"/>
        <family val="2"/>
      </rPr>
      <t>In Gemeinschaftsschulen lernen die Schüler:innen bis zur 10. Klasse zusammen, dabei können sowohl der Hauptschulabschluss als auch die Mittlere Reife erworben werden. Zusätzlich ist nach der 10. Klasse ein Übergang in die gymnasiale Oberstufe möglich. Der Unterricht der Schüler:innen erfolgt nach den Anforderungsebenen der Hauptschule, Realschule oder des Gymnasiums, je nach Leistungsstand. Die gymnasiale Oberstufe der Gemeinschaftsschule umfasst drei Schuljahre, somit wird die allgemeine Hochschulreife in der Regel nach 13 Jahren abgelegt.</t>
    </r>
  </si>
  <si>
    <r>
      <rPr>
        <b/>
        <sz val="8.5"/>
        <rFont val="Open Sans"/>
        <family val="2"/>
      </rPr>
      <t xml:space="preserve">Grundschulen
</t>
    </r>
    <r>
      <rPr>
        <sz val="8.5"/>
        <rFont val="Open Sans"/>
        <family val="2"/>
      </rPr>
      <t xml:space="preserve">Grundschulen vermitteln die allgemeinen Grundlagen für den weiteren Bildungsweg und umfassen in der Regel die Klassenstufen 1 bis 4.  </t>
    </r>
  </si>
  <si>
    <r>
      <rPr>
        <b/>
        <sz val="8.5"/>
        <rFont val="Open Sans"/>
        <family val="2"/>
      </rPr>
      <t xml:space="preserve">Gymnasien
</t>
    </r>
    <r>
      <rPr>
        <sz val="8.5"/>
        <rFont val="Open Sans"/>
        <family val="2"/>
      </rPr>
      <t>Die Gymnasien umfassen die Klassenstufen 5 bis 13 und vermitteln ihren Schüler:innen eine vertiefte allgemeine Bildung. Mit der Abiturprüfung kann die allgemeine Hochschulreife erreicht werden, daneben können aber auch sämtliche Abschlüsse der Sekundarstufe I und der schulische Teil der Fachhochschulreife vergeben werden.</t>
    </r>
  </si>
  <si>
    <r>
      <rPr>
        <b/>
        <sz val="8.5"/>
        <rFont val="Open Sans"/>
        <family val="2"/>
      </rPr>
      <t xml:space="preserve">Hochschulen
</t>
    </r>
    <r>
      <rPr>
        <sz val="8.5"/>
        <rFont val="Open Sans"/>
        <family val="2"/>
      </rPr>
      <t xml:space="preserve">Hochschulen dienen der Pflege und Entwicklung der Wissenschaften und der Künste durch Forschung Lehre und Studium. Ihre Funktionen sind außerdem die Vorbereitung auf berufliche Tätigkeiten, die Auswertung wissenschaftlicher Erkenntnisse und Methoden. In der Hansestadt Lübeck gibt es vier Hochschulen. Die Technische Universität Lübeck (Fachhochschule), die Universität zu Lübeck (Medizinische Universität), die Musikhochschule Lübeck und die Fachhochschule des Bundes für öffentliche Verwaltung (Fachbereich Bundespolizei). </t>
    </r>
  </si>
  <si>
    <r>
      <rPr>
        <b/>
        <sz val="8.5"/>
        <rFont val="Open Sans"/>
        <family val="2"/>
      </rPr>
      <t xml:space="preserve">Regionalschulen
</t>
    </r>
    <r>
      <rPr>
        <sz val="8.5"/>
        <rFont val="Open Sans"/>
        <family val="2"/>
      </rPr>
      <t xml:space="preserve">Die Regionalschulen kombinieren die traditionelle Hauptschule und Realschule. Ab der 7. Klassenstufe erfolgt eine fächer- und klassenspezifische Differenzierung der Leistungen, zwischen denen die Schüler:innen wechseln können. Eine gymnasiale Oberstufe gibt es an den Regionalschulen nicht. </t>
    </r>
  </si>
  <si>
    <r>
      <rPr>
        <b/>
        <sz val="8.5"/>
        <rFont val="Open Sans"/>
        <family val="2"/>
      </rPr>
      <t xml:space="preserve">Schule in freier Trägerschaft </t>
    </r>
    <r>
      <rPr>
        <sz val="8.5"/>
        <rFont val="Open Sans"/>
        <family val="2"/>
      </rPr>
      <t xml:space="preserve">
Schulen in freier bzw. privater Trägerschaft werden nicht von der Hansestadt Lübeck getragen und sind somit nicht in öffentlicher Trägerschaft. </t>
    </r>
  </si>
  <si>
    <r>
      <t>2)</t>
    </r>
    <r>
      <rPr>
        <sz val="8.5"/>
        <rFont val="Open Sans"/>
        <family val="2"/>
      </rPr>
      <t xml:space="preserve"> Sanierungsarbeiten ab 19.11.2015 nur für Schulen und Vereine; von 12.2022 bis 10.2024 geschlossen wegen Sanierung</t>
    </r>
  </si>
  <si>
    <r>
      <rPr>
        <vertAlign val="superscript"/>
        <sz val="8.5"/>
        <rFont val="Open Sans"/>
        <family val="2"/>
      </rPr>
      <t>3)</t>
    </r>
    <r>
      <rPr>
        <sz val="8.5"/>
        <rFont val="Open Sans"/>
        <family val="2"/>
      </rPr>
      <t xml:space="preserve"> öffnete 2021 erst am 29.06.</t>
    </r>
  </si>
  <si>
    <r>
      <t xml:space="preserve">Marli </t>
    </r>
    <r>
      <rPr>
        <vertAlign val="superscript"/>
        <sz val="8.5"/>
        <rFont val="Open Sans"/>
        <family val="2"/>
      </rPr>
      <t>3)</t>
    </r>
  </si>
  <si>
    <r>
      <t xml:space="preserve">Sportbad St. Lorenz </t>
    </r>
    <r>
      <rPr>
        <vertAlign val="superscript"/>
        <sz val="8.5"/>
        <rFont val="Open Sans"/>
        <family val="2"/>
      </rPr>
      <t>2)</t>
    </r>
  </si>
  <si>
    <t>Schwimmbad Kücknitz</t>
  </si>
  <si>
    <t>Archiv</t>
  </si>
  <si>
    <t>Bildung, Schule und Sport – Kernaussagen</t>
  </si>
  <si>
    <t>Streaming</t>
  </si>
  <si>
    <t>Besuche</t>
  </si>
  <si>
    <t>Quelle: Statistikamt Nord, Statistischer Bericht B I 2 - j SH und B II 2 - j SH, Sachgebiet Bildung</t>
  </si>
  <si>
    <t xml:space="preserve">Grafik: Hansestadt Lübeck, 1.102.2, Kommunale Statistikstelle (Basis: Schulstatistik der berufsbildenden Schulen)  </t>
  </si>
  <si>
    <t>Grafik: Hansestadt Lübeck, 1.102.2, Kommunale Statistikstelle (Basis: Schulstatistik)</t>
  </si>
  <si>
    <t xml:space="preserve">Grafik: Hansestadt Lübeck, 1.102.2, Kommunale Statistikstelle (Basis: Schulstatistik der allgemeinbildenden Schulen) </t>
  </si>
  <si>
    <t>ab 2008, in Trägerschaft der Bundeskanzler-Willy-Brandt-Stiftung</t>
  </si>
  <si>
    <r>
      <t>Bildung, Kultur und Sport</t>
    </r>
    <r>
      <rPr>
        <b/>
        <sz val="6"/>
        <rFont val="Open Sans"/>
        <family val="2"/>
      </rPr>
      <t xml:space="preserve">
 </t>
    </r>
    <r>
      <rPr>
        <i/>
        <sz val="8"/>
        <rFont val="Open Sans"/>
        <family val="2"/>
      </rPr>
      <t>David Burger, Michael Kruse, Rolf Wagner und Paul Weichert</t>
    </r>
  </si>
  <si>
    <t>Tabelle &amp; Diagramm</t>
  </si>
  <si>
    <t>darunter/dar.</t>
  </si>
  <si>
    <t>Entwicklung der Sportvereine 1995 - 2021 nach Mitglieder und Zuwendungen</t>
  </si>
  <si>
    <t>Entwicklung der Sportstätten 1980 - 2021</t>
  </si>
  <si>
    <t>Entwicklung der Theater und Orchester der Hansestadt Lübeck 1988 - 2022</t>
  </si>
  <si>
    <t>Besuche insgesamt</t>
  </si>
  <si>
    <t>Entwicklung der Besuche ausgewählter Kultureinrichtungen 2000 - 2024</t>
  </si>
  <si>
    <t>Entwicklung der Besuche der Schwimmhallen und Freibäder 1988 - 2025</t>
  </si>
  <si>
    <t xml:space="preserve">Besuche </t>
  </si>
  <si>
    <r>
      <rPr>
        <b/>
        <sz val="8.5"/>
        <color theme="1"/>
        <rFont val="Open Sans"/>
        <family val="2"/>
      </rPr>
      <t xml:space="preserve">Allgemeinbildende Schulen
</t>
    </r>
    <r>
      <rPr>
        <sz val="8.5"/>
        <color theme="1"/>
        <rFont val="Open Sans"/>
        <family val="2"/>
      </rPr>
      <t xml:space="preserve">Im aktuellen Schuljahr 2024/2025 besuchen 20 708 Schüler:innen die allgemeinbildenden Schulen in Trägerschaft der Hansestadt Lübeck. Ein Rückblick auf die vergangenen Jahre zeigt seit dem Schuljahr 2021/22 einen kontinuierlichen Anstieg der Schüler:innenzahlen; gegenüber dem Vorjahr ist erneut ein leichter Zuwachs zu verzeichnen.
Die Zahl der Schüler:innen in der DaZ-Basisstufe ist im Vergleich zum Vorjahr weiter zurückgegangen, liegt jedoch weiterhin deutlich über dem Niveau der Jahre bis 2021/22. Die DaZ-Schüler:innen der Basisstufe des vergangenen Schuljahres sind in der Regel inzwischen in die Regelklassen übergewechselt. Darauf weist auch der steigende Anteil von Schüler:innen ohne deutsche Staatsangehörigkeit in allen Schulformen hin.
28 % aller Schüler:innen besuchen die Gymnasien, 31,9 % die Gemeinschaftsschulen und 37 % die Grundschulen. Die Zahl der Kinder in Förderzentren liegt derzeit bei 2,8 % aller Schüler:innen.
</t>
    </r>
    <r>
      <rPr>
        <b/>
        <sz val="8.5"/>
        <color theme="1"/>
        <rFont val="Open Sans"/>
        <family val="2"/>
      </rPr>
      <t xml:space="preserve">Berufsbildende Schulen
</t>
    </r>
    <r>
      <rPr>
        <sz val="8.5"/>
        <color theme="1"/>
        <rFont val="Open Sans"/>
        <family val="2"/>
      </rPr>
      <t xml:space="preserve">Die Gesamtzahl der Schüler:innen an den berufsbildenden Schulen der Hansestadt Lübeck ist von 9 017 im Schuljahr 2023/24 um 129 auf aktuell 8 888 im Schuljahr 2024/25 gesunken. Damit setzt sich der seit 2012 zu beobachtende rückläufige Trend auch in diesem Schuljahr fort.
</t>
    </r>
    <r>
      <rPr>
        <b/>
        <sz val="8.5"/>
        <color theme="1"/>
        <rFont val="Open Sans"/>
        <family val="2"/>
      </rPr>
      <t xml:space="preserve">Lehrkräfte
</t>
    </r>
    <r>
      <rPr>
        <sz val="8.5"/>
        <color theme="1"/>
        <rFont val="Open Sans"/>
        <family val="2"/>
      </rPr>
      <t>Die Anzahl der Lehrkräfte liegt mit 2 062 an den allgemeinbildenden Schulen auf einem Höchststand, während die Zahl der Lehrkräfte an den berufsbildenden Schulen mit 664 leicht rückläufig ist.</t>
    </r>
  </si>
  <si>
    <t>virtuelle Nutzung (ab 2025)</t>
  </si>
  <si>
    <t>2020 Filme ausschließlich online, seit 2021 hybrid mit mindestens 60% der Filme online streambar.</t>
  </si>
  <si>
    <t>allgemeinb.</t>
  </si>
  <si>
    <t>allgemeinbildende</t>
  </si>
  <si>
    <t>UKSH</t>
  </si>
  <si>
    <t>Universitätsklinikum Schleswig-Holstein</t>
  </si>
  <si>
    <t>lfd.</t>
  </si>
  <si>
    <t>laufend</t>
  </si>
  <si>
    <t>z. B.</t>
  </si>
  <si>
    <t>zum Beispiel</t>
  </si>
  <si>
    <r>
      <rPr>
        <b/>
        <sz val="8.5"/>
        <rFont val="Open Sans"/>
        <family val="2"/>
      </rPr>
      <t xml:space="preserve">Berufliche Schulen
</t>
    </r>
    <r>
      <rPr>
        <sz val="8.5"/>
        <rFont val="Open Sans"/>
        <family val="2"/>
      </rPr>
      <t xml:space="preserve">Berufliche Schulen fassen die Berufsschule, Berufsfachschule, Berufsoberschule, das berufliche Gymnasium und die Fachschule zusammen. An diese Schulen werden Ausbildungen nach dem dualen System angeboten. Des Weiteren können auch höhere Schulabschlüsse erreicht werden (z. B. Fachhochschulreife). Ist eine Berufsausbildung erfolgreich abgeschlossen ermöglichen, berufliche Schulen teilweise eine berufliche Weiterqualifizierung. </t>
    </r>
  </si>
  <si>
    <t>Quellen: Lübecker Schwimmbäder, Gemeinnütziger Förderverein Krähenteich, Gemeinnütziger Verein Naturbäder Lübeck e.V.</t>
  </si>
  <si>
    <t>Rang-
folge
1.1.25</t>
  </si>
  <si>
    <t>Zuwendungen an Vereine / Verbände aus ...</t>
  </si>
  <si>
    <t>Schwimm-
hallen *</t>
  </si>
  <si>
    <t>Besu-che</t>
  </si>
  <si>
    <r>
      <rPr>
        <vertAlign val="superscript"/>
        <sz val="8.5"/>
        <rFont val="Open Sans"/>
        <family val="2"/>
      </rPr>
      <t>2)</t>
    </r>
    <r>
      <rPr>
        <sz val="8.5"/>
        <rFont val="Open Sans"/>
        <family val="2"/>
      </rPr>
      <t xml:space="preserve"> 1995: Messen und Austellungen; 2021: inkl. Besuche des Impfzentrums</t>
    </r>
  </si>
  <si>
    <r>
      <rPr>
        <vertAlign val="superscript"/>
        <sz val="8.5"/>
        <rFont val="Open Sans"/>
        <family val="2"/>
      </rPr>
      <t>1)</t>
    </r>
    <r>
      <rPr>
        <sz val="8.5"/>
        <rFont val="Open Sans"/>
        <family val="2"/>
      </rPr>
      <t xml:space="preserve"> bis 2002 Medizinische Universität; Zahlen ab 15/16 aus Universitätskennzahlen der Universität zu Lübeck </t>
    </r>
  </si>
  <si>
    <r>
      <t xml:space="preserve">Kultureinrichtungen
</t>
    </r>
    <r>
      <rPr>
        <sz val="8.5"/>
        <color theme="1"/>
        <rFont val="Open Sans"/>
        <family val="2"/>
      </rPr>
      <t xml:space="preserve">Die Präsenzbesuche in den Museen der Hansestadt Lübeck sind beliebter denn je. Mit 359 302 Besuchen wurde der Höchstwert der Zeitreihe erreicht. Die meisten Besuche verzeichnete das Europäische Hansemuseum, gefolgt vom Holstentor und dem Willy-Brandt-Haus, sowie dem Museumsquartier (Kunsthalle / St. Annen) und dem Museum für Natur und Umwelt. Die Museen erzielten jeweils zwischen rund 100 000 und 40 000 Besuchen.
Die Besuche in der Musik- und Kongresshalle haben sich bei 177 000 stabilisiert.
</t>
    </r>
    <r>
      <rPr>
        <b/>
        <sz val="8.5"/>
        <color theme="1"/>
        <rFont val="Open Sans"/>
        <family val="2"/>
      </rPr>
      <t xml:space="preserve">
Studierende
</t>
    </r>
    <r>
      <rPr>
        <sz val="8.5"/>
        <color theme="1"/>
        <rFont val="Open Sans"/>
        <family val="2"/>
      </rPr>
      <t>Mehr als 13 000 Personen studieren in Lübeck. Die Universität zu Lübeck verzeichnet leicht steigende Studierendenzahlen und erreicht mit 6 113 Studierenden einen Höchststand, während die Technische Hochschule Lübeck seit dem Wintersemester 2020/21 kontinuierlich Studierende verliert (–7,5 % bis 2024/25). Insgesamt nimmt die Zahl der ausländischen Studierenden leicht zu.</t>
    </r>
  </si>
  <si>
    <r>
      <rPr>
        <vertAlign val="superscript"/>
        <sz val="8.5"/>
        <rFont val="Open Sans"/>
        <family val="2"/>
      </rPr>
      <t>2)</t>
    </r>
    <r>
      <rPr>
        <sz val="8.5"/>
        <rFont val="Open Sans"/>
        <family val="2"/>
      </rPr>
      <t xml:space="preserve"> bis einschließlich 2015/16 wurden Real- und Hauptschulen berücksichtigt</t>
    </r>
  </si>
  <si>
    <r>
      <rPr>
        <vertAlign val="superscript"/>
        <sz val="8.5"/>
        <rFont val="Open Sans"/>
        <family val="2"/>
      </rPr>
      <t xml:space="preserve">3) </t>
    </r>
    <r>
      <rPr>
        <sz val="8.5"/>
        <rFont val="Open Sans"/>
        <family val="2"/>
      </rPr>
      <t>bereits in den Zahlen der einzelnen Schularten enthalten</t>
    </r>
  </si>
  <si>
    <t>private Museen</t>
  </si>
  <si>
    <t>Museumsquartier:Kunsthalle / St. Annen</t>
  </si>
  <si>
    <t>Behnhaus / Drägerhaus</t>
  </si>
  <si>
    <t xml:space="preserve">Bundeskanzler-Willy-Brandt-Stiftung / </t>
  </si>
  <si>
    <t>8)</t>
  </si>
  <si>
    <r>
      <t>KOLK 17 | Theater Figuren Museum</t>
    </r>
    <r>
      <rPr>
        <vertAlign val="superscript"/>
        <sz val="8.5"/>
        <rFont val="Open Sans"/>
        <family val="2"/>
      </rPr>
      <t xml:space="preserve"> 7)</t>
    </r>
  </si>
  <si>
    <t>7)</t>
  </si>
  <si>
    <r>
      <t xml:space="preserve">Nordische Filmtage </t>
    </r>
    <r>
      <rPr>
        <vertAlign val="superscript"/>
        <sz val="8.5"/>
        <rFont val="Open Sans"/>
        <family val="2"/>
      </rPr>
      <t>8)</t>
    </r>
  </si>
  <si>
    <r>
      <t xml:space="preserve">Willy-Brandt-Haus </t>
    </r>
    <r>
      <rPr>
        <vertAlign val="superscript"/>
        <sz val="8.5"/>
        <rFont val="Open Sans"/>
        <family val="2"/>
      </rPr>
      <t>6)</t>
    </r>
  </si>
  <si>
    <r>
      <t>Europäisches Hansemuseum</t>
    </r>
    <r>
      <rPr>
        <vertAlign val="superscript"/>
        <sz val="8.5"/>
        <rFont val="Open Sans"/>
        <family val="2"/>
      </rPr>
      <t xml:space="preserve"> 5)</t>
    </r>
  </si>
  <si>
    <r>
      <t xml:space="preserve">Kulturforum Burgkloster </t>
    </r>
    <r>
      <rPr>
        <vertAlign val="superscript"/>
        <sz val="8.5"/>
        <rFont val="Open Sans"/>
        <family val="2"/>
      </rPr>
      <t>4)</t>
    </r>
  </si>
  <si>
    <r>
      <t>Sammlung der Kulturen der Welt</t>
    </r>
    <r>
      <rPr>
        <vertAlign val="superscript"/>
        <sz val="8.5"/>
        <rFont val="Open Sans"/>
        <family val="2"/>
      </rPr>
      <t xml:space="preserve"> 3)</t>
    </r>
  </si>
  <si>
    <t>insgesamt ohne DaZ-Basisstufe</t>
  </si>
  <si>
    <t>insgesamt mit DaZ-Basisstufe</t>
  </si>
  <si>
    <t xml:space="preserve">x </t>
  </si>
  <si>
    <t>Präsenzbesuche in Museen insgesamt</t>
  </si>
  <si>
    <r>
      <t xml:space="preserve">Universität 
zu Lübeck </t>
    </r>
    <r>
      <rPr>
        <vertAlign val="superscript"/>
        <sz val="8.5"/>
        <rFont val="Open Sans"/>
        <family val="2"/>
      </rPr>
      <t>1)</t>
    </r>
  </si>
  <si>
    <t xml:space="preserve">Entwicklung der Schüler:innen 2013 - 2025 nach Schularten </t>
  </si>
  <si>
    <t>Entwicklung der Musik- und Kongresshalle Lübeck 1995 - 2024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</si>
</sst>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4" formatCode="_-* #,##0.00\ &quot;€&quot;_-;\-* #,##0.00\ &quot;€&quot;_-;_-* &quot;-&quot;??\ &quot;€&quot;_-;_-@_-"/>
    <numFmt numFmtId="164" formatCode="#\ ###\ ##0\ "/>
    <numFmt numFmtId="165" formatCode="#\ ##0"/>
    <numFmt numFmtId="166" formatCode="#\ ##0\ \ \ "/>
    <numFmt numFmtId="167" formatCode="0.0\ \ \ "/>
    <numFmt numFmtId="168" formatCode="[=1]&quot;. &quot;;[=0]&quot;. &quot;;#\ ##0\ "/>
    <numFmt numFmtId="169" formatCode="[=1]&quot;. &quot;;[=0]&quot;-   &quot;;#\ ##0\ \ "/>
    <numFmt numFmtId="170" formatCode="0.0"/>
    <numFmt numFmtId="171" formatCode="#\ ##0\ \ "/>
    <numFmt numFmtId="172" formatCode="[=0]&quot;-  &quot;;#\ ##0\ \ "/>
    <numFmt numFmtId="173" formatCode="#\ ##0\ "/>
    <numFmt numFmtId="174" formatCode="#\ ###\ ##0"/>
    <numFmt numFmtId="175" formatCode="#\ ###\ ##0\ \ "/>
    <numFmt numFmtId="176" formatCode="0.0\ "/>
    <numFmt numFmtId="177" formatCode="[=0]&quot; -&quot;;#\ ##0"/>
    <numFmt numFmtId="178" formatCode="##\ ###\ ##0"/>
    <numFmt numFmtId="179" formatCode="[=0]&quot; -  &quot;;#\ ###\ ##0\ \ "/>
    <numFmt numFmtId="180" formatCode="_-* #,##0\ _€_-;\-* #,##0\ _€_-;_-* &quot;-&quot;\ _€_-;_-@_-"/>
    <numFmt numFmtId="181" formatCode="@\ *."/>
    <numFmt numFmtId="182" formatCode="0.0_)"/>
    <numFmt numFmtId="183" formatCode="\ \ \ \ \ \ \ \ \ \ \ \ @\ *."/>
    <numFmt numFmtId="184" formatCode="\ \ \ \ \ \ \ \ \ \ \ \ @"/>
    <numFmt numFmtId="185" formatCode="\ \ \ \ \ \ \ \ \ \ \ \ \ @\ *."/>
    <numFmt numFmtId="186" formatCode="\ @\ *."/>
    <numFmt numFmtId="187" formatCode="\ @"/>
    <numFmt numFmtId="188" formatCode="\ \ @\ *."/>
    <numFmt numFmtId="189" formatCode="\ \ @"/>
    <numFmt numFmtId="190" formatCode="\+#\ ###\ ##0;\-\ #\ ###\ ##0;\-"/>
    <numFmt numFmtId="191" formatCode="* &quot;[&quot;#0&quot;]&quot;"/>
    <numFmt numFmtId="192" formatCode="*+\ #\ ###\ ###\ ##0.0;\-\ #\ ###\ ###\ ##0.0;* &quot;&quot;\-&quot;&quot;"/>
    <numFmt numFmtId="193" formatCode="\ \ \ \ @"/>
    <numFmt numFmtId="194" formatCode="\+\ #\ ###\ ###\ ##0.0;\-\ #\ ###\ ###\ ##0.0;* &quot;&quot;\-&quot;&quot;"/>
    <numFmt numFmtId="195" formatCode="* &quot;[&quot;#0\ \ &quot;]&quot;"/>
    <numFmt numFmtId="196" formatCode="#\ ###\ ###"/>
    <numFmt numFmtId="197" formatCode="#\ ###\ ##0.0;\-\ #\ ###\ ##0.0;\-"/>
    <numFmt numFmtId="198" formatCode="\ #\ ###\ ##0.000\ \ ;\ \–###\ ##0.000\ \ ;\ * \–\ \ ;\ * @\ \ "/>
    <numFmt numFmtId="199" formatCode="\ ##\ ###\ ##0.0\ \ ;\ \–#\ ###\ ##0.0\ \ ;\ * \–\ \ ;\ * @\ \ "/>
    <numFmt numFmtId="200" formatCode="\ #\ ###\ ###\ ##0\ \ ;\ \–###\ ###\ ##0\ \ ;\ * \–\ \ ;\ * @\ \ "/>
    <numFmt numFmtId="201" formatCode="\ #\ ###\ ##0.00\ \ ;\ \–###\ ##0.00\ \ ;\ * \–\ \ ;\ * @\ \ "/>
    <numFmt numFmtId="202" formatCode="_-* #,##0.00\ [$€]_-;\-* #,##0.00\ [$€]_-;_-* &quot;-&quot;??\ [$€]_-;_-@_-"/>
    <numFmt numFmtId="203" formatCode="[$-407]General"/>
    <numFmt numFmtId="204" formatCode="_-* #,##0.00\ _E_U_R_-;\-* #,##0.00\ _E_U_R_-;_-* &quot;-&quot;??\ _E_U_R_-;_-@_-"/>
    <numFmt numFmtId="205" formatCode="\ ####0.0\ \ ;\ * \–####0.0\ \ ;\ * \X\ \ ;\ * @\ \ "/>
    <numFmt numFmtId="206" formatCode="\ ##0\ \ ;\ * \x\ \ ;\ * @\ \ "/>
    <numFmt numFmtId="207" formatCode="\ ??0.0\ \ ;\ * \–??0.0\ \ ;\ * \–\ \ ;\ * @\ \ "/>
    <numFmt numFmtId="208" formatCode="#,##0.0"/>
    <numFmt numFmtId="209" formatCode="&quot;DM&quot;#,##0.00;[Red]\-&quot;DM&quot;#,##0.00"/>
    <numFmt numFmtId="210" formatCode="#,##0;\-#,##0\ \ "/>
    <numFmt numFmtId="211" formatCode="#\ ###\ ##0.0"/>
    <numFmt numFmtId="212" formatCode="#\ ###\ ##0.0\ "/>
  </numFmts>
  <fonts count="114">
    <font>
      <sz val="11"/>
      <color theme="1"/>
      <name val="Calibri"/>
      <family val="2"/>
      <scheme val="minor"/>
    </font>
    <font>
      <sz val="10"/>
      <color theme="1"/>
      <name val="Arial"/>
      <family val="2"/>
    </font>
    <font>
      <sz val="10"/>
      <color indexed="8"/>
      <name val="MS Sans Serif"/>
      <family val="2"/>
    </font>
    <font>
      <sz val="10"/>
      <name val="Arial"/>
      <family val="2"/>
    </font>
    <font>
      <u/>
      <sz val="10"/>
      <color theme="10"/>
      <name val="MS Sans Serif"/>
      <family val="2"/>
    </font>
    <font>
      <sz val="9.5"/>
      <name val="Arial"/>
      <family val="2"/>
    </font>
    <font>
      <sz val="10"/>
      <name val="MS Sans Serif"/>
      <family val="2"/>
    </font>
    <font>
      <sz val="8"/>
      <name val="Arial"/>
      <family val="2"/>
    </font>
    <font>
      <b/>
      <sz val="8"/>
      <name val="Arial"/>
      <family val="2"/>
    </font>
    <font>
      <b/>
      <sz val="10"/>
      <name val="MS Sans Serif"/>
      <family val="2"/>
    </font>
    <font>
      <sz val="8"/>
      <color theme="1"/>
      <name val="Arial"/>
      <family val="2"/>
    </font>
    <font>
      <sz val="6"/>
      <name val="Arial"/>
      <family val="2"/>
    </font>
    <font>
      <sz val="8"/>
      <name val="MS Sans Serif"/>
      <family val="2"/>
    </font>
    <font>
      <sz val="7"/>
      <name val="Arial"/>
      <family val="2"/>
    </font>
    <font>
      <sz val="11"/>
      <name val="Arial"/>
      <family val="2"/>
    </font>
    <font>
      <b/>
      <sz val="24"/>
      <name val="Arial"/>
      <family val="2"/>
    </font>
    <font>
      <sz val="8.5"/>
      <color theme="0"/>
      <name val="Open Sans"/>
      <family val="2"/>
    </font>
    <font>
      <sz val="8.5"/>
      <name val="Open Sans"/>
      <family val="2"/>
    </font>
    <font>
      <vertAlign val="superscript"/>
      <sz val="8.5"/>
      <name val="Open Sans"/>
      <family val="2"/>
    </font>
    <font>
      <i/>
      <sz val="8.5"/>
      <color indexed="10"/>
      <name val="Open Sans"/>
      <family val="2"/>
    </font>
    <font>
      <b/>
      <sz val="8.5"/>
      <name val="Open Sans"/>
      <family val="2"/>
    </font>
    <font>
      <sz val="8.5"/>
      <color theme="1"/>
      <name val="Open Sans"/>
      <family val="2"/>
    </font>
    <font>
      <b/>
      <sz val="8.5"/>
      <color indexed="10"/>
      <name val="Open Sans"/>
      <family val="2"/>
    </font>
    <font>
      <i/>
      <sz val="8.5"/>
      <name val="Open Sans"/>
      <family val="2"/>
    </font>
    <font>
      <sz val="8.5"/>
      <color indexed="10"/>
      <name val="Open Sans"/>
      <family val="2"/>
    </font>
    <font>
      <b/>
      <vertAlign val="superscript"/>
      <sz val="8.5"/>
      <name val="Open Sans"/>
      <family val="2"/>
    </font>
    <font>
      <sz val="8.5"/>
      <color indexed="12"/>
      <name val="Open Sans"/>
      <family val="2"/>
    </font>
    <font>
      <i/>
      <sz val="8.5"/>
      <color indexed="12"/>
      <name val="Open Sans"/>
      <family val="2"/>
    </font>
    <font>
      <sz val="10"/>
      <name val="Open Sans"/>
      <family val="2"/>
    </font>
    <font>
      <b/>
      <sz val="10"/>
      <name val="Open Sans"/>
      <family val="2"/>
    </font>
    <font>
      <i/>
      <sz val="10"/>
      <name val="Open Sans"/>
      <family val="2"/>
    </font>
    <font>
      <b/>
      <sz val="10"/>
      <color theme="0"/>
      <name val="Open Sans"/>
      <family val="2"/>
    </font>
    <font>
      <sz val="8.5"/>
      <color rgb="FFFF0000"/>
      <name val="Open Sans"/>
      <family val="2"/>
    </font>
    <font>
      <sz val="8.5"/>
      <name val="Arial"/>
      <family val="2"/>
    </font>
    <font>
      <b/>
      <sz val="24"/>
      <name val="Open Sans"/>
      <family val="2"/>
    </font>
    <font>
      <b/>
      <sz val="6"/>
      <name val="Open Sans"/>
      <family val="2"/>
    </font>
    <font>
      <i/>
      <sz val="8"/>
      <name val="Open Sans"/>
      <family val="2"/>
    </font>
    <font>
      <b/>
      <sz val="12"/>
      <color theme="1"/>
      <name val="Open Sans"/>
      <family val="2"/>
    </font>
    <font>
      <b/>
      <sz val="12"/>
      <name val="Open Sans"/>
      <family val="2"/>
    </font>
    <font>
      <sz val="10"/>
      <color theme="1"/>
      <name val="Open Sans"/>
      <family val="2"/>
    </font>
    <font>
      <sz val="7"/>
      <name val="Open Sans"/>
      <family val="2"/>
    </font>
    <font>
      <sz val="7"/>
      <color theme="1"/>
      <name val="Open Sans"/>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color indexed="8"/>
      <name val="Arial"/>
      <family val="2"/>
    </font>
    <font>
      <sz val="7"/>
      <name val="Letter Gothic CE"/>
      <family val="3"/>
      <charset val="238"/>
    </font>
    <font>
      <sz val="11"/>
      <color indexed="8"/>
      <name val="Calibri"/>
      <family val="2"/>
    </font>
    <font>
      <sz val="11"/>
      <color indexed="8"/>
      <name val="Arial"/>
      <family val="2"/>
    </font>
    <font>
      <sz val="11"/>
      <color indexed="9"/>
      <name val="Calibri"/>
      <family val="2"/>
    </font>
    <font>
      <sz val="11"/>
      <color indexed="9"/>
      <name val="Arial"/>
      <family val="2"/>
    </font>
    <font>
      <sz val="10"/>
      <name val="Courier"/>
      <family val="3"/>
    </font>
    <font>
      <sz val="9"/>
      <name val="Arial"/>
      <family val="2"/>
    </font>
    <font>
      <b/>
      <sz val="11"/>
      <color indexed="63"/>
      <name val="Calibri"/>
      <family val="2"/>
    </font>
    <font>
      <b/>
      <sz val="11"/>
      <color indexed="10"/>
      <name val="Calibri"/>
      <family val="2"/>
      <scheme val="minor"/>
    </font>
    <font>
      <b/>
      <sz val="11"/>
      <color indexed="52"/>
      <name val="Calibri"/>
      <family val="2"/>
    </font>
    <font>
      <b/>
      <sz val="11"/>
      <color rgb="FF404066"/>
      <name val="Calibri"/>
      <family val="2"/>
      <scheme val="minor"/>
    </font>
    <font>
      <b/>
      <sz val="11"/>
      <color indexed="63"/>
      <name val="Calibri"/>
      <family val="2"/>
      <scheme val="minor"/>
    </font>
    <font>
      <b/>
      <sz val="10"/>
      <color rgb="FF404066"/>
      <name val="Arial"/>
      <family val="2"/>
    </font>
    <font>
      <sz val="11"/>
      <color indexed="62"/>
      <name val="Calibri"/>
      <family val="2"/>
    </font>
    <font>
      <b/>
      <sz val="11"/>
      <color indexed="8"/>
      <name val="Calibri"/>
      <family val="2"/>
    </font>
    <font>
      <i/>
      <sz val="11"/>
      <color indexed="23"/>
      <name val="Calibri"/>
      <family val="2"/>
    </font>
    <font>
      <sz val="11"/>
      <color rgb="FF000000"/>
      <name val="Calibri"/>
      <family val="2"/>
    </font>
    <font>
      <sz val="11"/>
      <color indexed="17"/>
      <name val="Calibri"/>
      <family val="2"/>
    </font>
    <font>
      <u/>
      <sz val="11"/>
      <color theme="10"/>
      <name val="Arial"/>
      <family val="2"/>
    </font>
    <font>
      <u/>
      <sz val="8"/>
      <color indexed="12"/>
      <name val="Tahoma"/>
      <family val="2"/>
    </font>
    <font>
      <u/>
      <sz val="10"/>
      <color indexed="12"/>
      <name val="Arial"/>
      <family val="2"/>
    </font>
    <font>
      <u/>
      <sz val="8"/>
      <color indexed="12"/>
      <name val="Arial"/>
      <family val="2"/>
    </font>
    <font>
      <u/>
      <sz val="10"/>
      <color rgb="FF0000FF"/>
      <name val="Arial"/>
      <family val="2"/>
    </font>
    <font>
      <u/>
      <sz val="10"/>
      <color theme="10"/>
      <name val="Arial"/>
      <family val="2"/>
    </font>
    <font>
      <b/>
      <u/>
      <sz val="8"/>
      <color indexed="12"/>
      <name val="Arial"/>
      <family val="2"/>
    </font>
    <font>
      <sz val="11"/>
      <color indexed="19"/>
      <name val="Calibri"/>
      <family val="2"/>
      <scheme val="minor"/>
    </font>
    <font>
      <sz val="11"/>
      <color indexed="60"/>
      <name val="Calibri"/>
      <family val="2"/>
    </font>
    <font>
      <sz val="10"/>
      <color rgb="FF000000"/>
      <name val="Arial"/>
      <family val="2"/>
    </font>
    <font>
      <sz val="11"/>
      <color indexed="20"/>
      <name val="Calibri"/>
      <family val="2"/>
    </font>
    <font>
      <sz val="10"/>
      <name val="Helv"/>
    </font>
    <font>
      <sz val="10"/>
      <color indexed="0"/>
      <name val="Arial"/>
      <family val="2"/>
    </font>
    <font>
      <sz val="10"/>
      <name val="MS Sans"/>
    </font>
    <font>
      <sz val="11"/>
      <color theme="1"/>
      <name val="Arial"/>
      <family val="2"/>
    </font>
    <font>
      <sz val="11"/>
      <color rgb="FF000000"/>
      <name val="Calibri"/>
      <family val="2"/>
      <scheme val="minor"/>
    </font>
    <font>
      <sz val="10"/>
      <color indexed="64"/>
      <name val="Arial"/>
      <family val="2"/>
    </font>
    <font>
      <sz val="7.5"/>
      <name val="Arial"/>
      <family val="2"/>
    </font>
    <font>
      <b/>
      <sz val="15"/>
      <color indexed="62"/>
      <name val="Calibri"/>
      <family val="2"/>
      <scheme val="minor"/>
    </font>
    <font>
      <b/>
      <sz val="15"/>
      <color indexed="56"/>
      <name val="Calibri"/>
      <family val="2"/>
    </font>
    <font>
      <b/>
      <sz val="13"/>
      <color indexed="62"/>
      <name val="Calibri"/>
      <family val="2"/>
      <scheme val="minor"/>
    </font>
    <font>
      <b/>
      <sz val="13"/>
      <color indexed="56"/>
      <name val="Calibri"/>
      <family val="2"/>
    </font>
    <font>
      <b/>
      <sz val="11"/>
      <color indexed="62"/>
      <name val="Calibri"/>
      <family val="2"/>
      <scheme val="minor"/>
    </font>
    <font>
      <b/>
      <sz val="11"/>
      <color indexed="56"/>
      <name val="Calibri"/>
      <family val="2"/>
    </font>
    <font>
      <b/>
      <sz val="18"/>
      <color indexed="62"/>
      <name val="Calibri Light"/>
      <family val="2"/>
      <scheme val="major"/>
    </font>
    <font>
      <b/>
      <sz val="18"/>
      <color indexed="56"/>
      <name val="Cambria"/>
      <family val="2"/>
    </font>
    <font>
      <sz val="11"/>
      <color indexed="10"/>
      <name val="Calibri"/>
      <family val="2"/>
      <scheme val="minor"/>
    </font>
    <font>
      <sz val="11"/>
      <color indexed="52"/>
      <name val="Calibri"/>
      <family val="2"/>
    </font>
    <font>
      <sz val="11"/>
      <color indexed="10"/>
      <name val="Calibri"/>
      <family val="2"/>
    </font>
    <font>
      <sz val="10"/>
      <name val="Times New Roman"/>
      <family val="1"/>
    </font>
    <font>
      <b/>
      <sz val="11"/>
      <color indexed="9"/>
      <name val="Calibri"/>
      <family val="2"/>
    </font>
    <font>
      <b/>
      <sz val="7"/>
      <name val="Arial"/>
      <family val="2"/>
    </font>
    <font>
      <b/>
      <sz val="10"/>
      <color theme="1"/>
      <name val="Open Sans"/>
      <family val="2"/>
    </font>
    <font>
      <b/>
      <sz val="8.5"/>
      <color theme="1"/>
      <name val="Open Sans"/>
      <family val="2"/>
    </font>
    <font>
      <sz val="8"/>
      <name val="Open Sans"/>
      <family val="2"/>
    </font>
    <font>
      <sz val="11"/>
      <color theme="1"/>
      <name val="Open Sans"/>
      <family val="2"/>
    </font>
  </fonts>
  <fills count="64">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EAC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rgb="FFE0E0E0"/>
        <bgColor indexed="64"/>
      </patternFill>
    </fill>
    <fill>
      <patternFill patternType="solid">
        <fgColor indexed="47"/>
        <bgColor indexed="64"/>
      </patternFill>
    </fill>
    <fill>
      <patternFill patternType="solid">
        <fgColor indexed="27"/>
        <bgColor indexed="64"/>
      </patternFill>
    </fill>
    <fill>
      <patternFill patternType="solid">
        <fgColor indexed="55"/>
      </patternFill>
    </fill>
  </fills>
  <borders count="53">
    <border>
      <left/>
      <right/>
      <top/>
      <bottom/>
      <diagonal/>
    </border>
    <border>
      <left/>
      <right style="thick">
        <color theme="0" tint="-4.9989318521683403E-2"/>
      </right>
      <top/>
      <bottom/>
      <diagonal/>
    </border>
    <border>
      <left style="thick">
        <color theme="0" tint="-4.9989318521683403E-2"/>
      </left>
      <right/>
      <top/>
      <bottom/>
      <diagonal/>
    </border>
    <border>
      <left/>
      <right style="hair">
        <color indexed="64"/>
      </right>
      <top style="thin">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indexed="64"/>
      </bottom>
      <diagonal/>
    </border>
    <border>
      <left/>
      <right style="hair">
        <color auto="1"/>
      </right>
      <top/>
      <bottom/>
      <diagonal/>
    </border>
    <border>
      <left style="hair">
        <color indexed="64"/>
      </left>
      <right style="hair">
        <color indexed="64"/>
      </right>
      <top style="thin">
        <color auto="1"/>
      </top>
      <bottom/>
      <diagonal/>
    </border>
    <border>
      <left/>
      <right/>
      <top style="thin">
        <color auto="1"/>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auto="1"/>
      </top>
      <bottom style="hair">
        <color indexed="64"/>
      </bottom>
      <diagonal/>
    </border>
    <border>
      <left style="hair">
        <color indexed="64"/>
      </left>
      <right/>
      <top/>
      <bottom style="hair">
        <color indexed="64"/>
      </bottom>
      <diagonal/>
    </border>
    <border>
      <left/>
      <right style="hair">
        <color auto="1"/>
      </right>
      <top style="thin">
        <color auto="1"/>
      </top>
      <bottom style="hair">
        <color auto="1"/>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thin">
        <color auto="1"/>
      </top>
      <bottom/>
      <diagonal/>
    </border>
    <border>
      <left/>
      <right/>
      <top/>
      <bottom style="thin">
        <color auto="1"/>
      </bottom>
      <diagonal/>
    </border>
    <border>
      <left/>
      <right/>
      <top/>
      <bottom style="hair">
        <color indexed="64"/>
      </bottom>
      <diagonal/>
    </border>
    <border>
      <left style="hair">
        <color indexed="64"/>
      </left>
      <right/>
      <top style="thin">
        <color auto="1"/>
      </top>
      <bottom/>
      <diagonal/>
    </border>
    <border>
      <left style="hair">
        <color indexed="64"/>
      </left>
      <right style="hair">
        <color indexed="64"/>
      </right>
      <top style="hair">
        <color indexed="64"/>
      </top>
      <bottom/>
      <diagonal/>
    </border>
    <border>
      <left style="hair">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right/>
      <top style="thin">
        <color indexed="62"/>
      </top>
      <bottom style="double">
        <color indexed="62"/>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bottom style="double">
        <color indexed="10"/>
      </bottom>
      <diagonal/>
    </border>
    <border>
      <left/>
      <right/>
      <top/>
      <bottom style="double">
        <color indexed="5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s>
  <cellStyleXfs count="12031">
    <xf numFmtId="0" fontId="0" fillId="0" borderId="0"/>
    <xf numFmtId="0" fontId="1" fillId="0" borderId="0"/>
    <xf numFmtId="0" fontId="2" fillId="0" borderId="0"/>
    <xf numFmtId="0" fontId="4" fillId="0" borderId="0" applyNumberFormat="0" applyFill="0" applyBorder="0" applyAlignment="0" applyProtection="0"/>
    <xf numFmtId="0" fontId="6" fillId="0" borderId="0"/>
    <xf numFmtId="0" fontId="3" fillId="0" borderId="0"/>
    <xf numFmtId="0" fontId="6" fillId="0" borderId="0"/>
    <xf numFmtId="0" fontId="7" fillId="0" borderId="0"/>
    <xf numFmtId="0" fontId="1" fillId="0" borderId="0"/>
    <xf numFmtId="0" fontId="1" fillId="0" borderId="0"/>
    <xf numFmtId="0" fontId="7" fillId="0" borderId="0"/>
    <xf numFmtId="181" fontId="7" fillId="0" borderId="0"/>
    <xf numFmtId="181" fontId="7" fillId="0" borderId="0"/>
    <xf numFmtId="49" fontId="7" fillId="0" borderId="0"/>
    <xf numFmtId="49" fontId="7" fillId="0" borderId="0"/>
    <xf numFmtId="182" fontId="3" fillId="0" borderId="0">
      <alignment horizontal="center"/>
    </xf>
    <xf numFmtId="183" fontId="7" fillId="0" borderId="0"/>
    <xf numFmtId="184" fontId="7" fillId="0" borderId="0"/>
    <xf numFmtId="185" fontId="7" fillId="0" borderId="0"/>
    <xf numFmtId="186" fontId="7" fillId="0" borderId="0"/>
    <xf numFmtId="186" fontId="7" fillId="0" borderId="0"/>
    <xf numFmtId="187" fontId="60" fillId="0" borderId="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61" fillId="37"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1"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1"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1"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61" fillId="3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1"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61" fillId="4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1"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61" fillId="4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1"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61" fillId="44"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61" fillId="42"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1"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62" fillId="37" borderId="0" applyNumberFormat="0" applyBorder="0" applyAlignment="0" applyProtection="0"/>
    <xf numFmtId="0" fontId="62" fillId="39" borderId="0" applyNumberFormat="0" applyBorder="0" applyAlignment="0" applyProtection="0"/>
    <xf numFmtId="0" fontId="62" fillId="41" borderId="0" applyNumberFormat="0" applyBorder="0" applyAlignment="0" applyProtection="0"/>
    <xf numFmtId="0" fontId="62" fillId="43" borderId="0" applyNumberFormat="0" applyBorder="0" applyAlignment="0" applyProtection="0"/>
    <xf numFmtId="0" fontId="62" fillId="44" borderId="0" applyNumberFormat="0" applyBorder="0" applyAlignment="0" applyProtection="0"/>
    <xf numFmtId="0" fontId="62" fillId="42" borderId="0" applyNumberFormat="0" applyBorder="0" applyAlignment="0" applyProtection="0"/>
    <xf numFmtId="188" fontId="13" fillId="0" borderId="0"/>
    <xf numFmtId="189" fontId="60" fillId="0" borderId="0"/>
    <xf numFmtId="190" fontId="3" fillId="0" borderId="0"/>
    <xf numFmtId="191" fontId="3" fillId="0" borderId="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61" fillId="36"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1"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1"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1"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1"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61" fillId="3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1"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1"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61" fillId="46"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1"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1"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1"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1"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61" fillId="43"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1"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1"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1"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61" fillId="36"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1"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1"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1"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1"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61" fillId="47"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1"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1"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1"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1"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62" fillId="36" borderId="0" applyNumberFormat="0" applyBorder="0" applyAlignment="0" applyProtection="0"/>
    <xf numFmtId="0" fontId="62" fillId="38" borderId="0" applyNumberFormat="0" applyBorder="0" applyAlignment="0" applyProtection="0"/>
    <xf numFmtId="0" fontId="62" fillId="46" borderId="0" applyNumberFormat="0" applyBorder="0" applyAlignment="0" applyProtection="0"/>
    <xf numFmtId="0" fontId="62" fillId="43" borderId="0" applyNumberFormat="0" applyBorder="0" applyAlignment="0" applyProtection="0"/>
    <xf numFmtId="0" fontId="62" fillId="36" borderId="0" applyNumberFormat="0" applyBorder="0" applyAlignment="0" applyProtection="0"/>
    <xf numFmtId="0" fontId="62" fillId="47" borderId="0" applyNumberFormat="0" applyBorder="0" applyAlignment="0" applyProtection="0"/>
    <xf numFmtId="192" fontId="3" fillId="0" borderId="0"/>
    <xf numFmtId="193" fontId="60" fillId="0" borderId="0"/>
    <xf numFmtId="0" fontId="57" fillId="15" borderId="0" applyNumberFormat="0" applyBorder="0" applyAlignment="0" applyProtection="0"/>
    <xf numFmtId="0" fontId="57" fillId="44" borderId="0" applyNumberFormat="0" applyBorder="0" applyAlignment="0" applyProtection="0"/>
    <xf numFmtId="0" fontId="57" fillId="15"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63" fillId="48" borderId="0" applyNumberFormat="0" applyBorder="0" applyAlignment="0" applyProtection="0"/>
    <xf numFmtId="0" fontId="57" fillId="19" borderId="0" applyNumberFormat="0" applyBorder="0" applyAlignment="0" applyProtection="0"/>
    <xf numFmtId="0" fontId="57" fillId="49" borderId="0" applyNumberFormat="0" applyBorder="0" applyAlignment="0" applyProtection="0"/>
    <xf numFmtId="0" fontId="57" fillId="1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63" fillId="38" borderId="0" applyNumberFormat="0" applyBorder="0" applyAlignment="0" applyProtection="0"/>
    <xf numFmtId="0" fontId="57" fillId="23" borderId="0" applyNumberFormat="0" applyBorder="0" applyAlignment="0" applyProtection="0"/>
    <xf numFmtId="0" fontId="57" fillId="47" borderId="0" applyNumberFormat="0" applyBorder="0" applyAlignment="0" applyProtection="0"/>
    <xf numFmtId="0" fontId="57" fillId="23"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63" fillId="46" borderId="0" applyNumberFormat="0" applyBorder="0" applyAlignment="0" applyProtection="0"/>
    <xf numFmtId="0" fontId="57" fillId="27" borderId="0" applyNumberFormat="0" applyBorder="0" applyAlignment="0" applyProtection="0"/>
    <xf numFmtId="0" fontId="57" fillId="39" borderId="0" applyNumberFormat="0" applyBorder="0" applyAlignment="0" applyProtection="0"/>
    <xf numFmtId="0" fontId="57" fillId="27"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63" fillId="50" borderId="0" applyNumberFormat="0" applyBorder="0" applyAlignment="0" applyProtection="0"/>
    <xf numFmtId="0" fontId="57" fillId="31" borderId="0" applyNumberFormat="0" applyBorder="0" applyAlignment="0" applyProtection="0"/>
    <xf numFmtId="0" fontId="57" fillId="44" borderId="0" applyNumberFormat="0" applyBorder="0" applyAlignment="0" applyProtection="0"/>
    <xf numFmtId="0" fontId="57" fillId="31"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63" fillId="51" borderId="0" applyNumberFormat="0" applyBorder="0" applyAlignment="0" applyProtection="0"/>
    <xf numFmtId="0" fontId="57" fillId="35" borderId="0" applyNumberFormat="0" applyBorder="0" applyAlignment="0" applyProtection="0"/>
    <xf numFmtId="0" fontId="57" fillId="38" borderId="0" applyNumberFormat="0" applyBorder="0" applyAlignment="0" applyProtection="0"/>
    <xf numFmtId="0" fontId="57" fillId="35"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63" fillId="52" borderId="0" applyNumberFormat="0" applyBorder="0" applyAlignment="0" applyProtection="0"/>
    <xf numFmtId="0" fontId="64" fillId="48" borderId="0" applyNumberFormat="0" applyBorder="0" applyAlignment="0" applyProtection="0"/>
    <xf numFmtId="0" fontId="64" fillId="38" borderId="0" applyNumberFormat="0" applyBorder="0" applyAlignment="0" applyProtection="0"/>
    <xf numFmtId="0" fontId="64" fillId="46" borderId="0" applyNumberFormat="0" applyBorder="0" applyAlignment="0" applyProtection="0"/>
    <xf numFmtId="0" fontId="64" fillId="50"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194" fontId="3" fillId="0" borderId="0">
      <alignment horizontal="center"/>
    </xf>
    <xf numFmtId="195" fontId="3" fillId="0" borderId="0">
      <alignment horizontal="center"/>
    </xf>
    <xf numFmtId="178" fontId="3" fillId="0" borderId="0">
      <alignment horizontal="center"/>
    </xf>
    <xf numFmtId="196" fontId="3" fillId="0" borderId="0">
      <alignment horizontal="center"/>
    </xf>
    <xf numFmtId="197" fontId="3" fillId="0" borderId="0">
      <alignment horizontal="center"/>
    </xf>
    <xf numFmtId="0" fontId="57" fillId="12" borderId="0" applyNumberFormat="0" applyBorder="0" applyAlignment="0" applyProtection="0"/>
    <xf numFmtId="0" fontId="57" fillId="53" borderId="0" applyNumberFormat="0" applyBorder="0" applyAlignment="0" applyProtection="0"/>
    <xf numFmtId="0" fontId="57" fillId="12"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63" fillId="54" borderId="0" applyNumberFormat="0" applyBorder="0" applyAlignment="0" applyProtection="0"/>
    <xf numFmtId="0" fontId="57" fillId="16" borderId="0" applyNumberFormat="0" applyBorder="0" applyAlignment="0" applyProtection="0"/>
    <xf numFmtId="0" fontId="57" fillId="49" borderId="0" applyNumberFormat="0" applyBorder="0" applyAlignment="0" applyProtection="0"/>
    <xf numFmtId="0" fontId="57" fillId="16"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63" fillId="55" borderId="0" applyNumberFormat="0" applyBorder="0" applyAlignment="0" applyProtection="0"/>
    <xf numFmtId="0" fontId="57" fillId="20" borderId="0" applyNumberFormat="0" applyBorder="0" applyAlignment="0" applyProtection="0"/>
    <xf numFmtId="0" fontId="57" fillId="47" borderId="0" applyNumberFormat="0" applyBorder="0" applyAlignment="0" applyProtection="0"/>
    <xf numFmtId="0" fontId="57" fillId="20"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63" fillId="56" borderId="0" applyNumberFormat="0" applyBorder="0" applyAlignment="0" applyProtection="0"/>
    <xf numFmtId="0" fontId="57" fillId="24" borderId="0" applyNumberFormat="0" applyBorder="0" applyAlignment="0" applyProtection="0"/>
    <xf numFmtId="0" fontId="57" fillId="57" borderId="0" applyNumberFormat="0" applyBorder="0" applyAlignment="0" applyProtection="0"/>
    <xf numFmtId="0" fontId="57" fillId="24" borderId="0" applyNumberFormat="0" applyBorder="0" applyAlignment="0" applyProtection="0"/>
    <xf numFmtId="0" fontId="57" fillId="57" borderId="0" applyNumberFormat="0" applyBorder="0" applyAlignment="0" applyProtection="0"/>
    <xf numFmtId="0" fontId="57" fillId="57" borderId="0" applyNumberFormat="0" applyBorder="0" applyAlignment="0" applyProtection="0"/>
    <xf numFmtId="0" fontId="63" fillId="50" borderId="0" applyNumberFormat="0" applyBorder="0" applyAlignment="0" applyProtection="0"/>
    <xf numFmtId="0" fontId="57" fillId="28" borderId="0" applyNumberFormat="0" applyBorder="0" applyAlignment="0" applyProtection="0"/>
    <xf numFmtId="0" fontId="63" fillId="51" borderId="0" applyNumberFormat="0" applyBorder="0" applyAlignment="0" applyProtection="0"/>
    <xf numFmtId="0" fontId="57" fillId="32" borderId="0" applyNumberFormat="0" applyBorder="0" applyAlignment="0" applyProtection="0"/>
    <xf numFmtId="0" fontId="57" fillId="55" borderId="0" applyNumberFormat="0" applyBorder="0" applyAlignment="0" applyProtection="0"/>
    <xf numFmtId="0" fontId="57" fillId="32"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63" fillId="49" borderId="0" applyNumberFormat="0" applyBorder="0" applyAlignment="0" applyProtection="0"/>
    <xf numFmtId="0" fontId="65" fillId="0" borderId="0"/>
    <xf numFmtId="0" fontId="1" fillId="0" borderId="0" applyFill="0" applyAlignment="0"/>
    <xf numFmtId="0" fontId="1" fillId="0" borderId="0" applyFill="0" applyAlignment="0"/>
    <xf numFmtId="0" fontId="1" fillId="0" borderId="0" applyFill="0" applyAlignment="0"/>
    <xf numFmtId="0" fontId="1" fillId="0" borderId="0" applyFill="0" applyAlignment="0"/>
    <xf numFmtId="0" fontId="10" fillId="0" borderId="0" applyFill="0" applyBorder="0" applyAlignment="0"/>
    <xf numFmtId="0" fontId="66" fillId="0" borderId="0" applyFill="0" applyBorder="0" applyAlignment="0"/>
    <xf numFmtId="0" fontId="50" fillId="9" borderId="31" applyNumberFormat="0" applyAlignment="0" applyProtection="0"/>
    <xf numFmtId="0" fontId="50" fillId="58" borderId="31" applyNumberFormat="0" applyAlignment="0" applyProtection="0"/>
    <xf numFmtId="0" fontId="50" fillId="9" borderId="31" applyNumberFormat="0" applyAlignment="0" applyProtection="0"/>
    <xf numFmtId="0" fontId="50" fillId="58" borderId="31" applyNumberFormat="0" applyAlignment="0" applyProtection="0"/>
    <xf numFmtId="0" fontId="50" fillId="58" borderId="31" applyNumberFormat="0" applyAlignment="0" applyProtection="0"/>
    <xf numFmtId="0" fontId="67" fillId="59" borderId="36" applyNumberFormat="0" applyAlignment="0" applyProtection="0"/>
    <xf numFmtId="0" fontId="67" fillId="59" borderId="36" applyNumberFormat="0" applyAlignment="0" applyProtection="0"/>
    <xf numFmtId="0" fontId="67" fillId="59" borderId="36" applyNumberFormat="0" applyAlignment="0" applyProtection="0"/>
    <xf numFmtId="0" fontId="67" fillId="59" borderId="36" applyNumberFormat="0" applyAlignment="0" applyProtection="0"/>
    <xf numFmtId="0" fontId="67" fillId="59" borderId="36" applyNumberFormat="0" applyAlignment="0" applyProtection="0"/>
    <xf numFmtId="198" fontId="13" fillId="0" borderId="0">
      <alignment horizontal="right"/>
    </xf>
    <xf numFmtId="199" fontId="13" fillId="0" borderId="0">
      <alignment horizontal="right"/>
    </xf>
    <xf numFmtId="200" fontId="13" fillId="0" borderId="0">
      <alignment horizontal="right"/>
    </xf>
    <xf numFmtId="0" fontId="13" fillId="0" borderId="0">
      <alignment horizontal="right"/>
    </xf>
    <xf numFmtId="201" fontId="13" fillId="0" borderId="0">
      <alignment horizontal="right"/>
    </xf>
    <xf numFmtId="0" fontId="51" fillId="9" borderId="30" applyNumberFormat="0" applyAlignment="0" applyProtection="0"/>
    <xf numFmtId="0" fontId="68" fillId="58" borderId="30" applyNumberFormat="0" applyAlignment="0" applyProtection="0"/>
    <xf numFmtId="0" fontId="51" fillId="9" borderId="30" applyNumberFormat="0" applyAlignment="0" applyProtection="0"/>
    <xf numFmtId="0" fontId="68" fillId="58" borderId="30" applyNumberFormat="0" applyAlignment="0" applyProtection="0"/>
    <xf numFmtId="0" fontId="68" fillId="58" borderId="30" applyNumberFormat="0" applyAlignment="0" applyProtection="0"/>
    <xf numFmtId="0" fontId="69" fillId="59" borderId="37" applyNumberFormat="0" applyAlignment="0" applyProtection="0"/>
    <xf numFmtId="0" fontId="69" fillId="59" borderId="37" applyNumberFormat="0" applyAlignment="0" applyProtection="0"/>
    <xf numFmtId="0" fontId="69" fillId="59" borderId="37" applyNumberFormat="0" applyAlignment="0" applyProtection="0"/>
    <xf numFmtId="0" fontId="70" fillId="60" borderId="0" applyNumberFormat="0" applyBorder="0" applyAlignment="0" applyProtection="0"/>
    <xf numFmtId="0" fontId="70" fillId="60" borderId="0" applyNumberFormat="0" applyBorder="0" applyAlignment="0" applyProtection="0"/>
    <xf numFmtId="0" fontId="71" fillId="61" borderId="0" applyNumberFormat="0" applyBorder="0" applyAlignment="0" applyProtection="0"/>
    <xf numFmtId="0" fontId="72" fillId="60" borderId="0" applyNumberFormat="0" applyBorder="0" applyAlignment="0" applyProtection="0"/>
    <xf numFmtId="0" fontId="72" fillId="62" borderId="0" applyNumberFormat="0" applyBorder="0" applyAlignment="0" applyProtection="0"/>
    <xf numFmtId="0" fontId="72" fillId="60" borderId="0" applyNumberFormat="0" applyBorder="0" applyAlignment="0" applyProtection="0"/>
    <xf numFmtId="0" fontId="70" fillId="60" borderId="0" applyNumberFormat="0" applyBorder="0" applyAlignment="0" applyProtection="0"/>
    <xf numFmtId="0" fontId="72" fillId="60" borderId="0" applyNumberFormat="0" applyBorder="0" applyAlignment="0" applyProtection="0"/>
    <xf numFmtId="0" fontId="70" fillId="60"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2" fillId="62"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0" fillId="60"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180" fontId="3" fillId="0" borderId="0" applyFont="0" applyFill="0" applyBorder="0" applyAlignment="0" applyProtection="0"/>
    <xf numFmtId="0" fontId="49" fillId="8" borderId="30" applyNumberFormat="0" applyAlignment="0" applyProtection="0"/>
    <xf numFmtId="0" fontId="49" fillId="45" borderId="30" applyNumberFormat="0" applyAlignment="0" applyProtection="0"/>
    <xf numFmtId="0" fontId="49" fillId="8" borderId="30" applyNumberFormat="0" applyAlignment="0" applyProtection="0"/>
    <xf numFmtId="0" fontId="49" fillId="45" borderId="30" applyNumberFormat="0" applyAlignment="0" applyProtection="0"/>
    <xf numFmtId="0" fontId="49" fillId="45" borderId="30" applyNumberFormat="0" applyAlignment="0" applyProtection="0"/>
    <xf numFmtId="0" fontId="73" fillId="42" borderId="37" applyNumberFormat="0" applyAlignment="0" applyProtection="0"/>
    <xf numFmtId="0" fontId="73" fillId="42" borderId="37" applyNumberFormat="0" applyAlignment="0" applyProtection="0"/>
    <xf numFmtId="0" fontId="73" fillId="42" borderId="37" applyNumberFormat="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74" fillId="0" borderId="39" applyNumberFormat="0" applyFill="0" applyAlignment="0" applyProtection="0"/>
    <xf numFmtId="0" fontId="74" fillId="0" borderId="39" applyNumberFormat="0" applyFill="0" applyAlignment="0" applyProtection="0"/>
    <xf numFmtId="0" fontId="74" fillId="0" borderId="39" applyNumberFormat="0" applyFill="0" applyAlignment="0" applyProtection="0"/>
    <xf numFmtId="0" fontId="74" fillId="0" borderId="39" applyNumberFormat="0" applyFill="0" applyAlignment="0" applyProtection="0"/>
    <xf numFmtId="0" fontId="74" fillId="0" borderId="39" applyNumberFormat="0" applyFill="0" applyAlignment="0" applyProtection="0"/>
    <xf numFmtId="0" fontId="56" fillId="0" borderId="35"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5"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6" fillId="0" borderId="38" applyNumberFormat="0" applyFill="0" applyAlignment="0" applyProtection="0"/>
    <xf numFmtId="0" fontId="55" fillId="0" borderId="0" applyNumberFormat="0" applyFill="0" applyBorder="0" applyAlignment="0" applyProtection="0"/>
    <xf numFmtId="0" fontId="75" fillId="0" borderId="0" applyNumberFormat="0" applyFill="0" applyBorder="0" applyAlignment="0" applyProtection="0"/>
    <xf numFmtId="202" fontId="7" fillId="0" borderId="0" applyFont="0" applyFill="0" applyBorder="0" applyAlignment="0" applyProtection="0"/>
    <xf numFmtId="203" fontId="76" fillId="0" borderId="0"/>
    <xf numFmtId="0" fontId="7" fillId="0" borderId="21"/>
    <xf numFmtId="0" fontId="7" fillId="0" borderId="21"/>
    <xf numFmtId="0" fontId="7" fillId="0" borderId="21"/>
    <xf numFmtId="0" fontId="7" fillId="0" borderId="21"/>
    <xf numFmtId="0" fontId="7" fillId="0" borderId="21"/>
    <xf numFmtId="0" fontId="46" fillId="5" borderId="0" applyNumberFormat="0" applyBorder="0" applyAlignment="0" applyProtection="0"/>
    <xf numFmtId="0" fontId="46" fillId="44" borderId="0" applyNumberFormat="0" applyBorder="0" applyAlignment="0" applyProtection="0"/>
    <xf numFmtId="0" fontId="46" fillId="5"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77" fillId="41" borderId="0" applyNumberFormat="0" applyBorder="0" applyAlignment="0" applyProtection="0"/>
    <xf numFmtId="49" fontId="8" fillId="0" borderId="0">
      <alignment horizontal="left"/>
    </xf>
    <xf numFmtId="0" fontId="78" fillId="0" borderId="0" applyNumberFormat="0" applyFill="0" applyBorder="0" applyAlignment="0" applyProtection="0"/>
    <xf numFmtId="0" fontId="79"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71" fillId="61" borderId="0" applyNumberFormat="0" applyBorder="0" applyAlignment="0" applyProtection="0"/>
    <xf numFmtId="0" fontId="72" fillId="60" borderId="0" applyNumberFormat="0" applyBorder="0" applyAlignment="0" applyProtection="0"/>
    <xf numFmtId="0" fontId="72" fillId="62" borderId="0" applyNumberFormat="0" applyBorder="0" applyAlignment="0" applyProtection="0"/>
    <xf numFmtId="0" fontId="72" fillId="60" borderId="0" applyNumberFormat="0" applyBorder="0" applyAlignment="0" applyProtection="0"/>
    <xf numFmtId="0" fontId="70" fillId="60" borderId="0" applyNumberFormat="0" applyBorder="0" applyAlignment="0" applyProtection="0"/>
    <xf numFmtId="0" fontId="4" fillId="0" borderId="0" applyNumberFormat="0" applyFill="0" applyBorder="0" applyAlignment="0" applyProtection="0"/>
    <xf numFmtId="0" fontId="80" fillId="0" borderId="0" applyNumberFormat="0" applyFill="0" applyBorder="0" applyAlignment="0" applyProtection="0">
      <alignment vertical="top"/>
      <protection locked="0"/>
    </xf>
    <xf numFmtId="0" fontId="70" fillId="60"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2" fillId="62" borderId="0" applyNumberFormat="0" applyBorder="0" applyAlignment="0" applyProtection="0"/>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72" fillId="60" borderId="0" applyNumberFormat="0" applyBorder="0" applyAlignment="0" applyProtection="0"/>
    <xf numFmtId="0" fontId="70" fillId="60" borderId="0" applyNumberFormat="0" applyBorder="0" applyAlignment="0" applyProtection="0"/>
    <xf numFmtId="0" fontId="83" fillId="0" borderId="0" applyNumberFormat="0" applyFill="0" applyBorder="0" applyAlignment="0" applyProtection="0"/>
    <xf numFmtId="0" fontId="81" fillId="0" borderId="0" applyNumberFormat="0" applyFill="0" applyBorder="0" applyAlignment="0" applyProtection="0">
      <alignment vertical="top"/>
      <protection locked="0"/>
    </xf>
    <xf numFmtId="0" fontId="72" fillId="60" borderId="0" applyNumberFormat="0" applyBorder="0" applyAlignment="0" applyProtection="0"/>
    <xf numFmtId="0" fontId="72" fillId="60" borderId="0" applyNumberFormat="0" applyBorder="0" applyAlignment="0" applyProtection="0"/>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7" fillId="0" borderId="0">
      <alignment horizontal="left"/>
    </xf>
    <xf numFmtId="0" fontId="7" fillId="0" borderId="0">
      <alignment horizontal="left"/>
    </xf>
    <xf numFmtId="1" fontId="13" fillId="0" borderId="40">
      <alignment horizontal="center"/>
    </xf>
    <xf numFmtId="204" fontId="3" fillId="0" borderId="0" applyFont="0" applyFill="0" applyBorder="0" applyAlignment="0" applyProtection="0"/>
    <xf numFmtId="0" fontId="78"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1" fillId="0" borderId="0">
      <alignment horizontal="left"/>
      <protection locked="0"/>
    </xf>
    <xf numFmtId="0" fontId="84" fillId="0" borderId="0">
      <alignment horizontal="left"/>
      <protection locked="0"/>
    </xf>
    <xf numFmtId="0" fontId="84" fillId="0" borderId="0">
      <alignment horizontal="left"/>
      <protection locked="0"/>
    </xf>
    <xf numFmtId="0" fontId="84" fillId="0" borderId="0">
      <alignment horizontal="left"/>
      <protection locked="0"/>
    </xf>
    <xf numFmtId="205" fontId="13" fillId="0" borderId="0">
      <alignment horizontal="right"/>
    </xf>
    <xf numFmtId="206" fontId="13" fillId="0" borderId="0">
      <alignment horizontal="right"/>
    </xf>
    <xf numFmtId="181" fontId="60" fillId="0" borderId="0"/>
    <xf numFmtId="0" fontId="48" fillId="7" borderId="0" applyNumberFormat="0" applyBorder="0" applyAlignment="0" applyProtection="0"/>
    <xf numFmtId="0" fontId="85" fillId="7" borderId="0" applyNumberFormat="0" applyBorder="0" applyAlignment="0" applyProtection="0"/>
    <xf numFmtId="0" fontId="48" fillId="7"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86" fillId="45" borderId="0" applyNumberFormat="0" applyBorder="0" applyAlignment="0" applyProtection="0"/>
    <xf numFmtId="0" fontId="11" fillId="0" borderId="41" applyFont="0" applyBorder="0" applyAlignment="0"/>
    <xf numFmtId="49" fontId="7" fillId="0" borderId="0">
      <alignment horizontal="left"/>
    </xf>
    <xf numFmtId="0" fontId="87" fillId="0" borderId="0"/>
    <xf numFmtId="0" fontId="42" fillId="11" borderId="34" applyNumberFormat="0" applyFont="0" applyAlignment="0" applyProtection="0"/>
    <xf numFmtId="0" fontId="61" fillId="40" borderId="42" applyNumberFormat="0" applyFont="0" applyAlignment="0" applyProtection="0"/>
    <xf numFmtId="0" fontId="1" fillId="11" borderId="34" applyNumberFormat="0" applyFont="0" applyAlignment="0" applyProtection="0"/>
    <xf numFmtId="0" fontId="1" fillId="11" borderId="34" applyNumberFormat="0" applyFont="0" applyAlignment="0" applyProtection="0"/>
    <xf numFmtId="0" fontId="1"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61"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61"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1" fillId="11" borderId="34" applyNumberFormat="0" applyFont="0" applyAlignment="0" applyProtection="0"/>
    <xf numFmtId="0" fontId="42" fillId="11" borderId="34" applyNumberFormat="0" applyFont="0" applyAlignment="0" applyProtection="0"/>
    <xf numFmtId="0" fontId="1"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1"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1"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1"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1"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1"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6"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42" fillId="11" borderId="34" applyNumberFormat="0" applyFont="0" applyAlignment="0" applyProtection="0"/>
    <xf numFmtId="0" fontId="61" fillId="40" borderId="42" applyNumberFormat="0" applyFont="0" applyAlignment="0" applyProtection="0"/>
    <xf numFmtId="0" fontId="61" fillId="40" borderId="42" applyNumberFormat="0" applyFont="0" applyAlignment="0" applyProtection="0"/>
    <xf numFmtId="0" fontId="61" fillId="40" borderId="42" applyNumberFormat="0" applyFont="0" applyAlignment="0" applyProtection="0"/>
    <xf numFmtId="0" fontId="61" fillId="40" borderId="42" applyNumberFormat="0" applyFont="0" applyAlignment="0" applyProtection="0"/>
    <xf numFmtId="49" fontId="60" fillId="0" borderId="0"/>
    <xf numFmtId="9" fontId="3" fillId="0" borderId="0" applyFont="0" applyFill="0" applyBorder="0" applyAlignment="0" applyProtection="0"/>
    <xf numFmtId="207" fontId="13" fillId="0" borderId="0">
      <alignment horizontal="right"/>
    </xf>
    <xf numFmtId="0" fontId="47" fillId="6" borderId="0" applyNumberFormat="0" applyBorder="0" applyAlignment="0" applyProtection="0"/>
    <xf numFmtId="0" fontId="47" fillId="43" borderId="0" applyNumberFormat="0" applyBorder="0" applyAlignment="0" applyProtection="0"/>
    <xf numFmtId="0" fontId="47" fillId="6"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88" fillId="39" borderId="0" applyNumberFormat="0" applyBorder="0" applyAlignment="0" applyProtection="0"/>
    <xf numFmtId="0" fontId="6" fillId="0" borderId="0"/>
    <xf numFmtId="0" fontId="1" fillId="0" borderId="0"/>
    <xf numFmtId="0" fontId="3" fillId="0" borderId="0"/>
    <xf numFmtId="0" fontId="42" fillId="0" borderId="0"/>
    <xf numFmtId="0" fontId="42" fillId="0" borderId="0"/>
    <xf numFmtId="0" fontId="89" fillId="0" borderId="0"/>
    <xf numFmtId="0" fontId="1" fillId="0" borderId="0"/>
    <xf numFmtId="0" fontId="90" fillId="0" borderId="0" applyNumberFormat="0" applyFont="0" applyFill="0" applyBorder="0" applyAlignment="0" applyProtection="0">
      <alignment vertical="top"/>
      <protection locked="0"/>
    </xf>
    <xf numFmtId="0" fontId="42" fillId="0" borderId="0"/>
    <xf numFmtId="0" fontId="7" fillId="0" borderId="0"/>
    <xf numFmtId="0" fontId="3" fillId="0" borderId="0"/>
    <xf numFmtId="0" fontId="3" fillId="0" borderId="0"/>
    <xf numFmtId="0" fontId="7" fillId="0" borderId="0"/>
    <xf numFmtId="0" fontId="90" fillId="0" borderId="0" applyNumberFormat="0" applyFont="0" applyFill="0" applyBorder="0" applyAlignment="0" applyProtection="0">
      <alignment vertical="top"/>
      <protection locked="0"/>
    </xf>
    <xf numFmtId="0" fontId="91" fillId="0" borderId="0"/>
    <xf numFmtId="166" fontId="89" fillId="0" borderId="0"/>
    <xf numFmtId="0" fontId="42" fillId="0" borderId="0"/>
    <xf numFmtId="0" fontId="42" fillId="0" borderId="0"/>
    <xf numFmtId="0" fontId="42" fillId="0" borderId="0"/>
    <xf numFmtId="0" fontId="6" fillId="0" borderId="0"/>
    <xf numFmtId="0" fontId="3" fillId="0" borderId="0"/>
    <xf numFmtId="0" fontId="3" fillId="0" borderId="0" applyNumberFormat="0" applyFont="0" applyFill="0" applyBorder="0" applyAlignment="0" applyProtection="0">
      <alignment vertical="top"/>
    </xf>
    <xf numFmtId="0" fontId="42" fillId="0" borderId="0"/>
    <xf numFmtId="0" fontId="7" fillId="0" borderId="0"/>
    <xf numFmtId="0" fontId="7"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7" fillId="0" borderId="0"/>
    <xf numFmtId="0" fontId="42" fillId="0" borderId="0"/>
    <xf numFmtId="0" fontId="42" fillId="0" borderId="0"/>
    <xf numFmtId="0" fontId="42" fillId="0" borderId="0"/>
    <xf numFmtId="0" fontId="42" fillId="0" borderId="0"/>
    <xf numFmtId="0" fontId="87" fillId="0" borderId="0"/>
    <xf numFmtId="0" fontId="76" fillId="0" borderId="0"/>
    <xf numFmtId="0" fontId="42" fillId="0" borderId="0"/>
    <xf numFmtId="0" fontId="42" fillId="0" borderId="0"/>
    <xf numFmtId="0" fontId="42" fillId="0" borderId="0"/>
    <xf numFmtId="0" fontId="9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93" fillId="0" borderId="0"/>
    <xf numFmtId="0" fontId="42" fillId="0" borderId="0"/>
    <xf numFmtId="0" fontId="9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7" fillId="0" borderId="0"/>
    <xf numFmtId="0" fontId="7"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62" fillId="0" borderId="0"/>
    <xf numFmtId="0" fontId="42" fillId="0" borderId="0"/>
    <xf numFmtId="0" fontId="42" fillId="0" borderId="0"/>
    <xf numFmtId="0" fontId="42" fillId="0" borderId="0"/>
    <xf numFmtId="0" fontId="42" fillId="0" borderId="0"/>
    <xf numFmtId="0" fontId="3"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3" fillId="0" borderId="0"/>
    <xf numFmtId="0" fontId="42" fillId="0" borderId="0"/>
    <xf numFmtId="0" fontId="94" fillId="0" borderId="0" applyNumberFormat="0" applyFont="0" applyFill="0" applyBorder="0" applyAlignment="0" applyProtection="0">
      <alignment vertical="top"/>
      <protection locked="0"/>
    </xf>
    <xf numFmtId="0" fontId="59" fillId="0" borderId="0" applyNumberFormat="0" applyFont="0" applyFill="0" applyBorder="0" applyAlignment="0" applyProtection="0">
      <alignment vertical="top"/>
      <protection locked="0"/>
    </xf>
    <xf numFmtId="0" fontId="2"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7" fillId="0" borderId="0"/>
    <xf numFmtId="0" fontId="1" fillId="0" borderId="0"/>
    <xf numFmtId="0" fontId="1" fillId="0" borderId="0"/>
    <xf numFmtId="0" fontId="42" fillId="0" borderId="0"/>
    <xf numFmtId="0" fontId="42" fillId="0" borderId="0"/>
    <xf numFmtId="0" fontId="7" fillId="0" borderId="0"/>
    <xf numFmtId="0" fontId="3" fillId="0" borderId="0"/>
    <xf numFmtId="0" fontId="3" fillId="0" borderId="0"/>
    <xf numFmtId="0" fontId="3" fillId="0" borderId="0"/>
    <xf numFmtId="0" fontId="7" fillId="0" borderId="0"/>
    <xf numFmtId="0" fontId="42" fillId="0" borderId="0"/>
    <xf numFmtId="0" fontId="42" fillId="0" borderId="0"/>
    <xf numFmtId="0" fontId="42" fillId="0" borderId="0"/>
    <xf numFmtId="0" fontId="42" fillId="0" borderId="0"/>
    <xf numFmtId="0" fontId="7"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9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42" fillId="0" borderId="0"/>
    <xf numFmtId="0" fontId="1" fillId="0" borderId="0"/>
    <xf numFmtId="0" fontId="1" fillId="0" borderId="0"/>
    <xf numFmtId="0" fontId="42" fillId="0" borderId="0"/>
    <xf numFmtId="0" fontId="6" fillId="0" borderId="0"/>
    <xf numFmtId="0" fontId="6" fillId="0" borderId="0"/>
    <xf numFmtId="0" fontId="3" fillId="0" borderId="0"/>
    <xf numFmtId="0" fontId="7"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6" fillId="0" borderId="0"/>
    <xf numFmtId="0" fontId="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8" fontId="95" fillId="0" borderId="0">
      <alignment horizontal="center" vertical="center"/>
    </xf>
    <xf numFmtId="0" fontId="43" fillId="0" borderId="27" applyNumberFormat="0" applyFill="0" applyAlignment="0" applyProtection="0"/>
    <xf numFmtId="0" fontId="96" fillId="0" borderId="43" applyNumberFormat="0" applyFill="0" applyAlignment="0" applyProtection="0"/>
    <xf numFmtId="0" fontId="43" fillId="0" borderId="27" applyNumberFormat="0" applyFill="0" applyAlignment="0" applyProtection="0"/>
    <xf numFmtId="0" fontId="96" fillId="0" borderId="43" applyNumberFormat="0" applyFill="0" applyAlignment="0" applyProtection="0"/>
    <xf numFmtId="0" fontId="96" fillId="0" borderId="43" applyNumberFormat="0" applyFill="0" applyAlignment="0" applyProtection="0"/>
    <xf numFmtId="0" fontId="97" fillId="0" borderId="44" applyNumberFormat="0" applyFill="0" applyAlignment="0" applyProtection="0"/>
    <xf numFmtId="0" fontId="44" fillId="0" borderId="28" applyNumberFormat="0" applyFill="0" applyAlignment="0" applyProtection="0"/>
    <xf numFmtId="0" fontId="98" fillId="0" borderId="45" applyNumberFormat="0" applyFill="0" applyAlignment="0" applyProtection="0"/>
    <xf numFmtId="0" fontId="44" fillId="0" borderId="28" applyNumberFormat="0" applyFill="0" applyAlignment="0" applyProtection="0"/>
    <xf numFmtId="0" fontId="98" fillId="0" borderId="45" applyNumberFormat="0" applyFill="0" applyAlignment="0" applyProtection="0"/>
    <xf numFmtId="0" fontId="98" fillId="0" borderId="45" applyNumberFormat="0" applyFill="0" applyAlignment="0" applyProtection="0"/>
    <xf numFmtId="0" fontId="99" fillId="0" borderId="46" applyNumberFormat="0" applyFill="0" applyAlignment="0" applyProtection="0"/>
    <xf numFmtId="0" fontId="45" fillId="0" borderId="29" applyNumberFormat="0" applyFill="0" applyAlignment="0" applyProtection="0"/>
    <xf numFmtId="0" fontId="100" fillId="0" borderId="47" applyNumberFormat="0" applyFill="0" applyAlignment="0" applyProtection="0"/>
    <xf numFmtId="0" fontId="100" fillId="0" borderId="47" applyNumberFormat="0" applyFill="0" applyAlignment="0" applyProtection="0"/>
    <xf numFmtId="0" fontId="100" fillId="0" borderId="47" applyNumberFormat="0" applyFill="0" applyAlignment="0" applyProtection="0"/>
    <xf numFmtId="0" fontId="45" fillId="0" borderId="29" applyNumberFormat="0" applyFill="0" applyAlignment="0" applyProtection="0"/>
    <xf numFmtId="0" fontId="100" fillId="0" borderId="47" applyNumberFormat="0" applyFill="0" applyAlignment="0" applyProtection="0"/>
    <xf numFmtId="0" fontId="100" fillId="0" borderId="47" applyNumberFormat="0" applyFill="0" applyAlignment="0" applyProtection="0"/>
    <xf numFmtId="0" fontId="100" fillId="0" borderId="47" applyNumberFormat="0" applyFill="0" applyAlignment="0" applyProtection="0"/>
    <xf numFmtId="0" fontId="101" fillId="0" borderId="48" applyNumberFormat="0" applyFill="0" applyAlignment="0" applyProtection="0"/>
    <xf numFmtId="0" fontId="45" fillId="0" borderId="0" applyNumberFormat="0" applyFill="0" applyBorder="0" applyAlignment="0" applyProtection="0"/>
    <xf numFmtId="0" fontId="100" fillId="0" borderId="0" applyNumberFormat="0" applyFill="0" applyBorder="0" applyAlignment="0" applyProtection="0"/>
    <xf numFmtId="0" fontId="45"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58" fillId="0" borderId="0" applyNumberFormat="0" applyFill="0" applyBorder="0" applyAlignment="0" applyProtection="0"/>
    <xf numFmtId="0" fontId="102" fillId="0" borderId="0" applyNumberFormat="0" applyFill="0" applyBorder="0" applyAlignment="0" applyProtection="0"/>
    <xf numFmtId="0" fontId="58"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49" fontId="7" fillId="0" borderId="0">
      <alignment horizontal="left" vertical="top"/>
    </xf>
    <xf numFmtId="0" fontId="52" fillId="0" borderId="32" applyNumberFormat="0" applyFill="0" applyAlignment="0" applyProtection="0"/>
    <xf numFmtId="0" fontId="104" fillId="0" borderId="49" applyNumberFormat="0" applyFill="0" applyAlignment="0" applyProtection="0"/>
    <xf numFmtId="0" fontId="52" fillId="0" borderId="32" applyNumberFormat="0" applyFill="0" applyAlignment="0" applyProtection="0"/>
    <xf numFmtId="0" fontId="104" fillId="0" borderId="49" applyNumberFormat="0" applyFill="0" applyAlignment="0" applyProtection="0"/>
    <xf numFmtId="0" fontId="104" fillId="0" borderId="49" applyNumberFormat="0" applyFill="0" applyAlignment="0" applyProtection="0"/>
    <xf numFmtId="0" fontId="105" fillId="0" borderId="50" applyNumberFormat="0" applyFill="0" applyAlignment="0" applyProtection="0"/>
    <xf numFmtId="209" fontId="89" fillId="0" borderId="0" applyFont="0" applyFill="0" applyBorder="0" applyAlignment="0" applyProtection="0"/>
    <xf numFmtId="44" fontId="2" fillId="0" borderId="0" applyFont="0" applyFill="0" applyBorder="0" applyAlignment="0" applyProtection="0"/>
    <xf numFmtId="0" fontId="54" fillId="0" borderId="0" applyNumberFormat="0" applyFill="0" applyBorder="0" applyAlignment="0" applyProtection="0"/>
    <xf numFmtId="0" fontId="106" fillId="0" borderId="0" applyNumberFormat="0" applyFill="0" applyBorder="0" applyAlignment="0" applyProtection="0"/>
    <xf numFmtId="210" fontId="107" fillId="0" borderId="51"/>
    <xf numFmtId="0" fontId="53" fillId="10" borderId="33" applyNumberFormat="0" applyAlignment="0" applyProtection="0"/>
    <xf numFmtId="0" fontId="108" fillId="63" borderId="52" applyNumberFormat="0" applyAlignment="0" applyProtection="0"/>
    <xf numFmtId="0" fontId="109" fillId="0" borderId="0">
      <alignment horizontal="center" vertical="center"/>
    </xf>
    <xf numFmtId="0" fontId="1" fillId="0" borderId="0"/>
  </cellStyleXfs>
  <cellXfs count="534">
    <xf numFmtId="0" fontId="0" fillId="0" borderId="0" xfId="0"/>
    <xf numFmtId="0" fontId="6" fillId="0" borderId="0" xfId="4"/>
    <xf numFmtId="0" fontId="6" fillId="0" borderId="0" xfId="4" applyAlignment="1"/>
    <xf numFmtId="165" fontId="9" fillId="0" borderId="0" xfId="4" applyNumberFormat="1" applyFont="1"/>
    <xf numFmtId="0" fontId="9" fillId="0" borderId="0" xfId="4" applyFont="1"/>
    <xf numFmtId="0" fontId="6" fillId="0" borderId="0" xfId="4" applyBorder="1"/>
    <xf numFmtId="13" fontId="11" fillId="0" borderId="0" xfId="4" quotePrefix="1" applyNumberFormat="1" applyFont="1" applyFill="1" applyBorder="1" applyAlignment="1">
      <alignment horizontal="left"/>
    </xf>
    <xf numFmtId="174" fontId="12" fillId="0" borderId="0" xfId="4" applyNumberFormat="1" applyFont="1" applyFill="1" applyBorder="1"/>
    <xf numFmtId="165" fontId="6" fillId="0" borderId="0" xfId="4" applyNumberFormat="1" applyFill="1" applyBorder="1" applyAlignment="1">
      <alignment horizontal="right" indent="1"/>
    </xf>
    <xf numFmtId="164" fontId="11" fillId="0" borderId="0" xfId="4" applyNumberFormat="1" applyFont="1"/>
    <xf numFmtId="1" fontId="13" fillId="0" borderId="0" xfId="4" applyNumberFormat="1" applyFont="1" applyFill="1" applyBorder="1"/>
    <xf numFmtId="1" fontId="13" fillId="0" borderId="9" xfId="4" applyNumberFormat="1" applyFont="1" applyFill="1" applyBorder="1"/>
    <xf numFmtId="165" fontId="13" fillId="0" borderId="0" xfId="4" applyNumberFormat="1" applyFont="1" applyFill="1" applyBorder="1"/>
    <xf numFmtId="164" fontId="13" fillId="0" borderId="0" xfId="4" applyNumberFormat="1" applyFont="1" applyFill="1"/>
    <xf numFmtId="174" fontId="13" fillId="0" borderId="0" xfId="4" applyNumberFormat="1" applyFont="1" applyFill="1"/>
    <xf numFmtId="174" fontId="13" fillId="0" borderId="0" xfId="4" applyNumberFormat="1" applyFont="1" applyFill="1" applyBorder="1"/>
    <xf numFmtId="0" fontId="7" fillId="0" borderId="0" xfId="7"/>
    <xf numFmtId="0" fontId="6" fillId="0" borderId="0" xfId="4" applyFont="1" applyAlignment="1"/>
    <xf numFmtId="164" fontId="4" fillId="0" borderId="0" xfId="3" applyNumberFormat="1"/>
    <xf numFmtId="179" fontId="14" fillId="0" borderId="0" xfId="4" applyNumberFormat="1" applyFont="1" applyFill="1" applyBorder="1" applyAlignment="1" applyProtection="1">
      <alignment horizontal="right"/>
    </xf>
    <xf numFmtId="0" fontId="5" fillId="3" borderId="0" xfId="1" applyFont="1" applyFill="1" applyAlignment="1">
      <alignment horizontal="left"/>
    </xf>
    <xf numFmtId="0" fontId="5" fillId="3" borderId="0" xfId="1" applyFont="1" applyFill="1" applyAlignment="1">
      <alignment horizontal="right"/>
    </xf>
    <xf numFmtId="0" fontId="5" fillId="3" borderId="0" xfId="1" applyFont="1" applyFill="1" applyAlignment="1">
      <alignment horizontal="left" vertical="top"/>
    </xf>
    <xf numFmtId="0" fontId="5" fillId="3" borderId="0" xfId="1" applyFont="1" applyFill="1" applyAlignment="1">
      <alignment horizontal="left" wrapText="1"/>
    </xf>
    <xf numFmtId="0" fontId="15" fillId="3" borderId="1" xfId="1" applyFont="1" applyFill="1" applyBorder="1" applyAlignment="1">
      <alignment vertical="top" wrapText="1"/>
    </xf>
    <xf numFmtId="0" fontId="15" fillId="3" borderId="0" xfId="1" applyFont="1" applyFill="1" applyAlignment="1">
      <alignment vertical="top" wrapText="1"/>
    </xf>
    <xf numFmtId="0" fontId="15" fillId="3" borderId="0" xfId="2" applyFont="1" applyFill="1" applyAlignment="1">
      <alignment wrapText="1"/>
    </xf>
    <xf numFmtId="0" fontId="15" fillId="3" borderId="2" xfId="2" applyFont="1" applyFill="1" applyBorder="1" applyAlignment="1">
      <alignment vertical="center" wrapText="1"/>
    </xf>
    <xf numFmtId="0" fontId="17" fillId="3" borderId="0" xfId="4" applyFont="1" applyFill="1" applyBorder="1"/>
    <xf numFmtId="0" fontId="16" fillId="3" borderId="0" xfId="4" applyFont="1" applyFill="1" applyBorder="1" applyAlignment="1">
      <alignment horizontal="center" vertical="center"/>
    </xf>
    <xf numFmtId="0" fontId="17" fillId="3" borderId="0" xfId="4" applyFont="1" applyFill="1" applyBorder="1" applyAlignment="1">
      <alignment vertical="center" wrapText="1"/>
    </xf>
    <xf numFmtId="0" fontId="17" fillId="3" borderId="0" xfId="4" applyFont="1" applyFill="1" applyBorder="1" applyAlignment="1">
      <alignment vertical="center"/>
    </xf>
    <xf numFmtId="0" fontId="17" fillId="3" borderId="0" xfId="5" applyFont="1" applyFill="1" applyBorder="1" applyAlignment="1">
      <alignment horizontal="center" vertical="center" wrapText="1"/>
    </xf>
    <xf numFmtId="0" fontId="17" fillId="3" borderId="0" xfId="5" applyFont="1" applyFill="1" applyAlignment="1">
      <alignment vertical="top"/>
    </xf>
    <xf numFmtId="174" fontId="17" fillId="3" borderId="0" xfId="4" applyNumberFormat="1" applyFont="1" applyFill="1" applyAlignment="1" applyProtection="1">
      <alignment horizontal="right"/>
      <protection locked="0"/>
    </xf>
    <xf numFmtId="170" fontId="17" fillId="3" borderId="0" xfId="4" applyNumberFormat="1" applyFont="1" applyFill="1" applyAlignment="1" applyProtection="1"/>
    <xf numFmtId="164" fontId="16" fillId="3" borderId="0" xfId="4" applyNumberFormat="1" applyFont="1" applyFill="1"/>
    <xf numFmtId="1" fontId="16" fillId="3" borderId="0" xfId="4" applyNumberFormat="1" applyFont="1" applyFill="1" applyAlignment="1">
      <alignment horizontal="center" vertical="center"/>
    </xf>
    <xf numFmtId="1" fontId="16" fillId="3" borderId="0" xfId="4" applyNumberFormat="1" applyFont="1" applyFill="1" applyBorder="1" applyAlignment="1">
      <alignment vertical="center" wrapText="1"/>
    </xf>
    <xf numFmtId="1" fontId="16" fillId="3" borderId="0" xfId="4" applyNumberFormat="1" applyFont="1" applyFill="1" applyBorder="1" applyAlignment="1">
      <alignment horizontal="center" vertical="center"/>
    </xf>
    <xf numFmtId="1" fontId="16" fillId="3" borderId="0" xfId="4" applyNumberFormat="1" applyFont="1" applyFill="1" applyBorder="1" applyAlignment="1">
      <alignment vertical="center"/>
    </xf>
    <xf numFmtId="1" fontId="17" fillId="3" borderId="0" xfId="4" applyNumberFormat="1" applyFont="1" applyFill="1" applyBorder="1" applyAlignment="1">
      <alignment horizontal="center" vertical="center"/>
    </xf>
    <xf numFmtId="1" fontId="17" fillId="0" borderId="0" xfId="4" applyNumberFormat="1" applyFont="1"/>
    <xf numFmtId="164" fontId="17" fillId="0" borderId="0" xfId="4" applyNumberFormat="1" applyFont="1"/>
    <xf numFmtId="1" fontId="17" fillId="4" borderId="3" xfId="4" applyNumberFormat="1" applyFont="1" applyFill="1" applyBorder="1" applyAlignment="1">
      <alignment horizontal="center" vertical="center"/>
    </xf>
    <xf numFmtId="1" fontId="17" fillId="0" borderId="0" xfId="4" applyNumberFormat="1" applyFont="1" applyAlignment="1">
      <alignment horizontal="center" vertical="center"/>
    </xf>
    <xf numFmtId="1" fontId="17" fillId="4" borderId="9" xfId="4" applyNumberFormat="1" applyFont="1" applyFill="1" applyBorder="1" applyAlignment="1">
      <alignment horizontal="center" vertical="center"/>
    </xf>
    <xf numFmtId="0" fontId="17" fillId="4" borderId="9" xfId="4" applyFont="1" applyFill="1" applyBorder="1" applyAlignment="1">
      <alignment horizontal="center" vertical="center"/>
    </xf>
    <xf numFmtId="1" fontId="17" fillId="0" borderId="0" xfId="4" applyNumberFormat="1" applyFont="1" applyBorder="1" applyAlignment="1">
      <alignment horizontal="center" vertical="center"/>
    </xf>
    <xf numFmtId="1" fontId="17" fillId="4" borderId="6" xfId="4" applyNumberFormat="1" applyFont="1" applyFill="1" applyBorder="1" applyAlignment="1">
      <alignment horizontal="center" vertical="center"/>
    </xf>
    <xf numFmtId="1" fontId="17" fillId="4" borderId="6" xfId="4" quotePrefix="1" applyNumberFormat="1" applyFont="1" applyFill="1" applyBorder="1" applyAlignment="1">
      <alignment horizontal="center" vertical="center"/>
    </xf>
    <xf numFmtId="1" fontId="17" fillId="0" borderId="9" xfId="4" applyNumberFormat="1" applyFont="1" applyFill="1" applyBorder="1" applyAlignment="1">
      <alignment horizontal="center"/>
    </xf>
    <xf numFmtId="164" fontId="17" fillId="0" borderId="0" xfId="4" applyNumberFormat="1" applyFont="1" applyFill="1" applyBorder="1" applyAlignment="1">
      <alignment horizontal="right"/>
    </xf>
    <xf numFmtId="164" fontId="17" fillId="0" borderId="0" xfId="4" applyNumberFormat="1" applyFont="1" applyFill="1" applyAlignment="1">
      <alignment horizontal="right"/>
    </xf>
    <xf numFmtId="164" fontId="17" fillId="0" borderId="0" xfId="4" applyNumberFormat="1" applyFont="1" applyBorder="1"/>
    <xf numFmtId="164" fontId="19" fillId="0" borderId="0" xfId="4" applyNumberFormat="1" applyFont="1"/>
    <xf numFmtId="1" fontId="17" fillId="0" borderId="0" xfId="4" applyNumberFormat="1" applyFont="1" applyFill="1" applyBorder="1" applyAlignment="1">
      <alignment horizontal="center"/>
    </xf>
    <xf numFmtId="164" fontId="17" fillId="0" borderId="26" xfId="4" applyNumberFormat="1" applyFont="1" applyFill="1" applyBorder="1" applyAlignment="1">
      <alignment horizontal="right"/>
    </xf>
    <xf numFmtId="0" fontId="17" fillId="4" borderId="4" xfId="4" applyFont="1" applyFill="1" applyBorder="1" applyAlignment="1">
      <alignment horizontal="centerContinuous" vertical="center"/>
    </xf>
    <xf numFmtId="0" fontId="17" fillId="4" borderId="5" xfId="4" applyFont="1" applyFill="1" applyBorder="1" applyAlignment="1">
      <alignment horizontal="centerContinuous" vertical="center"/>
    </xf>
    <xf numFmtId="0" fontId="17" fillId="4" borderId="7" xfId="4" applyFont="1" applyFill="1" applyBorder="1" applyAlignment="1">
      <alignment horizontal="centerContinuous" vertical="center"/>
    </xf>
    <xf numFmtId="0" fontId="17" fillId="4" borderId="7" xfId="4" applyFont="1" applyFill="1" applyBorder="1" applyAlignment="1">
      <alignment horizontal="center" vertical="center"/>
    </xf>
    <xf numFmtId="0" fontId="17" fillId="4" borderId="8" xfId="4" applyFont="1" applyFill="1" applyBorder="1" applyAlignment="1">
      <alignment horizontal="center" vertical="center"/>
    </xf>
    <xf numFmtId="1" fontId="17" fillId="0" borderId="9" xfId="4" applyNumberFormat="1" applyFont="1" applyFill="1" applyBorder="1"/>
    <xf numFmtId="165" fontId="17" fillId="0" borderId="0" xfId="4" applyNumberFormat="1" applyFont="1" applyFill="1" applyBorder="1" applyAlignment="1">
      <alignment horizontal="right" indent="1"/>
    </xf>
    <xf numFmtId="1" fontId="17" fillId="0" borderId="9" xfId="4" applyNumberFormat="1" applyFont="1" applyFill="1" applyBorder="1" applyAlignment="1"/>
    <xf numFmtId="164" fontId="17" fillId="0" borderId="0" xfId="4" applyNumberFormat="1" applyFont="1" applyAlignment="1"/>
    <xf numFmtId="1" fontId="20" fillId="0" borderId="9" xfId="4" applyNumberFormat="1" applyFont="1" applyFill="1" applyBorder="1"/>
    <xf numFmtId="165" fontId="20" fillId="0" borderId="0" xfId="4" applyNumberFormat="1" applyFont="1" applyFill="1" applyBorder="1" applyAlignment="1">
      <alignment horizontal="right" indent="1"/>
    </xf>
    <xf numFmtId="164" fontId="20" fillId="0" borderId="0" xfId="4" applyNumberFormat="1" applyFont="1"/>
    <xf numFmtId="1" fontId="17" fillId="0" borderId="9" xfId="4" applyNumberFormat="1" applyFont="1" applyFill="1" applyBorder="1" applyAlignment="1">
      <alignment horizontal="left" indent="1"/>
    </xf>
    <xf numFmtId="0" fontId="17" fillId="0" borderId="0" xfId="4" applyFont="1"/>
    <xf numFmtId="0" fontId="17" fillId="4" borderId="12" xfId="4" applyFont="1" applyFill="1" applyBorder="1" applyAlignment="1">
      <alignment horizontal="center" vertical="center"/>
    </xf>
    <xf numFmtId="0" fontId="17" fillId="4" borderId="15" xfId="4" applyFont="1" applyFill="1" applyBorder="1" applyAlignment="1">
      <alignment horizontal="center" vertical="center"/>
    </xf>
    <xf numFmtId="0" fontId="17" fillId="0" borderId="0" xfId="4" applyFont="1" applyAlignment="1">
      <alignment horizontal="center" vertical="center"/>
    </xf>
    <xf numFmtId="0" fontId="17" fillId="0" borderId="9" xfId="4" applyFont="1" applyFill="1" applyBorder="1" applyAlignment="1">
      <alignment vertical="center"/>
    </xf>
    <xf numFmtId="166" fontId="17" fillId="0" borderId="0" xfId="4" applyNumberFormat="1" applyFont="1" applyFill="1" applyAlignment="1">
      <alignment vertical="center"/>
    </xf>
    <xf numFmtId="167" fontId="17" fillId="0" borderId="0" xfId="4" applyNumberFormat="1" applyFont="1" applyFill="1" applyAlignment="1">
      <alignment vertical="center"/>
    </xf>
    <xf numFmtId="0" fontId="17" fillId="0" borderId="9" xfId="4" applyFont="1" applyFill="1" applyBorder="1" applyAlignment="1">
      <alignment vertical="center" wrapText="1"/>
    </xf>
    <xf numFmtId="0" fontId="17" fillId="0" borderId="0" xfId="4" applyFont="1" applyAlignment="1">
      <alignment vertical="center"/>
    </xf>
    <xf numFmtId="0" fontId="17" fillId="0" borderId="0" xfId="4" applyFont="1" applyBorder="1"/>
    <xf numFmtId="0" fontId="17" fillId="0" borderId="0" xfId="5" applyFont="1"/>
    <xf numFmtId="0" fontId="17" fillId="4" borderId="16" xfId="5" applyFont="1" applyFill="1" applyBorder="1" applyAlignment="1">
      <alignment horizontal="center" vertical="center"/>
    </xf>
    <xf numFmtId="0" fontId="17" fillId="4" borderId="4" xfId="5" applyFont="1" applyFill="1" applyBorder="1" applyAlignment="1">
      <alignment horizontal="center" vertical="center"/>
    </xf>
    <xf numFmtId="0" fontId="17" fillId="4" borderId="4" xfId="5" applyFont="1" applyFill="1" applyBorder="1" applyAlignment="1">
      <alignment horizontal="center" vertical="center" wrapText="1"/>
    </xf>
    <xf numFmtId="0" fontId="17" fillId="4" borderId="5" xfId="5" applyFont="1" applyFill="1" applyBorder="1" applyAlignment="1">
      <alignment horizontal="center" vertical="center" wrapText="1"/>
    </xf>
    <xf numFmtId="0" fontId="17" fillId="0" borderId="0" xfId="5" applyFont="1" applyAlignment="1">
      <alignment vertical="top"/>
    </xf>
    <xf numFmtId="0" fontId="17" fillId="0" borderId="17" xfId="5" applyFont="1" applyBorder="1"/>
    <xf numFmtId="168" fontId="17" fillId="0" borderId="0" xfId="5" applyNumberFormat="1" applyFont="1" applyAlignment="1">
      <alignment horizontal="right"/>
    </xf>
    <xf numFmtId="0" fontId="17" fillId="0" borderId="9" xfId="5" applyFont="1" applyBorder="1"/>
    <xf numFmtId="0" fontId="20" fillId="0" borderId="0" xfId="5" applyFont="1"/>
    <xf numFmtId="0" fontId="20" fillId="0" borderId="9" xfId="5" applyFont="1" applyBorder="1"/>
    <xf numFmtId="0" fontId="17" fillId="4" borderId="7" xfId="4" applyFont="1" applyFill="1" applyBorder="1" applyAlignment="1">
      <alignment horizontal="center" vertical="center" wrapText="1"/>
    </xf>
    <xf numFmtId="0" fontId="17" fillId="0" borderId="9" xfId="4" applyFont="1" applyBorder="1"/>
    <xf numFmtId="165" fontId="17" fillId="0" borderId="0" xfId="4" applyNumberFormat="1" applyFont="1" applyAlignment="1">
      <alignment horizontal="right" indent="2"/>
    </xf>
    <xf numFmtId="165" fontId="21" fillId="0" borderId="0" xfId="4" applyNumberFormat="1" applyFont="1" applyFill="1" applyBorder="1" applyAlignment="1">
      <alignment horizontal="left" indent="2"/>
    </xf>
    <xf numFmtId="170" fontId="17" fillId="0" borderId="0" xfId="4" applyNumberFormat="1" applyFont="1" applyAlignment="1">
      <alignment horizontal="right" indent="2"/>
    </xf>
    <xf numFmtId="0" fontId="21" fillId="0" borderId="9" xfId="4" applyFont="1" applyBorder="1"/>
    <xf numFmtId="0" fontId="17" fillId="0" borderId="9" xfId="4" applyFont="1" applyBorder="1" applyAlignment="1">
      <alignment horizontal="left" indent="2"/>
    </xf>
    <xf numFmtId="0" fontId="17" fillId="0" borderId="9" xfId="4" applyFont="1" applyBorder="1" applyAlignment="1">
      <alignment horizontal="left" indent="1"/>
    </xf>
    <xf numFmtId="0" fontId="21" fillId="0" borderId="0" xfId="4" applyFont="1" applyBorder="1" applyAlignment="1">
      <alignment horizontal="left" indent="1"/>
    </xf>
    <xf numFmtId="0" fontId="20" fillId="0" borderId="9" xfId="4" applyFont="1" applyBorder="1"/>
    <xf numFmtId="165" fontId="20" fillId="0" borderId="0" xfId="4" applyNumberFormat="1" applyFont="1" applyAlignment="1">
      <alignment horizontal="right" indent="2"/>
    </xf>
    <xf numFmtId="170" fontId="20" fillId="0" borderId="0" xfId="4" applyNumberFormat="1" applyFont="1" applyAlignment="1">
      <alignment horizontal="right" indent="2"/>
    </xf>
    <xf numFmtId="165" fontId="21" fillId="0" borderId="0" xfId="4" applyNumberFormat="1" applyFont="1" applyAlignment="1">
      <alignment horizontal="right" indent="2"/>
    </xf>
    <xf numFmtId="0" fontId="17" fillId="0" borderId="0" xfId="4" applyFont="1" applyBorder="1" applyAlignment="1">
      <alignment horizontal="left" indent="2"/>
    </xf>
    <xf numFmtId="0" fontId="17" fillId="0" borderId="0" xfId="4" applyFont="1" applyBorder="1" applyAlignment="1">
      <alignment horizontal="left" indent="1"/>
    </xf>
    <xf numFmtId="0" fontId="20" fillId="0" borderId="18" xfId="5" applyFont="1" applyBorder="1"/>
    <xf numFmtId="171" fontId="17" fillId="0" borderId="0" xfId="5" applyNumberFormat="1" applyFont="1" applyFill="1" applyAlignment="1">
      <alignment horizontal="right"/>
    </xf>
    <xf numFmtId="171" fontId="17" fillId="0" borderId="0" xfId="5" applyNumberFormat="1" applyFont="1"/>
    <xf numFmtId="171" fontId="17" fillId="0" borderId="0" xfId="5" applyNumberFormat="1" applyFont="1" applyAlignment="1">
      <alignment horizontal="right"/>
    </xf>
    <xf numFmtId="171" fontId="20" fillId="0" borderId="0" xfId="5" applyNumberFormat="1" applyFont="1"/>
    <xf numFmtId="171" fontId="20" fillId="0" borderId="0" xfId="5" applyNumberFormat="1" applyFont="1" applyAlignment="1">
      <alignment horizontal="right"/>
    </xf>
    <xf numFmtId="0" fontId="17" fillId="4" borderId="12" xfId="5" applyFont="1" applyFill="1" applyBorder="1" applyAlignment="1">
      <alignment horizontal="center" vertical="center"/>
    </xf>
    <xf numFmtId="0" fontId="17" fillId="4" borderId="12" xfId="5" applyFont="1" applyFill="1" applyBorder="1" applyAlignment="1">
      <alignment horizontal="center" vertical="center" wrapText="1"/>
    </xf>
    <xf numFmtId="0" fontId="17" fillId="0" borderId="9" xfId="5" quotePrefix="1" applyFont="1" applyFill="1" applyBorder="1" applyAlignment="1">
      <alignment horizontal="center"/>
    </xf>
    <xf numFmtId="172" fontId="17" fillId="0" borderId="0" xfId="5" applyNumberFormat="1" applyFont="1" applyFill="1" applyAlignment="1"/>
    <xf numFmtId="1" fontId="17" fillId="0" borderId="0" xfId="4" applyNumberFormat="1" applyFont="1" applyBorder="1"/>
    <xf numFmtId="164" fontId="17" fillId="0" borderId="0" xfId="4" applyNumberFormat="1" applyFont="1" applyBorder="1" applyAlignment="1"/>
    <xf numFmtId="1" fontId="17" fillId="0" borderId="0" xfId="4" applyNumberFormat="1" applyFont="1" applyAlignment="1">
      <alignment vertical="center"/>
    </xf>
    <xf numFmtId="164" fontId="17" fillId="0" borderId="0" xfId="4" applyNumberFormat="1" applyFont="1" applyAlignment="1">
      <alignment vertical="center" wrapText="1"/>
    </xf>
    <xf numFmtId="164" fontId="17" fillId="4" borderId="15" xfId="4" applyNumberFormat="1" applyFont="1" applyFill="1" applyBorder="1" applyAlignment="1">
      <alignment horizontal="center" vertical="center" wrapText="1"/>
    </xf>
    <xf numFmtId="13" fontId="17" fillId="0" borderId="9" xfId="4" quotePrefix="1" applyNumberFormat="1" applyFont="1" applyFill="1" applyBorder="1" applyAlignment="1">
      <alignment horizontal="center"/>
    </xf>
    <xf numFmtId="173" fontId="17" fillId="0" borderId="0" xfId="4" applyNumberFormat="1" applyFont="1" applyFill="1" applyBorder="1"/>
    <xf numFmtId="173" fontId="17" fillId="0" borderId="0" xfId="4" applyNumberFormat="1" applyFont="1" applyFill="1" applyAlignment="1"/>
    <xf numFmtId="173" fontId="17" fillId="0" borderId="0" xfId="4" applyNumberFormat="1" applyFont="1" applyFill="1" applyAlignment="1">
      <alignment horizontal="right"/>
    </xf>
    <xf numFmtId="173" fontId="17" fillId="0" borderId="0" xfId="4" quotePrefix="1" applyNumberFormat="1" applyFont="1" applyFill="1" applyAlignment="1">
      <alignment horizontal="right"/>
    </xf>
    <xf numFmtId="173" fontId="17" fillId="0" borderId="0" xfId="6" applyNumberFormat="1" applyFont="1" applyFill="1" applyAlignment="1">
      <alignment horizontal="right"/>
    </xf>
    <xf numFmtId="173" fontId="17" fillId="0" borderId="0" xfId="4" applyNumberFormat="1" applyFont="1" applyFill="1" applyBorder="1" applyAlignment="1">
      <alignment horizontal="right"/>
    </xf>
    <xf numFmtId="1" fontId="17" fillId="0" borderId="22" xfId="4" applyNumberFormat="1" applyFont="1" applyBorder="1"/>
    <xf numFmtId="164" fontId="17" fillId="0" borderId="22" xfId="4" applyNumberFormat="1" applyFont="1" applyBorder="1"/>
    <xf numFmtId="1" fontId="17" fillId="4" borderId="11" xfId="4" applyNumberFormat="1" applyFont="1" applyFill="1" applyBorder="1" applyAlignment="1">
      <alignment horizontal="center" vertical="center"/>
    </xf>
    <xf numFmtId="1" fontId="17" fillId="4" borderId="5" xfId="4" applyNumberFormat="1" applyFont="1" applyFill="1" applyBorder="1" applyAlignment="1">
      <alignment horizontal="center" vertical="center"/>
    </xf>
    <xf numFmtId="1" fontId="20" fillId="0" borderId="18" xfId="4" applyNumberFormat="1" applyFont="1" applyFill="1" applyBorder="1"/>
    <xf numFmtId="1" fontId="20" fillId="0" borderId="17" xfId="4" applyNumberFormat="1" applyFont="1" applyFill="1" applyBorder="1"/>
    <xf numFmtId="165" fontId="17" fillId="0" borderId="18" xfId="4" applyNumberFormat="1" applyFont="1" applyFill="1" applyBorder="1"/>
    <xf numFmtId="164" fontId="17" fillId="0" borderId="18" xfId="4" applyNumberFormat="1" applyFont="1" applyFill="1" applyBorder="1"/>
    <xf numFmtId="174" fontId="17" fillId="0" borderId="18" xfId="4" applyNumberFormat="1" applyFont="1" applyFill="1" applyBorder="1"/>
    <xf numFmtId="164" fontId="17" fillId="0" borderId="18" xfId="4" applyNumberFormat="1" applyFont="1" applyFill="1" applyBorder="1" applyAlignment="1"/>
    <xf numFmtId="164" fontId="17" fillId="0" borderId="18" xfId="4" applyNumberFormat="1" applyFont="1" applyBorder="1"/>
    <xf numFmtId="164" fontId="22" fillId="0" borderId="18" xfId="4" applyNumberFormat="1" applyFont="1" applyBorder="1" applyAlignment="1">
      <alignment vertical="center" wrapText="1"/>
    </xf>
    <xf numFmtId="164" fontId="22" fillId="0" borderId="0" xfId="4" applyNumberFormat="1" applyFont="1" applyAlignment="1">
      <alignment vertical="center" wrapText="1"/>
    </xf>
    <xf numFmtId="1" fontId="17" fillId="0" borderId="0" xfId="4" applyNumberFormat="1" applyFont="1" applyFill="1" applyBorder="1"/>
    <xf numFmtId="174" fontId="17" fillId="0" borderId="0" xfId="4" applyNumberFormat="1" applyFont="1" applyFill="1" applyBorder="1"/>
    <xf numFmtId="174" fontId="17" fillId="0" borderId="0" xfId="4" applyNumberFormat="1" applyFont="1" applyFill="1" applyBorder="1" applyAlignment="1"/>
    <xf numFmtId="174" fontId="17" fillId="0" borderId="0" xfId="4" applyNumberFormat="1" applyFont="1" applyFill="1" applyBorder="1" applyAlignment="1">
      <alignment horizontal="right"/>
    </xf>
    <xf numFmtId="174" fontId="17" fillId="0" borderId="0" xfId="4" applyNumberFormat="1" applyFont="1" applyFill="1" applyAlignment="1" applyProtection="1">
      <alignment horizontal="right"/>
      <protection locked="0"/>
    </xf>
    <xf numFmtId="165" fontId="17" fillId="0" borderId="0" xfId="4" applyNumberFormat="1" applyFont="1" applyFill="1" applyBorder="1"/>
    <xf numFmtId="164" fontId="17" fillId="0" borderId="0" xfId="4" applyNumberFormat="1" applyFont="1" applyFill="1" applyBorder="1"/>
    <xf numFmtId="171" fontId="17" fillId="0" borderId="0" xfId="4" applyNumberFormat="1" applyFont="1" applyFill="1" applyBorder="1" applyAlignment="1">
      <alignment horizontal="right"/>
    </xf>
    <xf numFmtId="1" fontId="20" fillId="0" borderId="0" xfId="4" applyNumberFormat="1" applyFont="1" applyFill="1" applyBorder="1"/>
    <xf numFmtId="174" fontId="17" fillId="0" borderId="0" xfId="4" applyNumberFormat="1" applyFont="1" applyFill="1" applyBorder="1" applyAlignment="1" applyProtection="1">
      <protection locked="0"/>
    </xf>
    <xf numFmtId="174" fontId="17" fillId="0" borderId="0" xfId="4" applyNumberFormat="1" applyFont="1" applyFill="1" applyAlignment="1" applyProtection="1">
      <protection locked="0"/>
    </xf>
    <xf numFmtId="165" fontId="23" fillId="0" borderId="0" xfId="4" applyNumberFormat="1" applyFont="1" applyFill="1" applyBorder="1"/>
    <xf numFmtId="164" fontId="23" fillId="0" borderId="0" xfId="4" applyNumberFormat="1" applyFont="1" applyFill="1" applyBorder="1" applyAlignment="1">
      <alignment horizontal="right"/>
    </xf>
    <xf numFmtId="165" fontId="17" fillId="0" borderId="0" xfId="4" applyNumberFormat="1" applyFont="1" applyFill="1" applyBorder="1" applyAlignment="1">
      <alignment horizontal="right"/>
    </xf>
    <xf numFmtId="174" fontId="17" fillId="0" borderId="0" xfId="4" applyNumberFormat="1" applyFont="1" applyFill="1" applyAlignment="1"/>
    <xf numFmtId="174" fontId="17" fillId="0" borderId="0" xfId="4" applyNumberFormat="1" applyFont="1" applyFill="1" applyAlignment="1">
      <alignment horizontal="right"/>
    </xf>
    <xf numFmtId="174" fontId="20" fillId="0" borderId="0" xfId="4" applyNumberFormat="1" applyFont="1" applyFill="1" applyBorder="1" applyAlignment="1">
      <alignment horizontal="right"/>
    </xf>
    <xf numFmtId="164" fontId="17" fillId="0" borderId="0" xfId="4" applyNumberFormat="1" applyFont="1" applyFill="1" applyBorder="1" applyAlignment="1"/>
    <xf numFmtId="164" fontId="17" fillId="0" borderId="0" xfId="4" applyNumberFormat="1" applyFont="1" applyFill="1" applyAlignment="1"/>
    <xf numFmtId="174" fontId="17" fillId="0" borderId="0" xfId="4" applyNumberFormat="1" applyFont="1" applyFill="1" applyBorder="1" applyAlignment="1" applyProtection="1">
      <alignment horizontal="right"/>
      <protection locked="0"/>
    </xf>
    <xf numFmtId="1" fontId="17" fillId="0" borderId="0" xfId="4" applyNumberFormat="1" applyFont="1" applyFill="1"/>
    <xf numFmtId="164" fontId="17" fillId="0" borderId="0" xfId="4" applyNumberFormat="1" applyFont="1" applyFill="1"/>
    <xf numFmtId="174" fontId="17" fillId="4" borderId="4" xfId="4" quotePrefix="1" applyNumberFormat="1" applyFont="1" applyFill="1" applyBorder="1" applyAlignment="1">
      <alignment horizontal="center" vertical="center"/>
    </xf>
    <xf numFmtId="49" fontId="17" fillId="4" borderId="4" xfId="4" applyNumberFormat="1" applyFont="1" applyFill="1" applyBorder="1" applyAlignment="1">
      <alignment horizontal="center" vertical="center"/>
    </xf>
    <xf numFmtId="49" fontId="17" fillId="4" borderId="4" xfId="4" applyNumberFormat="1" applyFont="1" applyFill="1" applyBorder="1" applyAlignment="1" applyProtection="1">
      <alignment horizontal="center" vertical="center"/>
    </xf>
    <xf numFmtId="49" fontId="17" fillId="4" borderId="5" xfId="4" applyNumberFormat="1" applyFont="1" applyFill="1" applyBorder="1" applyAlignment="1" applyProtection="1">
      <alignment horizontal="center" vertical="center"/>
    </xf>
    <xf numFmtId="1" fontId="20" fillId="0" borderId="0" xfId="4" applyNumberFormat="1" applyFont="1" applyFill="1"/>
    <xf numFmtId="174" fontId="17" fillId="0" borderId="0" xfId="4" quotePrefix="1" applyNumberFormat="1" applyFont="1" applyFill="1"/>
    <xf numFmtId="49" fontId="17" fillId="0" borderId="0" xfId="4" applyNumberFormat="1" applyFont="1" applyFill="1" applyAlignment="1">
      <alignment horizontal="right"/>
    </xf>
    <xf numFmtId="49" fontId="17" fillId="0" borderId="0" xfId="4" applyNumberFormat="1" applyFont="1" applyFill="1" applyAlignment="1" applyProtection="1">
      <alignment horizontal="right"/>
    </xf>
    <xf numFmtId="174" fontId="17" fillId="0" borderId="0" xfId="4" applyNumberFormat="1" applyFont="1" applyFill="1"/>
    <xf numFmtId="49" fontId="20" fillId="0" borderId="0" xfId="4" applyNumberFormat="1" applyFont="1" applyFill="1" applyAlignment="1">
      <alignment horizontal="right"/>
    </xf>
    <xf numFmtId="49" fontId="20" fillId="0" borderId="0" xfId="4" applyNumberFormat="1" applyFont="1" applyFill="1" applyAlignment="1" applyProtection="1">
      <alignment horizontal="right"/>
    </xf>
    <xf numFmtId="0" fontId="17" fillId="0" borderId="0" xfId="4" applyFont="1" applyFill="1" applyBorder="1"/>
    <xf numFmtId="0" fontId="17" fillId="0" borderId="9" xfId="4" applyFont="1" applyFill="1" applyBorder="1"/>
    <xf numFmtId="170" fontId="17" fillId="0" borderId="0" xfId="4" applyNumberFormat="1" applyFont="1" applyFill="1" applyAlignment="1" applyProtection="1">
      <alignment horizontal="right"/>
    </xf>
    <xf numFmtId="174" fontId="17" fillId="0" borderId="0" xfId="4" applyNumberFormat="1" applyFont="1" applyFill="1" applyAlignment="1" applyProtection="1">
      <alignment horizontal="right"/>
    </xf>
    <xf numFmtId="176" fontId="17" fillId="0" borderId="0" xfId="4" applyNumberFormat="1" applyFont="1" applyFill="1"/>
    <xf numFmtId="170" fontId="17" fillId="0" borderId="0" xfId="4" applyNumberFormat="1" applyFont="1" applyFill="1"/>
    <xf numFmtId="170" fontId="17" fillId="0" borderId="0" xfId="4" applyNumberFormat="1" applyFont="1" applyFill="1" applyAlignment="1"/>
    <xf numFmtId="170" fontId="17" fillId="0" borderId="0" xfId="4" applyNumberFormat="1" applyFont="1" applyFill="1" applyAlignment="1" applyProtection="1"/>
    <xf numFmtId="174" fontId="20" fillId="0" borderId="0" xfId="4" applyNumberFormat="1" applyFont="1" applyFill="1" applyAlignment="1">
      <alignment horizontal="right"/>
    </xf>
    <xf numFmtId="0" fontId="17" fillId="0" borderId="0" xfId="4" applyFont="1" applyFill="1"/>
    <xf numFmtId="164" fontId="20" fillId="0" borderId="0" xfId="4" applyNumberFormat="1" applyFont="1" applyFill="1" applyAlignment="1">
      <alignment horizontal="center"/>
    </xf>
    <xf numFmtId="164" fontId="20" fillId="0" borderId="0" xfId="4" applyNumberFormat="1" applyFont="1" applyFill="1" applyAlignment="1" applyProtection="1">
      <alignment horizontal="center"/>
    </xf>
    <xf numFmtId="164" fontId="20" fillId="0" borderId="0" xfId="4" applyNumberFormat="1" applyFont="1" applyFill="1" applyAlignment="1" applyProtection="1"/>
    <xf numFmtId="164" fontId="20" fillId="0" borderId="0" xfId="4" applyNumberFormat="1" applyFont="1" applyFill="1"/>
    <xf numFmtId="0" fontId="17" fillId="0" borderId="0" xfId="7" applyFont="1"/>
    <xf numFmtId="0" fontId="17" fillId="4" borderId="11" xfId="7" applyFont="1" applyFill="1" applyBorder="1" applyAlignment="1">
      <alignment horizontal="centerContinuous" vertical="center"/>
    </xf>
    <xf numFmtId="0" fontId="17" fillId="4" borderId="16" xfId="7" applyFont="1" applyFill="1" applyBorder="1" applyAlignment="1">
      <alignment horizontal="centerContinuous" vertical="center"/>
    </xf>
    <xf numFmtId="0" fontId="17" fillId="0" borderId="0" xfId="7" applyFont="1" applyAlignment="1">
      <alignment vertical="center"/>
    </xf>
    <xf numFmtId="0" fontId="17" fillId="4" borderId="7" xfId="7" applyFont="1" applyFill="1" applyBorder="1" applyAlignment="1">
      <alignment horizontal="center" vertical="center" wrapText="1"/>
    </xf>
    <xf numFmtId="0" fontId="17" fillId="4" borderId="6" xfId="7" applyFont="1" applyFill="1" applyBorder="1" applyAlignment="1">
      <alignment horizontal="center" vertical="center" wrapText="1"/>
    </xf>
    <xf numFmtId="0" fontId="17" fillId="4" borderId="8" xfId="7" applyFont="1" applyFill="1" applyBorder="1" applyAlignment="1">
      <alignment horizontal="center" vertical="center" wrapText="1"/>
    </xf>
    <xf numFmtId="0" fontId="20" fillId="0" borderId="0" xfId="7" applyFont="1" applyFill="1" applyBorder="1" applyAlignment="1"/>
    <xf numFmtId="0" fontId="17" fillId="0" borderId="9" xfId="7" applyFont="1" applyFill="1" applyBorder="1" applyAlignment="1"/>
    <xf numFmtId="175" fontId="17" fillId="0" borderId="0" xfId="7" applyNumberFormat="1" applyFont="1" applyFill="1" applyBorder="1" applyAlignment="1">
      <alignment horizontal="center"/>
    </xf>
    <xf numFmtId="0" fontId="17" fillId="0" borderId="0" xfId="7" applyFont="1" applyFill="1" applyAlignment="1"/>
    <xf numFmtId="0" fontId="17" fillId="0" borderId="0" xfId="7" applyFont="1" applyAlignment="1"/>
    <xf numFmtId="0" fontId="17" fillId="0" borderId="0" xfId="7" applyFont="1" applyFill="1"/>
    <xf numFmtId="0" fontId="17" fillId="0" borderId="9" xfId="7" applyFont="1" applyFill="1" applyBorder="1"/>
    <xf numFmtId="175" fontId="17" fillId="0" borderId="0" xfId="7" applyNumberFormat="1" applyFont="1" applyFill="1"/>
    <xf numFmtId="177" fontId="17" fillId="0" borderId="0" xfId="7" applyNumberFormat="1" applyFont="1" applyFill="1" applyBorder="1"/>
    <xf numFmtId="177" fontId="17" fillId="0" borderId="0" xfId="7" applyNumberFormat="1" applyFont="1" applyFill="1" applyBorder="1" applyAlignment="1">
      <alignment horizontal="right"/>
    </xf>
    <xf numFmtId="177" fontId="17" fillId="0" borderId="0" xfId="7" applyNumberFormat="1" applyFont="1" applyFill="1"/>
    <xf numFmtId="174" fontId="24" fillId="0" borderId="0" xfId="7" applyNumberFormat="1" applyFont="1" applyFill="1"/>
    <xf numFmtId="174" fontId="17" fillId="0" borderId="0" xfId="7" applyNumberFormat="1" applyFont="1" applyFill="1" applyBorder="1"/>
    <xf numFmtId="174" fontId="17" fillId="0" borderId="0" xfId="7" applyNumberFormat="1" applyFont="1" applyFill="1"/>
    <xf numFmtId="174" fontId="17" fillId="0" borderId="0" xfId="7" applyNumberFormat="1" applyFont="1" applyFill="1" applyBorder="1" applyAlignment="1">
      <alignment horizontal="right"/>
    </xf>
    <xf numFmtId="174" fontId="20" fillId="0" borderId="0" xfId="7" applyNumberFormat="1" applyFont="1" applyFill="1" applyBorder="1" applyAlignment="1">
      <alignment horizontal="right"/>
    </xf>
    <xf numFmtId="0" fontId="20" fillId="0" borderId="0" xfId="7" applyFont="1" applyFill="1"/>
    <xf numFmtId="175" fontId="17" fillId="0" borderId="0" xfId="7" applyNumberFormat="1" applyFont="1" applyFill="1" applyBorder="1"/>
    <xf numFmtId="177" fontId="24" fillId="0" borderId="0" xfId="7" applyNumberFormat="1" applyFont="1" applyFill="1" applyBorder="1"/>
    <xf numFmtId="177" fontId="20" fillId="0" borderId="0" xfId="7" applyNumberFormat="1" applyFont="1" applyFill="1" applyBorder="1" applyAlignment="1">
      <alignment horizontal="right"/>
    </xf>
    <xf numFmtId="0" fontId="17" fillId="0" borderId="0" xfId="7" applyFont="1" applyFill="1" applyAlignment="1">
      <alignment horizontal="right"/>
    </xf>
    <xf numFmtId="177" fontId="17" fillId="0" borderId="0" xfId="7" applyNumberFormat="1" applyFont="1" applyFill="1" applyAlignment="1">
      <alignment horizontal="right"/>
    </xf>
    <xf numFmtId="0" fontId="17" fillId="0" borderId="0" xfId="7" applyFont="1" applyBorder="1"/>
    <xf numFmtId="175" fontId="17" fillId="0" borderId="0" xfId="7" applyNumberFormat="1" applyFont="1" applyAlignment="1">
      <alignment horizontal="right"/>
    </xf>
    <xf numFmtId="175" fontId="17" fillId="0" borderId="0" xfId="7" applyNumberFormat="1" applyFont="1" applyBorder="1" applyAlignment="1">
      <alignment horizontal="right"/>
    </xf>
    <xf numFmtId="177" fontId="17" fillId="0" borderId="0" xfId="7" applyNumberFormat="1" applyFont="1" applyBorder="1"/>
    <xf numFmtId="177" fontId="17" fillId="0" borderId="0" xfId="7" applyNumberFormat="1" applyFont="1" applyBorder="1" applyAlignment="1">
      <alignment horizontal="right"/>
    </xf>
    <xf numFmtId="177" fontId="17" fillId="0" borderId="0" xfId="7" applyNumberFormat="1" applyFont="1"/>
    <xf numFmtId="0" fontId="17" fillId="0" borderId="0" xfId="7" applyFont="1" applyFill="1" applyBorder="1"/>
    <xf numFmtId="0" fontId="17" fillId="0" borderId="0" xfId="7" applyFont="1" applyAlignment="1">
      <alignment horizontal="left"/>
    </xf>
    <xf numFmtId="175" fontId="17" fillId="0" borderId="26" xfId="4" applyNumberFormat="1" applyFont="1" applyFill="1" applyBorder="1"/>
    <xf numFmtId="175" fontId="17" fillId="0" borderId="0" xfId="4" applyNumberFormat="1" applyFont="1" applyFill="1"/>
    <xf numFmtId="175" fontId="17" fillId="0" borderId="0" xfId="4" applyNumberFormat="1" applyFont="1" applyFill="1" applyAlignment="1">
      <alignment horizontal="right"/>
    </xf>
    <xf numFmtId="164" fontId="26" fillId="0" borderId="0" xfId="4" applyNumberFormat="1" applyFont="1" applyFill="1"/>
    <xf numFmtId="1" fontId="27" fillId="0" borderId="9" xfId="4" applyNumberFormat="1" applyFont="1" applyFill="1" applyBorder="1"/>
    <xf numFmtId="175" fontId="27" fillId="0" borderId="26" xfId="4" applyNumberFormat="1" applyFont="1" applyFill="1" applyBorder="1"/>
    <xf numFmtId="175" fontId="27" fillId="0" borderId="0" xfId="4" applyNumberFormat="1" applyFont="1" applyFill="1"/>
    <xf numFmtId="175" fontId="27" fillId="0" borderId="0" xfId="4" applyNumberFormat="1" applyFont="1" applyFill="1" applyAlignment="1">
      <alignment horizontal="right"/>
    </xf>
    <xf numFmtId="164" fontId="27" fillId="0" borderId="0" xfId="4" applyNumberFormat="1" applyFont="1" applyFill="1"/>
    <xf numFmtId="175" fontId="17" fillId="0" borderId="0" xfId="4" applyNumberFormat="1" applyFont="1" applyFill="1" applyBorder="1"/>
    <xf numFmtId="1" fontId="27" fillId="0" borderId="9" xfId="4" applyNumberFormat="1" applyFont="1" applyBorder="1"/>
    <xf numFmtId="175" fontId="27" fillId="0" borderId="26" xfId="4" applyNumberFormat="1" applyFont="1" applyBorder="1"/>
    <xf numFmtId="175" fontId="27" fillId="0" borderId="0" xfId="4" applyNumberFormat="1" applyFont="1" applyBorder="1"/>
    <xf numFmtId="175" fontId="27" fillId="0" borderId="0" xfId="4" applyNumberFormat="1" applyFont="1"/>
    <xf numFmtId="175" fontId="27" fillId="0" borderId="0" xfId="4" applyNumberFormat="1" applyFont="1" applyAlignment="1">
      <alignment horizontal="right"/>
    </xf>
    <xf numFmtId="164" fontId="27" fillId="0" borderId="0" xfId="4" applyNumberFormat="1" applyFont="1"/>
    <xf numFmtId="164" fontId="26" fillId="0" borderId="0" xfId="4" applyNumberFormat="1" applyFont="1"/>
    <xf numFmtId="1" fontId="17" fillId="0" borderId="0" xfId="4" applyNumberFormat="1" applyFont="1" applyAlignment="1">
      <alignment horizontal="left"/>
    </xf>
    <xf numFmtId="164" fontId="17" fillId="0" borderId="0" xfId="4" applyNumberFormat="1" applyFont="1" applyAlignment="1">
      <alignment horizontal="center"/>
    </xf>
    <xf numFmtId="1" fontId="17" fillId="4" borderId="4" xfId="4" applyNumberFormat="1" applyFont="1" applyFill="1" applyBorder="1" applyAlignment="1">
      <alignment horizontal="center" vertical="center"/>
    </xf>
    <xf numFmtId="1" fontId="17" fillId="4" borderId="7" xfId="4" applyNumberFormat="1" applyFont="1" applyFill="1" applyBorder="1" applyAlignment="1">
      <alignment horizontal="center" vertical="center"/>
    </xf>
    <xf numFmtId="1" fontId="17" fillId="4" borderId="8" xfId="4" applyNumberFormat="1" applyFont="1" applyFill="1" applyBorder="1" applyAlignment="1">
      <alignment horizontal="center" vertical="center"/>
    </xf>
    <xf numFmtId="1" fontId="17" fillId="4" borderId="13" xfId="4" applyNumberFormat="1" applyFont="1" applyFill="1" applyBorder="1" applyAlignment="1">
      <alignment horizontal="center" vertical="center"/>
    </xf>
    <xf numFmtId="164" fontId="17" fillId="0" borderId="0" xfId="4" applyNumberFormat="1" applyFont="1" applyFill="1" applyAlignment="1">
      <alignment horizontal="center"/>
    </xf>
    <xf numFmtId="178" fontId="17" fillId="0" borderId="0" xfId="4" applyNumberFormat="1" applyFont="1" applyFill="1" applyBorder="1"/>
    <xf numFmtId="178" fontId="17" fillId="0" borderId="0" xfId="4" applyNumberFormat="1" applyFont="1" applyFill="1"/>
    <xf numFmtId="178" fontId="17" fillId="0" borderId="0" xfId="4" applyNumberFormat="1" applyFont="1" applyFill="1" applyAlignment="1">
      <alignment horizontal="right"/>
    </xf>
    <xf numFmtId="178" fontId="17" fillId="0" borderId="0" xfId="4" applyNumberFormat="1" applyFont="1" applyFill="1" applyAlignment="1"/>
    <xf numFmtId="178" fontId="17" fillId="0" borderId="0" xfId="4" applyNumberFormat="1" applyFont="1"/>
    <xf numFmtId="178" fontId="20" fillId="0" borderId="0" xfId="4" applyNumberFormat="1" applyFont="1" applyFill="1" applyAlignment="1">
      <alignment horizontal="right"/>
    </xf>
    <xf numFmtId="178" fontId="17" fillId="0" borderId="0" xfId="4" applyNumberFormat="1" applyFont="1" applyFill="1" applyBorder="1" applyAlignment="1">
      <alignment horizontal="right"/>
    </xf>
    <xf numFmtId="1" fontId="17" fillId="0" borderId="9" xfId="4" applyNumberFormat="1" applyFont="1" applyBorder="1"/>
    <xf numFmtId="178" fontId="20" fillId="0" borderId="0" xfId="4" quotePrefix="1" applyNumberFormat="1" applyFont="1" applyFill="1" applyAlignment="1">
      <alignment horizontal="right"/>
    </xf>
    <xf numFmtId="178" fontId="20" fillId="0" borderId="0" xfId="4" applyNumberFormat="1" applyFont="1" applyFill="1" applyBorder="1" applyAlignment="1">
      <alignment horizontal="right"/>
    </xf>
    <xf numFmtId="0" fontId="20" fillId="0" borderId="0" xfId="4" quotePrefix="1" applyFont="1" applyFill="1" applyAlignment="1">
      <alignment horizontal="center"/>
    </xf>
    <xf numFmtId="173" fontId="20" fillId="0" borderId="0" xfId="4" applyNumberFormat="1" applyFont="1" applyFill="1" applyAlignment="1">
      <alignment horizontal="right"/>
    </xf>
    <xf numFmtId="0" fontId="17" fillId="0" borderId="0" xfId="4" applyFont="1" applyAlignment="1"/>
    <xf numFmtId="173" fontId="17" fillId="0" borderId="0" xfId="4" applyNumberFormat="1" applyFont="1" applyFill="1"/>
    <xf numFmtId="173" fontId="20" fillId="0" borderId="0" xfId="4" applyNumberFormat="1" applyFont="1" applyFill="1" applyBorder="1" applyAlignment="1">
      <alignment horizontal="right"/>
    </xf>
    <xf numFmtId="0" fontId="17" fillId="0" borderId="0" xfId="4" quotePrefix="1" applyFont="1" applyFill="1" applyAlignment="1">
      <alignment horizontal="center"/>
    </xf>
    <xf numFmtId="1" fontId="20" fillId="0" borderId="9" xfId="4" applyNumberFormat="1" applyFont="1" applyFill="1" applyBorder="1" applyAlignment="1">
      <alignment horizontal="left"/>
    </xf>
    <xf numFmtId="164" fontId="17" fillId="0" borderId="26" xfId="4" applyNumberFormat="1" applyFont="1" applyFill="1" applyBorder="1" applyAlignment="1">
      <alignment horizontal="centerContinuous"/>
    </xf>
    <xf numFmtId="164" fontId="17" fillId="0" borderId="0" xfId="4" applyNumberFormat="1" applyFont="1" applyFill="1" applyBorder="1" applyAlignment="1">
      <alignment horizontal="centerContinuous"/>
    </xf>
    <xf numFmtId="164" fontId="20" fillId="0" borderId="0" xfId="4" applyNumberFormat="1" applyFont="1" applyFill="1" applyBorder="1" applyAlignment="1">
      <alignment horizontal="centerContinuous"/>
    </xf>
    <xf numFmtId="179" fontId="17" fillId="0" borderId="26" xfId="4" applyNumberFormat="1" applyFont="1" applyFill="1" applyBorder="1"/>
    <xf numFmtId="179" fontId="17" fillId="0" borderId="0" xfId="4" applyNumberFormat="1" applyFont="1" applyFill="1" applyBorder="1"/>
    <xf numFmtId="179" fontId="17" fillId="0" borderId="0" xfId="4" applyNumberFormat="1" applyFont="1" applyFill="1" applyBorder="1" applyAlignment="1">
      <alignment horizontal="right"/>
    </xf>
    <xf numFmtId="179" fontId="17" fillId="0" borderId="0" xfId="4" applyNumberFormat="1" applyFont="1" applyBorder="1"/>
    <xf numFmtId="179" fontId="17" fillId="0" borderId="0" xfId="4" applyNumberFormat="1" applyFont="1" applyFill="1" applyBorder="1" applyAlignment="1" applyProtection="1">
      <alignment horizontal="right"/>
    </xf>
    <xf numFmtId="179" fontId="20" fillId="0" borderId="26" xfId="4" applyNumberFormat="1" applyFont="1" applyFill="1" applyBorder="1"/>
    <xf numFmtId="179" fontId="20" fillId="0" borderId="0" xfId="4" applyNumberFormat="1" applyFont="1" applyFill="1" applyBorder="1"/>
    <xf numFmtId="179" fontId="20" fillId="0" borderId="0" xfId="4" applyNumberFormat="1" applyFont="1" applyBorder="1"/>
    <xf numFmtId="179" fontId="17" fillId="0" borderId="26" xfId="4" applyNumberFormat="1" applyFont="1" applyFill="1" applyBorder="1" applyAlignment="1">
      <alignment horizontal="centerContinuous"/>
    </xf>
    <xf numFmtId="179" fontId="17" fillId="0" borderId="0" xfId="4" applyNumberFormat="1" applyFont="1" applyFill="1" applyBorder="1" applyAlignment="1">
      <alignment horizontal="centerContinuous"/>
    </xf>
    <xf numFmtId="179" fontId="20" fillId="0" borderId="0" xfId="4" applyNumberFormat="1" applyFont="1" applyFill="1" applyBorder="1" applyAlignment="1">
      <alignment horizontal="centerContinuous"/>
    </xf>
    <xf numFmtId="179" fontId="17" fillId="0" borderId="0" xfId="4" applyNumberFormat="1" applyFont="1" applyFill="1" applyBorder="1" applyAlignment="1"/>
    <xf numFmtId="1" fontId="18" fillId="0" borderId="0" xfId="4" applyNumberFormat="1" applyFont="1" applyBorder="1"/>
    <xf numFmtId="0" fontId="28" fillId="3" borderId="0" xfId="1" applyFont="1" applyFill="1"/>
    <xf numFmtId="0" fontId="29" fillId="3" borderId="0" xfId="1" applyFont="1" applyFill="1" applyBorder="1" applyAlignment="1">
      <alignment horizontal="left"/>
    </xf>
    <xf numFmtId="0" fontId="28" fillId="3" borderId="0" xfId="1" applyFont="1" applyFill="1" applyAlignment="1">
      <alignment horizontal="left"/>
    </xf>
    <xf numFmtId="0" fontId="29" fillId="3" borderId="0" xfId="2" applyFont="1" applyFill="1"/>
    <xf numFmtId="0" fontId="28" fillId="3" borderId="0" xfId="2" applyFont="1" applyFill="1" applyAlignment="1">
      <alignment horizontal="left"/>
    </xf>
    <xf numFmtId="0" fontId="30" fillId="3" borderId="0" xfId="2" applyFont="1" applyFill="1" applyAlignment="1">
      <alignment horizontal="left"/>
    </xf>
    <xf numFmtId="1" fontId="29" fillId="0" borderId="0" xfId="4" applyNumberFormat="1" applyFont="1"/>
    <xf numFmtId="164" fontId="29" fillId="0" borderId="0" xfId="4" applyNumberFormat="1" applyFont="1"/>
    <xf numFmtId="0" fontId="28" fillId="0" borderId="0" xfId="4" applyFont="1"/>
    <xf numFmtId="1" fontId="29" fillId="0" borderId="0" xfId="4" applyNumberFormat="1" applyFont="1" applyBorder="1"/>
    <xf numFmtId="164" fontId="29" fillId="0" borderId="0" xfId="4" applyNumberFormat="1" applyFont="1" applyBorder="1"/>
    <xf numFmtId="164" fontId="29" fillId="0" borderId="21" xfId="4" applyNumberFormat="1" applyFont="1" applyBorder="1"/>
    <xf numFmtId="0" fontId="28" fillId="0" borderId="0" xfId="4" applyFont="1" applyFill="1" applyBorder="1"/>
    <xf numFmtId="0" fontId="28" fillId="0" borderId="0" xfId="4" applyFont="1" applyFill="1"/>
    <xf numFmtId="164" fontId="31" fillId="3" borderId="0" xfId="4" applyNumberFormat="1" applyFont="1" applyFill="1"/>
    <xf numFmtId="0" fontId="28" fillId="3" borderId="0" xfId="2" applyFont="1" applyFill="1" applyAlignment="1">
      <alignment vertical="center" wrapText="1"/>
    </xf>
    <xf numFmtId="1" fontId="17" fillId="4" borderId="5" xfId="4" applyNumberFormat="1" applyFont="1" applyFill="1" applyBorder="1" applyAlignment="1">
      <alignment horizontal="center" vertical="center"/>
    </xf>
    <xf numFmtId="172" fontId="17" fillId="3" borderId="0" xfId="5" applyNumberFormat="1" applyFont="1" applyFill="1" applyAlignment="1">
      <alignment horizontal="right"/>
    </xf>
    <xf numFmtId="0" fontId="32" fillId="0" borderId="0" xfId="7" applyFont="1" applyAlignment="1"/>
    <xf numFmtId="0" fontId="32" fillId="0" borderId="0" xfId="7" applyFont="1"/>
    <xf numFmtId="164" fontId="17" fillId="0" borderId="0" xfId="4" applyNumberFormat="1" applyFont="1" applyAlignment="1">
      <alignment horizontal="right"/>
    </xf>
    <xf numFmtId="1" fontId="17" fillId="3" borderId="0" xfId="4" applyNumberFormat="1" applyFont="1" applyFill="1" applyBorder="1" applyAlignment="1">
      <alignment horizontal="right" vertical="center"/>
    </xf>
    <xf numFmtId="0" fontId="17" fillId="3" borderId="0" xfId="1" applyFont="1" applyFill="1" applyAlignment="1">
      <alignment horizontal="left"/>
    </xf>
    <xf numFmtId="0" fontId="20" fillId="3" borderId="0" xfId="2" applyFont="1" applyFill="1"/>
    <xf numFmtId="0" fontId="17" fillId="3" borderId="0" xfId="2" applyFont="1" applyFill="1" applyAlignment="1">
      <alignment horizontal="left"/>
    </xf>
    <xf numFmtId="0" fontId="33" fillId="3" borderId="0" xfId="1" applyFont="1" applyFill="1" applyAlignment="1">
      <alignment horizontal="right"/>
    </xf>
    <xf numFmtId="0" fontId="17" fillId="0" borderId="0" xfId="7" applyFont="1" applyAlignment="1">
      <alignment horizontal="left"/>
    </xf>
    <xf numFmtId="179" fontId="17" fillId="0" borderId="0" xfId="4" applyNumberFormat="1" applyFont="1" applyBorder="1" applyAlignment="1">
      <alignment horizontal="right"/>
    </xf>
    <xf numFmtId="0" fontId="17" fillId="0" borderId="0" xfId="4" applyFont="1" applyFill="1" applyBorder="1" applyAlignment="1"/>
    <xf numFmtId="0" fontId="18" fillId="0" borderId="0" xfId="4" applyFont="1" applyFill="1" applyBorder="1" applyAlignment="1">
      <alignment vertical="center"/>
    </xf>
    <xf numFmtId="1" fontId="18" fillId="0" borderId="0" xfId="4" applyNumberFormat="1" applyFont="1" applyBorder="1" applyAlignment="1">
      <alignment vertical="center"/>
    </xf>
    <xf numFmtId="0" fontId="18" fillId="0" borderId="0" xfId="4" applyFont="1" applyFill="1" applyAlignment="1">
      <alignment vertical="top" wrapText="1"/>
    </xf>
    <xf numFmtId="1" fontId="17" fillId="4" borderId="5" xfId="4" applyNumberFormat="1" applyFont="1" applyFill="1" applyBorder="1" applyAlignment="1">
      <alignment horizontal="center" vertical="center"/>
    </xf>
    <xf numFmtId="1" fontId="17" fillId="4" borderId="4" xfId="4" applyNumberFormat="1" applyFont="1" applyFill="1" applyBorder="1" applyAlignment="1">
      <alignment horizontal="center" vertical="center"/>
    </xf>
    <xf numFmtId="0" fontId="37" fillId="0" borderId="0" xfId="8" applyFont="1" applyAlignment="1">
      <alignment horizontal="left"/>
    </xf>
    <xf numFmtId="0" fontId="38" fillId="0" borderId="0" xfId="8" applyFont="1" applyAlignment="1">
      <alignment horizontal="left"/>
    </xf>
    <xf numFmtId="0" fontId="38" fillId="0" borderId="0" xfId="8" applyNumberFormat="1" applyFont="1" applyAlignment="1">
      <alignment horizontal="left"/>
    </xf>
    <xf numFmtId="0" fontId="39" fillId="0" borderId="0" xfId="8" applyFont="1" applyAlignment="1">
      <alignment horizontal="left"/>
    </xf>
    <xf numFmtId="0" fontId="17" fillId="0" borderId="0" xfId="8" quotePrefix="1" applyFont="1" applyAlignment="1">
      <alignment horizontal="left" vertical="top"/>
    </xf>
    <xf numFmtId="0" fontId="21" fillId="0" borderId="0" xfId="8" applyFont="1" applyAlignment="1">
      <alignment horizontal="left" vertical="top"/>
    </xf>
    <xf numFmtId="0" fontId="40" fillId="0" borderId="0" xfId="8" quotePrefix="1" applyNumberFormat="1" applyFont="1" applyAlignment="1">
      <alignment horizontal="left" vertical="center"/>
    </xf>
    <xf numFmtId="0" fontId="41" fillId="0" borderId="0" xfId="8" applyNumberFormat="1" applyFont="1" applyAlignment="1">
      <alignment horizontal="left" vertical="center"/>
    </xf>
    <xf numFmtId="0" fontId="41" fillId="0" borderId="0" xfId="8" applyFont="1" applyAlignment="1">
      <alignment horizontal="left"/>
    </xf>
    <xf numFmtId="0" fontId="21" fillId="0" borderId="0" xfId="1" applyFont="1" applyAlignment="1">
      <alignment horizontal="left"/>
    </xf>
    <xf numFmtId="0" fontId="39" fillId="0" borderId="0" xfId="8" applyFont="1"/>
    <xf numFmtId="0" fontId="39" fillId="0" borderId="0" xfId="8" applyFont="1" applyAlignment="1"/>
    <xf numFmtId="13" fontId="17" fillId="0" borderId="0" xfId="4" quotePrefix="1" applyNumberFormat="1" applyFont="1" applyFill="1" applyBorder="1" applyAlignment="1">
      <alignment horizontal="left"/>
    </xf>
    <xf numFmtId="0" fontId="17" fillId="3" borderId="0" xfId="3" applyFont="1" applyFill="1" applyAlignment="1">
      <alignment horizontal="left"/>
    </xf>
    <xf numFmtId="0" fontId="17" fillId="3" borderId="0" xfId="1" applyFont="1" applyFill="1" applyAlignment="1">
      <alignment horizontal="right"/>
    </xf>
    <xf numFmtId="0" fontId="17" fillId="0" borderId="0" xfId="4" applyNumberFormat="1" applyFont="1"/>
    <xf numFmtId="171" fontId="17" fillId="0" borderId="0" xfId="5" quotePrefix="1" applyNumberFormat="1" applyFont="1" applyAlignment="1">
      <alignment horizontal="right"/>
    </xf>
    <xf numFmtId="0" fontId="17" fillId="3" borderId="9" xfId="5" applyFont="1" applyFill="1" applyBorder="1"/>
    <xf numFmtId="171" fontId="17" fillId="3" borderId="0" xfId="5" applyNumberFormat="1" applyFont="1" applyFill="1" applyAlignment="1">
      <alignment horizontal="right"/>
    </xf>
    <xf numFmtId="0" fontId="17" fillId="0" borderId="0" xfId="5" applyFont="1" applyBorder="1"/>
    <xf numFmtId="171" fontId="17" fillId="3" borderId="0" xfId="4" quotePrefix="1" applyNumberFormat="1" applyFont="1" applyFill="1" applyBorder="1" applyAlignment="1" applyProtection="1">
      <alignment horizontal="right"/>
      <protection locked="0"/>
    </xf>
    <xf numFmtId="0" fontId="0" fillId="0" borderId="0" xfId="0"/>
    <xf numFmtId="164" fontId="11" fillId="0" borderId="0" xfId="4" applyNumberFormat="1" applyFont="1"/>
    <xf numFmtId="174" fontId="7" fillId="0" borderId="0" xfId="4" applyNumberFormat="1" applyFont="1" applyFill="1" applyAlignment="1" applyProtection="1">
      <alignment horizontal="right"/>
      <protection locked="0"/>
    </xf>
    <xf numFmtId="174" fontId="7" fillId="0" borderId="0" xfId="4" applyNumberFormat="1" applyFont="1" applyFill="1" applyAlignment="1">
      <alignment horizontal="right"/>
    </xf>
    <xf numFmtId="1" fontId="17" fillId="0" borderId="0" xfId="4" quotePrefix="1" applyNumberFormat="1" applyFont="1" applyAlignment="1">
      <alignment vertical="center"/>
    </xf>
    <xf numFmtId="1" fontId="7" fillId="0" borderId="0" xfId="4" applyNumberFormat="1" applyFont="1" applyAlignment="1">
      <alignment horizontal="left"/>
    </xf>
    <xf numFmtId="164" fontId="20" fillId="0" borderId="9" xfId="4" applyNumberFormat="1" applyFont="1" applyBorder="1"/>
    <xf numFmtId="178" fontId="17" fillId="3" borderId="0" xfId="4" applyNumberFormat="1" applyFont="1" applyFill="1"/>
    <xf numFmtId="178" fontId="17" fillId="3" borderId="0" xfId="4" applyNumberFormat="1" applyFont="1" applyFill="1" applyAlignment="1">
      <alignment horizontal="right"/>
    </xf>
    <xf numFmtId="173" fontId="20" fillId="3" borderId="0" xfId="4" applyNumberFormat="1" applyFont="1" applyFill="1" applyAlignment="1">
      <alignment horizontal="right"/>
    </xf>
    <xf numFmtId="168" fontId="17" fillId="0" borderId="0" xfId="5" quotePrefix="1" applyNumberFormat="1" applyFont="1" applyAlignment="1">
      <alignment horizontal="right"/>
    </xf>
    <xf numFmtId="168" fontId="20" fillId="0" borderId="0" xfId="5" applyNumberFormat="1" applyFont="1" applyAlignment="1">
      <alignment horizontal="right"/>
    </xf>
    <xf numFmtId="0" fontId="21" fillId="0" borderId="0" xfId="0" applyFont="1"/>
    <xf numFmtId="174" fontId="17" fillId="0" borderId="0" xfId="4" applyNumberFormat="1" applyFont="1"/>
    <xf numFmtId="178" fontId="17" fillId="0" borderId="0" xfId="4" applyNumberFormat="1" applyFont="1" applyAlignment="1">
      <alignment horizontal="right"/>
    </xf>
    <xf numFmtId="211" fontId="17" fillId="0" borderId="0" xfId="4" applyNumberFormat="1" applyFont="1"/>
    <xf numFmtId="211" fontId="17" fillId="0" borderId="0" xfId="4" applyNumberFormat="1" applyFont="1" applyFill="1" applyAlignment="1" applyProtection="1">
      <protection locked="0"/>
    </xf>
    <xf numFmtId="0" fontId="17" fillId="4" borderId="8" xfId="4" applyFont="1" applyFill="1" applyBorder="1" applyAlignment="1">
      <alignment horizontal="center" vertical="center"/>
    </xf>
    <xf numFmtId="0" fontId="17" fillId="4" borderId="16" xfId="5" applyFont="1" applyFill="1" applyBorder="1" applyAlignment="1">
      <alignment horizontal="center" vertical="center"/>
    </xf>
    <xf numFmtId="0" fontId="17" fillId="4" borderId="5" xfId="5" applyFont="1" applyFill="1" applyBorder="1" applyAlignment="1">
      <alignment horizontal="center" vertical="center" wrapText="1"/>
    </xf>
    <xf numFmtId="212" fontId="17" fillId="0" borderId="0" xfId="4" applyNumberFormat="1" applyFont="1"/>
    <xf numFmtId="168" fontId="17" fillId="0" borderId="0" xfId="5" applyNumberFormat="1" applyFont="1"/>
    <xf numFmtId="168" fontId="20" fillId="0" borderId="0" xfId="5" applyNumberFormat="1" applyFont="1" applyAlignment="1">
      <alignment horizontal="center"/>
    </xf>
    <xf numFmtId="1" fontId="17" fillId="4" borderId="5" xfId="4" applyNumberFormat="1" applyFont="1" applyFill="1" applyBorder="1" applyAlignment="1">
      <alignment horizontal="center" vertical="center"/>
    </xf>
    <xf numFmtId="13" fontId="17" fillId="0" borderId="0" xfId="4" quotePrefix="1" applyNumberFormat="1" applyFont="1" applyFill="1" applyBorder="1" applyAlignment="1">
      <alignment horizontal="left"/>
    </xf>
    <xf numFmtId="0" fontId="110" fillId="0" borderId="0" xfId="8" applyFont="1" applyAlignment="1">
      <alignment horizontal="left"/>
    </xf>
    <xf numFmtId="164" fontId="11" fillId="0" borderId="0" xfId="4" applyNumberFormat="1" applyFont="1" applyAlignment="1">
      <alignment vertical="top"/>
    </xf>
    <xf numFmtId="0" fontId="18" fillId="0" borderId="0" xfId="4" applyFont="1" applyFill="1" applyBorder="1" applyAlignment="1">
      <alignment vertical="top" wrapText="1"/>
    </xf>
    <xf numFmtId="164" fontId="29" fillId="0" borderId="0" xfId="4" applyNumberFormat="1" applyFont="1" applyAlignment="1">
      <alignment horizontal="right"/>
    </xf>
    <xf numFmtId="0" fontId="6" fillId="0" borderId="0" xfId="4" applyAlignment="1">
      <alignment horizontal="right"/>
    </xf>
    <xf numFmtId="173" fontId="17" fillId="3" borderId="0" xfId="4" quotePrefix="1" applyNumberFormat="1" applyFont="1" applyFill="1" applyAlignment="1">
      <alignment horizontal="right"/>
    </xf>
    <xf numFmtId="1" fontId="17" fillId="4" borderId="14" xfId="4" applyNumberFormat="1" applyFont="1" applyFill="1" applyBorder="1" applyAlignment="1">
      <alignment horizontal="center" vertical="center"/>
    </xf>
    <xf numFmtId="0" fontId="17" fillId="4" borderId="8" xfId="4" applyFont="1" applyFill="1" applyBorder="1" applyAlignment="1">
      <alignment horizontal="center" vertical="center"/>
    </xf>
    <xf numFmtId="1" fontId="17" fillId="4" borderId="5" xfId="4" applyNumberFormat="1" applyFont="1" applyFill="1" applyBorder="1" applyAlignment="1">
      <alignment horizontal="center" vertical="center"/>
    </xf>
    <xf numFmtId="1" fontId="17" fillId="0" borderId="0" xfId="4" applyNumberFormat="1" applyFont="1" applyFill="1" applyBorder="1" applyAlignment="1">
      <alignment horizontal="left"/>
    </xf>
    <xf numFmtId="0" fontId="17" fillId="0" borderId="0" xfId="7" applyFont="1" applyAlignment="1">
      <alignment horizontal="left"/>
    </xf>
    <xf numFmtId="1" fontId="17" fillId="4" borderId="4" xfId="4" applyNumberFormat="1" applyFont="1" applyFill="1" applyBorder="1" applyAlignment="1">
      <alignment horizontal="center" vertical="center"/>
    </xf>
    <xf numFmtId="0" fontId="17" fillId="4" borderId="8" xfId="4" applyFont="1" applyFill="1" applyBorder="1" applyAlignment="1">
      <alignment horizontal="center" vertical="center"/>
    </xf>
    <xf numFmtId="0" fontId="17" fillId="3" borderId="0" xfId="5" applyFont="1" applyFill="1"/>
    <xf numFmtId="0" fontId="20" fillId="0" borderId="0" xfId="5" applyFont="1" applyBorder="1"/>
    <xf numFmtId="0" fontId="17" fillId="3" borderId="0" xfId="4" applyFont="1" applyFill="1" applyBorder="1" applyAlignment="1">
      <alignment horizontal="center" vertical="center"/>
    </xf>
    <xf numFmtId="166" fontId="17" fillId="3" borderId="0" xfId="4" applyNumberFormat="1" applyFont="1" applyFill="1" applyBorder="1"/>
    <xf numFmtId="0" fontId="32" fillId="0" borderId="0" xfId="5" applyFont="1"/>
    <xf numFmtId="0" fontId="17" fillId="0" borderId="0" xfId="5" applyFont="1" applyAlignment="1">
      <alignment horizontal="right"/>
    </xf>
    <xf numFmtId="0" fontId="7" fillId="0" borderId="0" xfId="7" applyFont="1"/>
    <xf numFmtId="0" fontId="21" fillId="0" borderId="0" xfId="4" applyFont="1"/>
    <xf numFmtId="0" fontId="21" fillId="0" borderId="0" xfId="4" applyFont="1" applyBorder="1"/>
    <xf numFmtId="173" fontId="17" fillId="3" borderId="0" xfId="4" applyNumberFormat="1" applyFont="1" applyFill="1" applyAlignment="1">
      <alignment horizontal="right"/>
    </xf>
    <xf numFmtId="0" fontId="17" fillId="0" borderId="0" xfId="7" applyFont="1"/>
    <xf numFmtId="177" fontId="17" fillId="0" borderId="0" xfId="7" applyNumberFormat="1" applyFont="1" applyAlignment="1">
      <alignment horizontal="right"/>
    </xf>
    <xf numFmtId="174" fontId="17" fillId="0" borderId="0" xfId="7" applyNumberFormat="1" applyFont="1" applyAlignment="1">
      <alignment horizontal="right"/>
    </xf>
    <xf numFmtId="173" fontId="20" fillId="3" borderId="0" xfId="4" quotePrefix="1" applyNumberFormat="1" applyFont="1" applyFill="1" applyAlignment="1">
      <alignment horizontal="right"/>
    </xf>
    <xf numFmtId="1" fontId="17" fillId="4" borderId="11" xfId="4" applyNumberFormat="1" applyFont="1" applyFill="1" applyBorder="1" applyAlignment="1">
      <alignment horizontal="center" vertical="center"/>
    </xf>
    <xf numFmtId="1" fontId="17" fillId="4" borderId="4" xfId="4" applyNumberFormat="1" applyFont="1" applyFill="1" applyBorder="1" applyAlignment="1">
      <alignment horizontal="center" vertical="center"/>
    </xf>
    <xf numFmtId="0" fontId="20" fillId="3" borderId="0" xfId="2" applyFont="1" applyFill="1" applyAlignment="1">
      <alignment horizontal="left"/>
    </xf>
    <xf numFmtId="169" fontId="20" fillId="0" borderId="0" xfId="5" applyNumberFormat="1" applyFont="1" applyAlignment="1">
      <alignment horizontal="right"/>
    </xf>
    <xf numFmtId="172" fontId="17" fillId="0" borderId="0" xfId="5" applyNumberFormat="1" applyFont="1"/>
    <xf numFmtId="172" fontId="17" fillId="0" borderId="0" xfId="5" quotePrefix="1" applyNumberFormat="1" applyFont="1" applyAlignment="1">
      <alignment horizontal="right"/>
    </xf>
    <xf numFmtId="172" fontId="17" fillId="3" borderId="0" xfId="5" applyNumberFormat="1" applyFont="1" applyFill="1"/>
    <xf numFmtId="0" fontId="41" fillId="0" borderId="0" xfId="8" applyFont="1" applyAlignment="1">
      <alignment horizontal="left" vertical="center"/>
    </xf>
    <xf numFmtId="0" fontId="40" fillId="0" borderId="0" xfId="8" quotePrefix="1" applyFont="1" applyAlignment="1">
      <alignment horizontal="left" vertical="center"/>
    </xf>
    <xf numFmtId="0" fontId="28" fillId="0" borderId="0" xfId="12030" quotePrefix="1" applyFont="1" applyAlignment="1">
      <alignment horizontal="left" vertical="center"/>
    </xf>
    <xf numFmtId="179" fontId="17" fillId="0" borderId="0" xfId="4" quotePrefix="1" applyNumberFormat="1" applyFont="1" applyBorder="1" applyAlignment="1">
      <alignment horizontal="right"/>
    </xf>
    <xf numFmtId="0" fontId="21" fillId="0" borderId="0" xfId="0" applyFont="1" applyAlignment="1">
      <alignment horizontal="left" vertical="center"/>
    </xf>
    <xf numFmtId="174" fontId="17" fillId="0" borderId="0" xfId="4" quotePrefix="1" applyNumberFormat="1" applyFont="1" applyFill="1" applyBorder="1" applyAlignment="1" applyProtection="1">
      <alignment horizontal="right"/>
      <protection locked="0"/>
    </xf>
    <xf numFmtId="174" fontId="17" fillId="0" borderId="0" xfId="4" applyNumberFormat="1" applyFont="1" applyBorder="1"/>
    <xf numFmtId="174" fontId="17" fillId="3" borderId="0" xfId="4" applyNumberFormat="1" applyFont="1" applyFill="1" applyBorder="1" applyAlignment="1">
      <alignment horizontal="right" vertical="center"/>
    </xf>
    <xf numFmtId="174" fontId="6" fillId="0" borderId="0" xfId="4" applyNumberFormat="1"/>
    <xf numFmtId="174" fontId="17" fillId="3" borderId="0" xfId="4" applyNumberFormat="1" applyFont="1" applyFill="1" applyBorder="1" applyAlignment="1" applyProtection="1">
      <alignment horizontal="right"/>
      <protection locked="0"/>
    </xf>
    <xf numFmtId="174" fontId="17" fillId="3" borderId="0" xfId="4" quotePrefix="1" applyNumberFormat="1" applyFont="1" applyFill="1" applyBorder="1" applyAlignment="1" applyProtection="1">
      <alignment horizontal="right"/>
      <protection locked="0"/>
    </xf>
    <xf numFmtId="174" fontId="6" fillId="0" borderId="0" xfId="4" applyNumberFormat="1" applyFill="1" applyBorder="1" applyAlignment="1">
      <alignment horizontal="right" indent="1"/>
    </xf>
    <xf numFmtId="0" fontId="21" fillId="0" borderId="0" xfId="0" applyFont="1" applyAlignment="1">
      <alignment horizontal="justify" wrapText="1"/>
    </xf>
    <xf numFmtId="0" fontId="29" fillId="3" borderId="0" xfId="1" applyFont="1" applyFill="1" applyBorder="1" applyAlignment="1"/>
    <xf numFmtId="0" fontId="29" fillId="3" borderId="0" xfId="2" applyFont="1" applyFill="1" applyAlignment="1">
      <alignment horizontal="left"/>
    </xf>
    <xf numFmtId="175" fontId="17" fillId="0" borderId="0" xfId="4" quotePrefix="1" applyNumberFormat="1" applyFont="1" applyAlignment="1" applyProtection="1">
      <alignment horizontal="right"/>
      <protection locked="0"/>
    </xf>
    <xf numFmtId="174" fontId="112" fillId="0" borderId="0" xfId="4" applyNumberFormat="1" applyFont="1" applyFill="1" applyAlignment="1" applyProtection="1">
      <alignment horizontal="right"/>
      <protection locked="0"/>
    </xf>
    <xf numFmtId="174" fontId="112" fillId="0" borderId="0" xfId="4" applyNumberFormat="1" applyFont="1" applyFill="1"/>
    <xf numFmtId="0" fontId="113" fillId="0" borderId="0" xfId="0" applyFont="1"/>
    <xf numFmtId="177" fontId="112" fillId="0" borderId="0" xfId="4" applyNumberFormat="1" applyFont="1" applyFill="1" applyAlignment="1" applyProtection="1">
      <alignment horizontal="right"/>
      <protection locked="0"/>
    </xf>
    <xf numFmtId="174" fontId="112" fillId="0" borderId="0" xfId="4" applyNumberFormat="1" applyFont="1"/>
    <xf numFmtId="0" fontId="20" fillId="0" borderId="9" xfId="4" applyFont="1" applyFill="1" applyBorder="1" applyAlignment="1"/>
    <xf numFmtId="166" fontId="20" fillId="0" borderId="0" xfId="4" applyNumberFormat="1" applyFont="1" applyFill="1" applyAlignment="1"/>
    <xf numFmtId="167" fontId="20" fillId="0" borderId="0" xfId="4" applyNumberFormat="1" applyFont="1" applyFill="1" applyAlignment="1"/>
    <xf numFmtId="166" fontId="17" fillId="3" borderId="0" xfId="4" applyNumberFormat="1" applyFont="1" applyFill="1" applyBorder="1" applyAlignment="1"/>
    <xf numFmtId="0" fontId="17" fillId="3" borderId="0" xfId="4" applyFont="1" applyFill="1" applyBorder="1" applyAlignment="1"/>
    <xf numFmtId="0" fontId="20" fillId="0" borderId="0" xfId="4" applyFont="1" applyBorder="1" applyAlignment="1"/>
    <xf numFmtId="0" fontId="20" fillId="0" borderId="0" xfId="4" applyFont="1" applyAlignment="1"/>
    <xf numFmtId="0" fontId="111" fillId="0" borderId="0" xfId="0" applyFont="1" applyAlignment="1">
      <alignment horizontal="justify" wrapText="1"/>
    </xf>
    <xf numFmtId="0" fontId="34" fillId="3" borderId="0" xfId="1" applyFont="1" applyFill="1" applyBorder="1" applyAlignment="1">
      <alignment horizontal="center" vertical="top" wrapText="1"/>
    </xf>
    <xf numFmtId="0" fontId="34" fillId="3" borderId="1" xfId="1" applyFont="1" applyFill="1" applyBorder="1" applyAlignment="1">
      <alignment horizontal="center" vertical="top" wrapText="1"/>
    </xf>
    <xf numFmtId="0" fontId="34" fillId="3" borderId="0" xfId="2" applyFont="1" applyFill="1" applyBorder="1" applyAlignment="1">
      <alignment horizontal="left" vertical="top" wrapText="1"/>
    </xf>
    <xf numFmtId="1" fontId="17" fillId="4" borderId="3" xfId="4" applyNumberFormat="1" applyFont="1" applyFill="1" applyBorder="1" applyAlignment="1">
      <alignment horizontal="center" vertical="center"/>
    </xf>
    <xf numFmtId="1" fontId="7" fillId="4" borderId="6" xfId="4" applyNumberFormat="1" applyFont="1" applyFill="1" applyBorder="1" applyAlignment="1">
      <alignment horizontal="center" vertical="center"/>
    </xf>
    <xf numFmtId="1" fontId="17" fillId="0" borderId="0" xfId="4" applyNumberFormat="1" applyFont="1" applyAlignment="1">
      <alignment horizontal="left"/>
    </xf>
    <xf numFmtId="1" fontId="7" fillId="0" borderId="0" xfId="4" applyNumberFormat="1" applyFont="1" applyAlignment="1">
      <alignment horizontal="left"/>
    </xf>
    <xf numFmtId="0" fontId="17" fillId="0" borderId="0" xfId="4" applyFont="1" applyAlignment="1">
      <alignment horizontal="left"/>
    </xf>
    <xf numFmtId="0" fontId="7" fillId="0" borderId="0" xfId="4" applyFont="1" applyAlignment="1">
      <alignment horizontal="left"/>
    </xf>
    <xf numFmtId="0" fontId="17" fillId="4" borderId="3" xfId="4" applyFont="1" applyFill="1" applyBorder="1" applyAlignment="1">
      <alignment horizontal="center" vertical="center"/>
    </xf>
    <xf numFmtId="0" fontId="7" fillId="4" borderId="9" xfId="4" applyFont="1" applyFill="1" applyBorder="1" applyAlignment="1">
      <alignment horizontal="center" vertical="center"/>
    </xf>
    <xf numFmtId="0" fontId="7" fillId="4" borderId="6" xfId="4" applyFont="1" applyFill="1" applyBorder="1" applyAlignment="1">
      <alignment horizontal="center" vertical="center"/>
    </xf>
    <xf numFmtId="0" fontId="17" fillId="4" borderId="10" xfId="4" applyFont="1" applyFill="1" applyBorder="1" applyAlignment="1">
      <alignment horizontal="center" vertical="center" wrapText="1"/>
    </xf>
    <xf numFmtId="0" fontId="7" fillId="4" borderId="12" xfId="4" applyFont="1" applyFill="1" applyBorder="1" applyAlignment="1">
      <alignment horizontal="center" vertical="center" wrapText="1"/>
    </xf>
    <xf numFmtId="0" fontId="17" fillId="4" borderId="5" xfId="4" applyFont="1" applyFill="1" applyBorder="1" applyAlignment="1">
      <alignment horizontal="center" vertical="center"/>
    </xf>
    <xf numFmtId="0" fontId="7" fillId="4" borderId="11" xfId="4" applyFont="1" applyFill="1" applyBorder="1" applyAlignment="1">
      <alignment horizontal="center" vertical="center"/>
    </xf>
    <xf numFmtId="0" fontId="17" fillId="4" borderId="8" xfId="4" applyFont="1" applyFill="1" applyBorder="1" applyAlignment="1">
      <alignment horizontal="center" vertical="center"/>
    </xf>
    <xf numFmtId="0" fontId="7" fillId="4" borderId="13" xfId="4" applyFont="1" applyFill="1" applyBorder="1" applyAlignment="1">
      <alignment horizontal="center" vertical="center"/>
    </xf>
    <xf numFmtId="0" fontId="17" fillId="4" borderId="8" xfId="4" applyFont="1" applyFill="1" applyBorder="1" applyAlignment="1">
      <alignment horizontal="center" vertical="center" wrapText="1"/>
    </xf>
    <xf numFmtId="0" fontId="7" fillId="4" borderId="14" xfId="4" applyFont="1" applyFill="1" applyBorder="1" applyAlignment="1">
      <alignment horizontal="center" vertical="center" wrapText="1"/>
    </xf>
    <xf numFmtId="0" fontId="17" fillId="0" borderId="0" xfId="5" applyFont="1" applyAlignment="1">
      <alignment horizontal="left"/>
    </xf>
    <xf numFmtId="0" fontId="7" fillId="0" borderId="0" xfId="5" applyFont="1" applyAlignment="1">
      <alignment horizontal="left"/>
    </xf>
    <xf numFmtId="0" fontId="17" fillId="4" borderId="16" xfId="4" applyFont="1" applyFill="1" applyBorder="1" applyAlignment="1">
      <alignment horizontal="center" vertical="center"/>
    </xf>
    <xf numFmtId="0" fontId="7" fillId="2" borderId="13" xfId="4" applyFont="1" applyFill="1" applyBorder="1" applyAlignment="1">
      <alignment horizontal="center" vertical="center"/>
    </xf>
    <xf numFmtId="0" fontId="17" fillId="4" borderId="4" xfId="4" applyFont="1" applyFill="1" applyBorder="1" applyAlignment="1">
      <alignment horizontal="center" vertical="center"/>
    </xf>
    <xf numFmtId="0" fontId="7" fillId="2" borderId="7" xfId="4" applyFont="1" applyFill="1" applyBorder="1" applyAlignment="1">
      <alignment horizontal="center" vertical="center"/>
    </xf>
    <xf numFmtId="0" fontId="17" fillId="4" borderId="4" xfId="4" applyFont="1" applyFill="1" applyBorder="1" applyAlignment="1">
      <alignment horizontal="center" vertical="center" wrapText="1"/>
    </xf>
    <xf numFmtId="0" fontId="7" fillId="2" borderId="5" xfId="4" applyFont="1" applyFill="1" applyBorder="1" applyAlignment="1">
      <alignment horizontal="center" vertical="center" wrapText="1"/>
    </xf>
    <xf numFmtId="0" fontId="21" fillId="0" borderId="0" xfId="4" applyFont="1" applyFill="1" applyBorder="1" applyAlignment="1">
      <alignment horizontal="left"/>
    </xf>
    <xf numFmtId="0" fontId="10" fillId="0" borderId="0" xfId="4" applyFont="1" applyFill="1" applyBorder="1" applyAlignment="1">
      <alignment horizontal="left"/>
    </xf>
    <xf numFmtId="0" fontId="17" fillId="0" borderId="0" xfId="5" applyFont="1" applyAlignment="1">
      <alignment horizontal="left" wrapText="1"/>
    </xf>
    <xf numFmtId="0" fontId="7" fillId="0" borderId="0" xfId="5" applyFont="1" applyAlignment="1">
      <alignment horizontal="left" wrapText="1"/>
    </xf>
    <xf numFmtId="0" fontId="17" fillId="4" borderId="3" xfId="5" applyFont="1" applyFill="1" applyBorder="1" applyAlignment="1">
      <alignment horizontal="center" vertical="center"/>
    </xf>
    <xf numFmtId="0" fontId="7" fillId="2" borderId="9" xfId="5" applyFont="1" applyFill="1" applyBorder="1" applyAlignment="1">
      <alignment horizontal="center" vertical="center"/>
    </xf>
    <xf numFmtId="0" fontId="7" fillId="2" borderId="6" xfId="5" applyFont="1" applyFill="1" applyBorder="1" applyAlignment="1">
      <alignment horizontal="center" vertical="center"/>
    </xf>
    <xf numFmtId="0" fontId="17" fillId="4" borderId="10" xfId="5" applyFont="1" applyFill="1" applyBorder="1" applyAlignment="1">
      <alignment horizontal="center" vertical="center"/>
    </xf>
    <xf numFmtId="0" fontId="7" fillId="2" borderId="19" xfId="5" applyFont="1" applyFill="1" applyBorder="1" applyAlignment="1">
      <alignment horizontal="center" vertical="center"/>
    </xf>
    <xf numFmtId="0" fontId="7" fillId="2" borderId="12" xfId="5" applyFont="1" applyFill="1" applyBorder="1" applyAlignment="1">
      <alignment horizontal="center" vertical="center"/>
    </xf>
    <xf numFmtId="0" fontId="17" fillId="4" borderId="16" xfId="5" applyFont="1" applyFill="1" applyBorder="1" applyAlignment="1">
      <alignment horizontal="center" vertical="center"/>
    </xf>
    <xf numFmtId="0" fontId="7" fillId="2" borderId="4" xfId="5" applyFont="1" applyFill="1" applyBorder="1" applyAlignment="1">
      <alignment horizontal="center" vertical="center"/>
    </xf>
    <xf numFmtId="0" fontId="17" fillId="4" borderId="5" xfId="5" applyFont="1" applyFill="1" applyBorder="1" applyAlignment="1">
      <alignment horizontal="center" vertical="center" wrapText="1"/>
    </xf>
    <xf numFmtId="0" fontId="7" fillId="2" borderId="11" xfId="5" applyFont="1" applyFill="1" applyBorder="1" applyAlignment="1">
      <alignment horizontal="center" vertical="center" wrapText="1"/>
    </xf>
    <xf numFmtId="0" fontId="17" fillId="4" borderId="9" xfId="5" applyFont="1" applyFill="1" applyBorder="1" applyAlignment="1">
      <alignment horizontal="center" vertical="center" wrapText="1"/>
    </xf>
    <xf numFmtId="0" fontId="7" fillId="2" borderId="6" xfId="5" applyFont="1" applyFill="1" applyBorder="1" applyAlignment="1">
      <alignment horizontal="center" vertical="center" wrapText="1"/>
    </xf>
    <xf numFmtId="0" fontId="17" fillId="4" borderId="7" xfId="5" applyFont="1" applyFill="1" applyBorder="1" applyAlignment="1">
      <alignment horizontal="center" vertical="center"/>
    </xf>
    <xf numFmtId="0" fontId="7" fillId="2" borderId="7" xfId="5" applyFont="1" applyFill="1" applyBorder="1" applyAlignment="1">
      <alignment horizontal="center" vertical="center"/>
    </xf>
    <xf numFmtId="0" fontId="17" fillId="4" borderId="19" xfId="5" applyFont="1" applyFill="1" applyBorder="1" applyAlignment="1">
      <alignment horizontal="center" vertical="center" wrapText="1"/>
    </xf>
    <xf numFmtId="0" fontId="7" fillId="2" borderId="12" xfId="5" applyFont="1" applyFill="1" applyBorder="1" applyAlignment="1">
      <alignment horizontal="center" vertical="center" wrapText="1"/>
    </xf>
    <xf numFmtId="0" fontId="17" fillId="4" borderId="20" xfId="5" applyFont="1" applyFill="1" applyBorder="1" applyAlignment="1">
      <alignment horizontal="center" vertical="center" wrapText="1"/>
    </xf>
    <xf numFmtId="0" fontId="7" fillId="2" borderId="15" xfId="5" applyFont="1" applyFill="1" applyBorder="1" applyAlignment="1">
      <alignment horizontal="center" vertical="center"/>
    </xf>
    <xf numFmtId="0" fontId="20" fillId="0" borderId="18" xfId="5" applyFont="1" applyFill="1" applyBorder="1" applyAlignment="1">
      <alignment horizontal="center"/>
    </xf>
    <xf numFmtId="0" fontId="8" fillId="0" borderId="18" xfId="5" applyFont="1" applyFill="1" applyBorder="1" applyAlignment="1">
      <alignment horizontal="center"/>
    </xf>
    <xf numFmtId="0" fontId="20" fillId="0" borderId="0" xfId="5" applyFont="1" applyFill="1" applyBorder="1" applyAlignment="1">
      <alignment horizontal="center"/>
    </xf>
    <xf numFmtId="0" fontId="8" fillId="0" borderId="0" xfId="5" applyFont="1" applyFill="1" applyBorder="1" applyAlignment="1">
      <alignment horizontal="center"/>
    </xf>
    <xf numFmtId="1" fontId="17" fillId="0" borderId="0" xfId="4" applyNumberFormat="1" applyFont="1" applyAlignment="1">
      <alignment horizontal="left" vertical="top" wrapText="1"/>
    </xf>
    <xf numFmtId="1" fontId="7" fillId="0" borderId="0" xfId="4" applyNumberFormat="1" applyFont="1" applyAlignment="1">
      <alignment horizontal="left" vertical="top"/>
    </xf>
    <xf numFmtId="1" fontId="17" fillId="4" borderId="3" xfId="4" applyNumberFormat="1" applyFont="1" applyFill="1" applyBorder="1" applyAlignment="1">
      <alignment horizontal="center" vertical="center" wrapText="1"/>
    </xf>
    <xf numFmtId="1" fontId="7" fillId="2" borderId="9" xfId="4" applyNumberFormat="1" applyFont="1" applyFill="1" applyBorder="1" applyAlignment="1">
      <alignment horizontal="center" vertical="center" wrapText="1"/>
    </xf>
    <xf numFmtId="1" fontId="7" fillId="2" borderId="6" xfId="4" applyNumberFormat="1" applyFont="1" applyFill="1" applyBorder="1" applyAlignment="1">
      <alignment horizontal="center" vertical="center" wrapText="1"/>
    </xf>
    <xf numFmtId="1" fontId="17" fillId="4" borderId="10" xfId="4" applyNumberFormat="1" applyFont="1" applyFill="1" applyBorder="1" applyAlignment="1">
      <alignment horizontal="center" vertical="center" wrapText="1"/>
    </xf>
    <xf numFmtId="1" fontId="7" fillId="2" borderId="19" xfId="4" applyNumberFormat="1" applyFont="1" applyFill="1" applyBorder="1" applyAlignment="1">
      <alignment horizontal="center" vertical="center" wrapText="1"/>
    </xf>
    <xf numFmtId="1" fontId="7" fillId="2" borderId="12" xfId="4" applyNumberFormat="1" applyFont="1" applyFill="1" applyBorder="1" applyAlignment="1">
      <alignment horizontal="center" vertical="center" wrapText="1"/>
    </xf>
    <xf numFmtId="1" fontId="17" fillId="4" borderId="5" xfId="4" applyNumberFormat="1" applyFont="1" applyFill="1" applyBorder="1" applyAlignment="1">
      <alignment horizontal="center" vertical="center"/>
    </xf>
    <xf numFmtId="1" fontId="7" fillId="2" borderId="11" xfId="4" applyNumberFormat="1" applyFont="1" applyFill="1" applyBorder="1" applyAlignment="1">
      <alignment horizontal="center" vertical="center"/>
    </xf>
    <xf numFmtId="164" fontId="17" fillId="4" borderId="8" xfId="4" applyNumberFormat="1" applyFont="1" applyFill="1" applyBorder="1" applyAlignment="1">
      <alignment horizontal="center" vertical="center" wrapText="1"/>
    </xf>
    <xf numFmtId="164" fontId="7" fillId="2" borderId="14" xfId="4" applyNumberFormat="1" applyFont="1" applyFill="1" applyBorder="1" applyAlignment="1">
      <alignment horizontal="center" vertical="center" wrapText="1"/>
    </xf>
    <xf numFmtId="164" fontId="7" fillId="2" borderId="13" xfId="4" applyNumberFormat="1" applyFont="1" applyFill="1" applyBorder="1" applyAlignment="1">
      <alignment horizontal="center" vertical="center" wrapText="1"/>
    </xf>
    <xf numFmtId="13" fontId="17" fillId="0" borderId="0" xfId="4" quotePrefix="1" applyNumberFormat="1" applyFont="1" applyFill="1" applyBorder="1" applyAlignment="1">
      <alignment horizontal="left"/>
    </xf>
    <xf numFmtId="1" fontId="17" fillId="4" borderId="11" xfId="4" applyNumberFormat="1" applyFont="1" applyFill="1" applyBorder="1" applyAlignment="1">
      <alignment horizontal="center" vertical="center"/>
    </xf>
    <xf numFmtId="1" fontId="7" fillId="2" borderId="16" xfId="4" applyNumberFormat="1" applyFont="1" applyFill="1" applyBorder="1" applyAlignment="1">
      <alignment horizontal="center" vertical="center"/>
    </xf>
    <xf numFmtId="1" fontId="17" fillId="0" borderId="0" xfId="4" applyNumberFormat="1" applyFont="1" applyFill="1" applyBorder="1" applyAlignment="1">
      <alignment horizontal="left"/>
    </xf>
    <xf numFmtId="0" fontId="17" fillId="0" borderId="0" xfId="4" applyFont="1" applyFill="1" applyBorder="1" applyAlignment="1">
      <alignment horizontal="left" wrapText="1"/>
    </xf>
    <xf numFmtId="1" fontId="17" fillId="0" borderId="0" xfId="4" applyNumberFormat="1" applyFont="1" applyBorder="1" applyAlignment="1">
      <alignment horizontal="left" wrapText="1"/>
    </xf>
    <xf numFmtId="1" fontId="7" fillId="4" borderId="11" xfId="4" applyNumberFormat="1" applyFont="1" applyFill="1" applyBorder="1" applyAlignment="1">
      <alignment horizontal="center" vertical="center"/>
    </xf>
    <xf numFmtId="1" fontId="7" fillId="4" borderId="16" xfId="4" applyNumberFormat="1" applyFont="1" applyFill="1" applyBorder="1" applyAlignment="1">
      <alignment horizontal="center" vertical="center"/>
    </xf>
    <xf numFmtId="1" fontId="17" fillId="0" borderId="0" xfId="4" applyNumberFormat="1" applyFont="1" applyFill="1" applyAlignment="1">
      <alignment horizontal="left"/>
    </xf>
    <xf numFmtId="1" fontId="7" fillId="0" borderId="0" xfId="4" applyNumberFormat="1" applyFont="1" applyFill="1" applyAlignment="1">
      <alignment horizontal="left"/>
    </xf>
    <xf numFmtId="1" fontId="17" fillId="0" borderId="0" xfId="4" applyNumberFormat="1" applyFont="1" applyFill="1" applyAlignment="1">
      <alignment horizontal="left" vertical="top" wrapText="1"/>
    </xf>
    <xf numFmtId="0" fontId="17" fillId="4" borderId="5" xfId="7" applyFont="1" applyFill="1" applyBorder="1" applyAlignment="1">
      <alignment horizontal="center" vertical="center"/>
    </xf>
    <xf numFmtId="0" fontId="17" fillId="4" borderId="16" xfId="7" applyFont="1" applyFill="1" applyBorder="1" applyAlignment="1">
      <alignment horizontal="center" vertical="center"/>
    </xf>
    <xf numFmtId="0" fontId="17" fillId="4" borderId="11" xfId="7" applyFont="1" applyFill="1" applyBorder="1" applyAlignment="1">
      <alignment horizontal="center" vertical="center"/>
    </xf>
    <xf numFmtId="0" fontId="17" fillId="4" borderId="21" xfId="7" applyFont="1" applyFill="1" applyBorder="1" applyAlignment="1">
      <alignment horizontal="center" vertical="center"/>
    </xf>
    <xf numFmtId="0" fontId="7" fillId="2" borderId="3" xfId="7" applyFont="1" applyFill="1" applyBorder="1" applyAlignment="1">
      <alignment horizontal="center" vertical="center"/>
    </xf>
    <xf numFmtId="0" fontId="7" fillId="2" borderId="23" xfId="7" applyFont="1" applyFill="1" applyBorder="1" applyAlignment="1">
      <alignment horizontal="center" vertical="center"/>
    </xf>
    <xf numFmtId="0" fontId="7" fillId="2" borderId="6" xfId="7" applyFont="1" applyFill="1" applyBorder="1" applyAlignment="1">
      <alignment horizontal="center" vertical="center"/>
    </xf>
    <xf numFmtId="0" fontId="7" fillId="2" borderId="16" xfId="7" applyFont="1" applyFill="1" applyBorder="1" applyAlignment="1">
      <alignment horizontal="center" vertical="center"/>
    </xf>
    <xf numFmtId="0" fontId="7" fillId="2" borderId="11" xfId="7" applyFont="1" applyFill="1" applyBorder="1" applyAlignment="1">
      <alignment horizontal="center" vertical="center"/>
    </xf>
    <xf numFmtId="0" fontId="17" fillId="0" borderId="0" xfId="7" applyFont="1" applyAlignment="1">
      <alignment horizontal="left"/>
    </xf>
    <xf numFmtId="0" fontId="7" fillId="0" borderId="0" xfId="7" applyAlignment="1">
      <alignment horizontal="left"/>
    </xf>
    <xf numFmtId="1" fontId="17" fillId="4" borderId="24" xfId="4" applyNumberFormat="1" applyFont="1" applyFill="1" applyBorder="1" applyAlignment="1">
      <alignment horizontal="center" vertical="center"/>
    </xf>
    <xf numFmtId="1" fontId="7" fillId="2" borderId="26" xfId="4" applyNumberFormat="1" applyFont="1" applyFill="1" applyBorder="1" applyAlignment="1">
      <alignment horizontal="center" vertical="center"/>
    </xf>
    <xf numFmtId="1" fontId="7" fillId="2" borderId="15" xfId="4" applyNumberFormat="1" applyFont="1" applyFill="1" applyBorder="1" applyAlignment="1">
      <alignment horizontal="center" vertical="center"/>
    </xf>
    <xf numFmtId="1" fontId="7" fillId="2" borderId="19" xfId="4" applyNumberFormat="1" applyFont="1" applyFill="1" applyBorder="1" applyAlignment="1">
      <alignment horizontal="center" vertical="center"/>
    </xf>
    <xf numFmtId="1" fontId="7" fillId="2" borderId="12" xfId="4" applyNumberFormat="1" applyFont="1" applyFill="1" applyBorder="1" applyAlignment="1">
      <alignment horizontal="center" vertical="center"/>
    </xf>
    <xf numFmtId="1" fontId="17" fillId="4" borderId="25" xfId="4" applyNumberFormat="1" applyFont="1" applyFill="1" applyBorder="1" applyAlignment="1">
      <alignment horizontal="center" vertical="center"/>
    </xf>
    <xf numFmtId="1" fontId="17" fillId="4" borderId="19" xfId="4" applyNumberFormat="1" applyFont="1" applyFill="1" applyBorder="1" applyAlignment="1">
      <alignment horizontal="center" vertical="center" wrapText="1"/>
    </xf>
    <xf numFmtId="1" fontId="17" fillId="4" borderId="12" xfId="4" applyNumberFormat="1" applyFont="1" applyFill="1" applyBorder="1" applyAlignment="1">
      <alignment horizontal="center" vertical="center" wrapText="1"/>
    </xf>
    <xf numFmtId="0" fontId="17" fillId="0" borderId="0" xfId="4" applyFont="1" applyFill="1" applyAlignment="1">
      <alignment horizontal="left" wrapText="1"/>
    </xf>
    <xf numFmtId="1" fontId="17" fillId="4" borderId="4" xfId="4" applyNumberFormat="1" applyFont="1" applyFill="1" applyBorder="1" applyAlignment="1">
      <alignment horizontal="center" vertical="center"/>
    </xf>
    <xf numFmtId="1" fontId="7" fillId="2" borderId="5" xfId="4" applyNumberFormat="1" applyFont="1" applyFill="1" applyBorder="1" applyAlignment="1">
      <alignment horizontal="center" vertical="center"/>
    </xf>
    <xf numFmtId="1" fontId="7" fillId="2" borderId="4" xfId="4" applyNumberFormat="1" applyFont="1" applyFill="1" applyBorder="1" applyAlignment="1">
      <alignment horizontal="center" vertical="center"/>
    </xf>
    <xf numFmtId="1" fontId="40" fillId="4" borderId="3" xfId="4" applyNumberFormat="1" applyFont="1" applyFill="1" applyBorder="1" applyAlignment="1">
      <alignment horizontal="center" vertical="center" wrapText="1"/>
    </xf>
    <xf numFmtId="1" fontId="40" fillId="2" borderId="6" xfId="4" applyNumberFormat="1" applyFont="1" applyFill="1" applyBorder="1" applyAlignment="1">
      <alignment horizontal="center" vertical="center" wrapText="1"/>
    </xf>
    <xf numFmtId="1" fontId="17" fillId="4" borderId="10" xfId="4" applyNumberFormat="1" applyFont="1" applyFill="1" applyBorder="1" applyAlignment="1">
      <alignment horizontal="center" vertical="center"/>
    </xf>
    <xf numFmtId="1" fontId="17" fillId="0" borderId="0" xfId="4" applyNumberFormat="1" applyFont="1" applyBorder="1" applyAlignment="1">
      <alignment horizontal="left" vertical="center" wrapText="1"/>
    </xf>
    <xf numFmtId="0" fontId="17" fillId="3" borderId="0" xfId="2" applyFont="1" applyFill="1" applyAlignment="1">
      <alignment horizontal="justify" vertical="top" wrapText="1"/>
    </xf>
    <xf numFmtId="0" fontId="33" fillId="3" borderId="0" xfId="2" applyFont="1" applyFill="1" applyAlignment="1">
      <alignment horizontal="justify" vertical="top" wrapText="1"/>
    </xf>
    <xf numFmtId="0" fontId="17" fillId="4" borderId="23" xfId="7" applyFont="1" applyFill="1" applyBorder="1" applyAlignment="1">
      <alignment horizontal="center" vertical="center" wrapText="1"/>
    </xf>
  </cellXfs>
  <cellStyles count="12031">
    <cellStyle name="0mitP" xfId="11" xr:uid="{00000000-0005-0000-0000-000000000000}"/>
    <cellStyle name="0mitP 2" xfId="12" xr:uid="{00000000-0005-0000-0000-000001000000}"/>
    <cellStyle name="0ohneP" xfId="13" xr:uid="{00000000-0005-0000-0000-000002000000}"/>
    <cellStyle name="0ohneP 2" xfId="14" xr:uid="{00000000-0005-0000-0000-000003000000}"/>
    <cellStyle name="10mitP" xfId="15" xr:uid="{00000000-0005-0000-0000-000004000000}"/>
    <cellStyle name="12mitP" xfId="16" xr:uid="{00000000-0005-0000-0000-000005000000}"/>
    <cellStyle name="12ohneP" xfId="17" xr:uid="{00000000-0005-0000-0000-000006000000}"/>
    <cellStyle name="13mitP" xfId="18" xr:uid="{00000000-0005-0000-0000-000007000000}"/>
    <cellStyle name="1mitP" xfId="19" xr:uid="{00000000-0005-0000-0000-000008000000}"/>
    <cellStyle name="1mitP 2" xfId="20" xr:uid="{00000000-0005-0000-0000-000009000000}"/>
    <cellStyle name="1ohneP" xfId="21" xr:uid="{00000000-0005-0000-0000-00000A000000}"/>
    <cellStyle name="20 % - Akzent1 10" xfId="22" xr:uid="{00000000-0005-0000-0000-00000B000000}"/>
    <cellStyle name="20 % - Akzent1 10 2" xfId="23" xr:uid="{00000000-0005-0000-0000-00000C000000}"/>
    <cellStyle name="20 % - Akzent1 10 2 2" xfId="24" xr:uid="{00000000-0005-0000-0000-00000D000000}"/>
    <cellStyle name="20 % - Akzent1 10 2 3" xfId="25" xr:uid="{00000000-0005-0000-0000-00000E000000}"/>
    <cellStyle name="20 % - Akzent1 10 3" xfId="26" xr:uid="{00000000-0005-0000-0000-00000F000000}"/>
    <cellStyle name="20 % - Akzent1 10 3 2" xfId="27" xr:uid="{00000000-0005-0000-0000-000010000000}"/>
    <cellStyle name="20 % - Akzent1 10 3 3" xfId="28" xr:uid="{00000000-0005-0000-0000-000011000000}"/>
    <cellStyle name="20 % - Akzent1 10 4" xfId="29" xr:uid="{00000000-0005-0000-0000-000012000000}"/>
    <cellStyle name="20 % - Akzent1 10 5" xfId="30" xr:uid="{00000000-0005-0000-0000-000013000000}"/>
    <cellStyle name="20 % - Akzent1 10 6" xfId="31" xr:uid="{00000000-0005-0000-0000-000014000000}"/>
    <cellStyle name="20 % - Akzent1 11" xfId="32" xr:uid="{00000000-0005-0000-0000-000015000000}"/>
    <cellStyle name="20 % - Akzent1 11 2" xfId="33" xr:uid="{00000000-0005-0000-0000-000016000000}"/>
    <cellStyle name="20 % - Akzent1 11 2 2" xfId="34" xr:uid="{00000000-0005-0000-0000-000017000000}"/>
    <cellStyle name="20 % - Akzent1 11 2 3" xfId="35" xr:uid="{00000000-0005-0000-0000-000018000000}"/>
    <cellStyle name="20 % - Akzent1 11 3" xfId="36" xr:uid="{00000000-0005-0000-0000-000019000000}"/>
    <cellStyle name="20 % - Akzent1 11 4" xfId="37" xr:uid="{00000000-0005-0000-0000-00001A000000}"/>
    <cellStyle name="20 % - Akzent1 12" xfId="38" xr:uid="{00000000-0005-0000-0000-00001B000000}"/>
    <cellStyle name="20 % - Akzent1 12 2" xfId="39" xr:uid="{00000000-0005-0000-0000-00001C000000}"/>
    <cellStyle name="20 % - Akzent1 12 3" xfId="40" xr:uid="{00000000-0005-0000-0000-00001D000000}"/>
    <cellStyle name="20 % - Akzent1 13" xfId="41" xr:uid="{00000000-0005-0000-0000-00001E000000}"/>
    <cellStyle name="20 % - Akzent1 13 2" xfId="42" xr:uid="{00000000-0005-0000-0000-00001F000000}"/>
    <cellStyle name="20 % - Akzent1 13 3" xfId="43" xr:uid="{00000000-0005-0000-0000-000020000000}"/>
    <cellStyle name="20 % - Akzent1 14" xfId="44" xr:uid="{00000000-0005-0000-0000-000021000000}"/>
    <cellStyle name="20 % - Akzent1 14 2" xfId="45" xr:uid="{00000000-0005-0000-0000-000022000000}"/>
    <cellStyle name="20 % - Akzent1 14 3" xfId="46" xr:uid="{00000000-0005-0000-0000-000023000000}"/>
    <cellStyle name="20 % - Akzent1 15" xfId="47" xr:uid="{00000000-0005-0000-0000-000024000000}"/>
    <cellStyle name="20 % - Akzent1 15 2" xfId="48" xr:uid="{00000000-0005-0000-0000-000025000000}"/>
    <cellStyle name="20 % - Akzent1 16" xfId="49" xr:uid="{00000000-0005-0000-0000-000026000000}"/>
    <cellStyle name="20 % - Akzent1 2" xfId="50" xr:uid="{00000000-0005-0000-0000-000027000000}"/>
    <cellStyle name="20 % - Akzent1 2 10" xfId="51" xr:uid="{00000000-0005-0000-0000-000028000000}"/>
    <cellStyle name="20 % - Akzent1 2 10 2" xfId="52" xr:uid="{00000000-0005-0000-0000-000029000000}"/>
    <cellStyle name="20 % - Akzent1 2 10 2 2" xfId="53" xr:uid="{00000000-0005-0000-0000-00002A000000}"/>
    <cellStyle name="20 % - Akzent1 2 10 2 3" xfId="54" xr:uid="{00000000-0005-0000-0000-00002B000000}"/>
    <cellStyle name="20 % - Akzent1 2 10 3" xfId="55" xr:uid="{00000000-0005-0000-0000-00002C000000}"/>
    <cellStyle name="20 % - Akzent1 2 10 4" xfId="56" xr:uid="{00000000-0005-0000-0000-00002D000000}"/>
    <cellStyle name="20 % - Akzent1 2 11" xfId="57" xr:uid="{00000000-0005-0000-0000-00002E000000}"/>
    <cellStyle name="20 % - Akzent1 2 11 2" xfId="58" xr:uid="{00000000-0005-0000-0000-00002F000000}"/>
    <cellStyle name="20 % - Akzent1 2 11 3" xfId="59" xr:uid="{00000000-0005-0000-0000-000030000000}"/>
    <cellStyle name="20 % - Akzent1 2 12" xfId="60" xr:uid="{00000000-0005-0000-0000-000031000000}"/>
    <cellStyle name="20 % - Akzent1 2 12 2" xfId="61" xr:uid="{00000000-0005-0000-0000-000032000000}"/>
    <cellStyle name="20 % - Akzent1 2 12 3" xfId="62" xr:uid="{00000000-0005-0000-0000-000033000000}"/>
    <cellStyle name="20 % - Akzent1 2 13" xfId="63" xr:uid="{00000000-0005-0000-0000-000034000000}"/>
    <cellStyle name="20 % - Akzent1 2 13 2" xfId="64" xr:uid="{00000000-0005-0000-0000-000035000000}"/>
    <cellStyle name="20 % - Akzent1 2 13 3" xfId="65" xr:uid="{00000000-0005-0000-0000-000036000000}"/>
    <cellStyle name="20 % - Akzent1 2 14" xfId="66" xr:uid="{00000000-0005-0000-0000-000037000000}"/>
    <cellStyle name="20 % - Akzent1 2 15" xfId="67" xr:uid="{00000000-0005-0000-0000-000038000000}"/>
    <cellStyle name="20 % - Akzent1 2 16" xfId="68" xr:uid="{00000000-0005-0000-0000-000039000000}"/>
    <cellStyle name="20 % - Akzent1 2 2" xfId="69" xr:uid="{00000000-0005-0000-0000-00003A000000}"/>
    <cellStyle name="20 % - Akzent1 2 2 10" xfId="70" xr:uid="{00000000-0005-0000-0000-00003B000000}"/>
    <cellStyle name="20 % - Akzent1 2 2 11" xfId="71" xr:uid="{00000000-0005-0000-0000-00003C000000}"/>
    <cellStyle name="20 % - Akzent1 2 2 12" xfId="72" xr:uid="{00000000-0005-0000-0000-00003D000000}"/>
    <cellStyle name="20 % - Akzent1 2 2 2" xfId="73" xr:uid="{00000000-0005-0000-0000-00003E000000}"/>
    <cellStyle name="20 % - Akzent1 2 2 2 2" xfId="74" xr:uid="{00000000-0005-0000-0000-00003F000000}"/>
    <cellStyle name="20 % - Akzent1 2 2 2 2 2" xfId="75" xr:uid="{00000000-0005-0000-0000-000040000000}"/>
    <cellStyle name="20 % - Akzent1 2 2 2 2 2 2" xfId="76" xr:uid="{00000000-0005-0000-0000-000041000000}"/>
    <cellStyle name="20 % - Akzent1 2 2 2 2 2 3" xfId="77" xr:uid="{00000000-0005-0000-0000-000042000000}"/>
    <cellStyle name="20 % - Akzent1 2 2 2 2 3" xfId="78" xr:uid="{00000000-0005-0000-0000-000043000000}"/>
    <cellStyle name="20 % - Akzent1 2 2 2 2 3 2" xfId="79" xr:uid="{00000000-0005-0000-0000-000044000000}"/>
    <cellStyle name="20 % - Akzent1 2 2 2 2 3 3" xfId="80" xr:uid="{00000000-0005-0000-0000-000045000000}"/>
    <cellStyle name="20 % - Akzent1 2 2 2 2 4" xfId="81" xr:uid="{00000000-0005-0000-0000-000046000000}"/>
    <cellStyle name="20 % - Akzent1 2 2 2 2 5" xfId="82" xr:uid="{00000000-0005-0000-0000-000047000000}"/>
    <cellStyle name="20 % - Akzent1 2 2 2 3" xfId="83" xr:uid="{00000000-0005-0000-0000-000048000000}"/>
    <cellStyle name="20 % - Akzent1 2 2 2 3 2" xfId="84" xr:uid="{00000000-0005-0000-0000-000049000000}"/>
    <cellStyle name="20 % - Akzent1 2 2 2 3 3" xfId="85" xr:uid="{00000000-0005-0000-0000-00004A000000}"/>
    <cellStyle name="20 % - Akzent1 2 2 2 4" xfId="86" xr:uid="{00000000-0005-0000-0000-00004B000000}"/>
    <cellStyle name="20 % - Akzent1 2 2 2 4 2" xfId="87" xr:uid="{00000000-0005-0000-0000-00004C000000}"/>
    <cellStyle name="20 % - Akzent1 2 2 2 4 3" xfId="88" xr:uid="{00000000-0005-0000-0000-00004D000000}"/>
    <cellStyle name="20 % - Akzent1 2 2 2 5" xfId="89" xr:uid="{00000000-0005-0000-0000-00004E000000}"/>
    <cellStyle name="20 % - Akzent1 2 2 2 5 2" xfId="90" xr:uid="{00000000-0005-0000-0000-00004F000000}"/>
    <cellStyle name="20 % - Akzent1 2 2 2 5 3" xfId="91" xr:uid="{00000000-0005-0000-0000-000050000000}"/>
    <cellStyle name="20 % - Akzent1 2 2 2 6" xfId="92" xr:uid="{00000000-0005-0000-0000-000051000000}"/>
    <cellStyle name="20 % - Akzent1 2 2 2 7" xfId="93" xr:uid="{00000000-0005-0000-0000-000052000000}"/>
    <cellStyle name="20 % - Akzent1 2 2 2 8" xfId="94" xr:uid="{00000000-0005-0000-0000-000053000000}"/>
    <cellStyle name="20 % - Akzent1 2 2 3" xfId="95" xr:uid="{00000000-0005-0000-0000-000054000000}"/>
    <cellStyle name="20 % - Akzent1 2 2 3 2" xfId="96" xr:uid="{00000000-0005-0000-0000-000055000000}"/>
    <cellStyle name="20 % - Akzent1 2 2 3 2 2" xfId="97" xr:uid="{00000000-0005-0000-0000-000056000000}"/>
    <cellStyle name="20 % - Akzent1 2 2 3 2 2 2" xfId="98" xr:uid="{00000000-0005-0000-0000-000057000000}"/>
    <cellStyle name="20 % - Akzent1 2 2 3 2 2 3" xfId="99" xr:uid="{00000000-0005-0000-0000-000058000000}"/>
    <cellStyle name="20 % - Akzent1 2 2 3 2 3" xfId="100" xr:uid="{00000000-0005-0000-0000-000059000000}"/>
    <cellStyle name="20 % - Akzent1 2 2 3 2 3 2" xfId="101" xr:uid="{00000000-0005-0000-0000-00005A000000}"/>
    <cellStyle name="20 % - Akzent1 2 2 3 2 3 3" xfId="102" xr:uid="{00000000-0005-0000-0000-00005B000000}"/>
    <cellStyle name="20 % - Akzent1 2 2 3 2 4" xfId="103" xr:uid="{00000000-0005-0000-0000-00005C000000}"/>
    <cellStyle name="20 % - Akzent1 2 2 3 2 5" xfId="104" xr:uid="{00000000-0005-0000-0000-00005D000000}"/>
    <cellStyle name="20 % - Akzent1 2 2 3 3" xfId="105" xr:uid="{00000000-0005-0000-0000-00005E000000}"/>
    <cellStyle name="20 % - Akzent1 2 2 3 3 2" xfId="106" xr:uid="{00000000-0005-0000-0000-00005F000000}"/>
    <cellStyle name="20 % - Akzent1 2 2 3 3 3" xfId="107" xr:uid="{00000000-0005-0000-0000-000060000000}"/>
    <cellStyle name="20 % - Akzent1 2 2 3 4" xfId="108" xr:uid="{00000000-0005-0000-0000-000061000000}"/>
    <cellStyle name="20 % - Akzent1 2 2 3 4 2" xfId="109" xr:uid="{00000000-0005-0000-0000-000062000000}"/>
    <cellStyle name="20 % - Akzent1 2 2 3 4 3" xfId="110" xr:uid="{00000000-0005-0000-0000-000063000000}"/>
    <cellStyle name="20 % - Akzent1 2 2 3 5" xfId="111" xr:uid="{00000000-0005-0000-0000-000064000000}"/>
    <cellStyle name="20 % - Akzent1 2 2 3 6" xfId="112" xr:uid="{00000000-0005-0000-0000-000065000000}"/>
    <cellStyle name="20 % - Akzent1 2 2 3 7" xfId="113" xr:uid="{00000000-0005-0000-0000-000066000000}"/>
    <cellStyle name="20 % - Akzent1 2 2 4" xfId="114" xr:uid="{00000000-0005-0000-0000-000067000000}"/>
    <cellStyle name="20 % - Akzent1 2 2 4 2" xfId="115" xr:uid="{00000000-0005-0000-0000-000068000000}"/>
    <cellStyle name="20 % - Akzent1 2 2 4 2 2" xfId="116" xr:uid="{00000000-0005-0000-0000-000069000000}"/>
    <cellStyle name="20 % - Akzent1 2 2 4 2 3" xfId="117" xr:uid="{00000000-0005-0000-0000-00006A000000}"/>
    <cellStyle name="20 % - Akzent1 2 2 4 3" xfId="118" xr:uid="{00000000-0005-0000-0000-00006B000000}"/>
    <cellStyle name="20 % - Akzent1 2 2 4 3 2" xfId="119" xr:uid="{00000000-0005-0000-0000-00006C000000}"/>
    <cellStyle name="20 % - Akzent1 2 2 4 3 3" xfId="120" xr:uid="{00000000-0005-0000-0000-00006D000000}"/>
    <cellStyle name="20 % - Akzent1 2 2 4 4" xfId="121" xr:uid="{00000000-0005-0000-0000-00006E000000}"/>
    <cellStyle name="20 % - Akzent1 2 2 4 5" xfId="122" xr:uid="{00000000-0005-0000-0000-00006F000000}"/>
    <cellStyle name="20 % - Akzent1 2 2 5" xfId="123" xr:uid="{00000000-0005-0000-0000-000070000000}"/>
    <cellStyle name="20 % - Akzent1 2 2 5 2" xfId="124" xr:uid="{00000000-0005-0000-0000-000071000000}"/>
    <cellStyle name="20 % - Akzent1 2 2 5 3" xfId="125" xr:uid="{00000000-0005-0000-0000-000072000000}"/>
    <cellStyle name="20 % - Akzent1 2 2 6" xfId="126" xr:uid="{00000000-0005-0000-0000-000073000000}"/>
    <cellStyle name="20 % - Akzent1 2 2 6 2" xfId="127" xr:uid="{00000000-0005-0000-0000-000074000000}"/>
    <cellStyle name="20 % - Akzent1 2 2 6 3" xfId="128" xr:uid="{00000000-0005-0000-0000-000075000000}"/>
    <cellStyle name="20 % - Akzent1 2 2 7" xfId="129" xr:uid="{00000000-0005-0000-0000-000076000000}"/>
    <cellStyle name="20 % - Akzent1 2 2 7 2" xfId="130" xr:uid="{00000000-0005-0000-0000-000077000000}"/>
    <cellStyle name="20 % - Akzent1 2 2 7 3" xfId="131" xr:uid="{00000000-0005-0000-0000-000078000000}"/>
    <cellStyle name="20 % - Akzent1 2 2 8" xfId="132" xr:uid="{00000000-0005-0000-0000-000079000000}"/>
    <cellStyle name="20 % - Akzent1 2 2 8 2" xfId="133" xr:uid="{00000000-0005-0000-0000-00007A000000}"/>
    <cellStyle name="20 % - Akzent1 2 2 8 3" xfId="134" xr:uid="{00000000-0005-0000-0000-00007B000000}"/>
    <cellStyle name="20 % - Akzent1 2 2 9" xfId="135" xr:uid="{00000000-0005-0000-0000-00007C000000}"/>
    <cellStyle name="20 % - Akzent1 2 2 9 2" xfId="136" xr:uid="{00000000-0005-0000-0000-00007D000000}"/>
    <cellStyle name="20 % - Akzent1 2 2 9 3" xfId="137" xr:uid="{00000000-0005-0000-0000-00007E000000}"/>
    <cellStyle name="20 % - Akzent1 2 3" xfId="138" xr:uid="{00000000-0005-0000-0000-00007F000000}"/>
    <cellStyle name="20 % - Akzent1 2 3 10" xfId="139" xr:uid="{00000000-0005-0000-0000-000080000000}"/>
    <cellStyle name="20 % - Akzent1 2 3 11" xfId="140" xr:uid="{00000000-0005-0000-0000-000081000000}"/>
    <cellStyle name="20 % - Akzent1 2 3 12" xfId="141" xr:uid="{00000000-0005-0000-0000-000082000000}"/>
    <cellStyle name="20 % - Akzent1 2 3 2" xfId="142" xr:uid="{00000000-0005-0000-0000-000083000000}"/>
    <cellStyle name="20 % - Akzent1 2 3 2 2" xfId="143" xr:uid="{00000000-0005-0000-0000-000084000000}"/>
    <cellStyle name="20 % - Akzent1 2 3 2 2 2" xfId="144" xr:uid="{00000000-0005-0000-0000-000085000000}"/>
    <cellStyle name="20 % - Akzent1 2 3 2 2 2 2" xfId="145" xr:uid="{00000000-0005-0000-0000-000086000000}"/>
    <cellStyle name="20 % - Akzent1 2 3 2 2 2 3" xfId="146" xr:uid="{00000000-0005-0000-0000-000087000000}"/>
    <cellStyle name="20 % - Akzent1 2 3 2 2 3" xfId="147" xr:uid="{00000000-0005-0000-0000-000088000000}"/>
    <cellStyle name="20 % - Akzent1 2 3 2 2 3 2" xfId="148" xr:uid="{00000000-0005-0000-0000-000089000000}"/>
    <cellStyle name="20 % - Akzent1 2 3 2 2 3 3" xfId="149" xr:uid="{00000000-0005-0000-0000-00008A000000}"/>
    <cellStyle name="20 % - Akzent1 2 3 2 2 4" xfId="150" xr:uid="{00000000-0005-0000-0000-00008B000000}"/>
    <cellStyle name="20 % - Akzent1 2 3 2 2 5" xfId="151" xr:uid="{00000000-0005-0000-0000-00008C000000}"/>
    <cellStyle name="20 % - Akzent1 2 3 2 3" xfId="152" xr:uid="{00000000-0005-0000-0000-00008D000000}"/>
    <cellStyle name="20 % - Akzent1 2 3 2 3 2" xfId="153" xr:uid="{00000000-0005-0000-0000-00008E000000}"/>
    <cellStyle name="20 % - Akzent1 2 3 2 3 3" xfId="154" xr:uid="{00000000-0005-0000-0000-00008F000000}"/>
    <cellStyle name="20 % - Akzent1 2 3 2 4" xfId="155" xr:uid="{00000000-0005-0000-0000-000090000000}"/>
    <cellStyle name="20 % - Akzent1 2 3 2 4 2" xfId="156" xr:uid="{00000000-0005-0000-0000-000091000000}"/>
    <cellStyle name="20 % - Akzent1 2 3 2 4 3" xfId="157" xr:uid="{00000000-0005-0000-0000-000092000000}"/>
    <cellStyle name="20 % - Akzent1 2 3 2 5" xfId="158" xr:uid="{00000000-0005-0000-0000-000093000000}"/>
    <cellStyle name="20 % - Akzent1 2 3 2 5 2" xfId="159" xr:uid="{00000000-0005-0000-0000-000094000000}"/>
    <cellStyle name="20 % - Akzent1 2 3 2 5 3" xfId="160" xr:uid="{00000000-0005-0000-0000-000095000000}"/>
    <cellStyle name="20 % - Akzent1 2 3 2 6" xfId="161" xr:uid="{00000000-0005-0000-0000-000096000000}"/>
    <cellStyle name="20 % - Akzent1 2 3 2 7" xfId="162" xr:uid="{00000000-0005-0000-0000-000097000000}"/>
    <cellStyle name="20 % - Akzent1 2 3 2 8" xfId="163" xr:uid="{00000000-0005-0000-0000-000098000000}"/>
    <cellStyle name="20 % - Akzent1 2 3 3" xfId="164" xr:uid="{00000000-0005-0000-0000-000099000000}"/>
    <cellStyle name="20 % - Akzent1 2 3 3 2" xfId="165" xr:uid="{00000000-0005-0000-0000-00009A000000}"/>
    <cellStyle name="20 % - Akzent1 2 3 3 2 2" xfId="166" xr:uid="{00000000-0005-0000-0000-00009B000000}"/>
    <cellStyle name="20 % - Akzent1 2 3 3 2 2 2" xfId="167" xr:uid="{00000000-0005-0000-0000-00009C000000}"/>
    <cellStyle name="20 % - Akzent1 2 3 3 2 2 3" xfId="168" xr:uid="{00000000-0005-0000-0000-00009D000000}"/>
    <cellStyle name="20 % - Akzent1 2 3 3 2 3" xfId="169" xr:uid="{00000000-0005-0000-0000-00009E000000}"/>
    <cellStyle name="20 % - Akzent1 2 3 3 2 3 2" xfId="170" xr:uid="{00000000-0005-0000-0000-00009F000000}"/>
    <cellStyle name="20 % - Akzent1 2 3 3 2 3 3" xfId="171" xr:uid="{00000000-0005-0000-0000-0000A0000000}"/>
    <cellStyle name="20 % - Akzent1 2 3 3 2 4" xfId="172" xr:uid="{00000000-0005-0000-0000-0000A1000000}"/>
    <cellStyle name="20 % - Akzent1 2 3 3 2 5" xfId="173" xr:uid="{00000000-0005-0000-0000-0000A2000000}"/>
    <cellStyle name="20 % - Akzent1 2 3 3 3" xfId="174" xr:uid="{00000000-0005-0000-0000-0000A3000000}"/>
    <cellStyle name="20 % - Akzent1 2 3 3 3 2" xfId="175" xr:uid="{00000000-0005-0000-0000-0000A4000000}"/>
    <cellStyle name="20 % - Akzent1 2 3 3 3 3" xfId="176" xr:uid="{00000000-0005-0000-0000-0000A5000000}"/>
    <cellStyle name="20 % - Akzent1 2 3 3 4" xfId="177" xr:uid="{00000000-0005-0000-0000-0000A6000000}"/>
    <cellStyle name="20 % - Akzent1 2 3 3 4 2" xfId="178" xr:uid="{00000000-0005-0000-0000-0000A7000000}"/>
    <cellStyle name="20 % - Akzent1 2 3 3 4 3" xfId="179" xr:uid="{00000000-0005-0000-0000-0000A8000000}"/>
    <cellStyle name="20 % - Akzent1 2 3 3 5" xfId="180" xr:uid="{00000000-0005-0000-0000-0000A9000000}"/>
    <cellStyle name="20 % - Akzent1 2 3 3 6" xfId="181" xr:uid="{00000000-0005-0000-0000-0000AA000000}"/>
    <cellStyle name="20 % - Akzent1 2 3 3 7" xfId="182" xr:uid="{00000000-0005-0000-0000-0000AB000000}"/>
    <cellStyle name="20 % - Akzent1 2 3 4" xfId="183" xr:uid="{00000000-0005-0000-0000-0000AC000000}"/>
    <cellStyle name="20 % - Akzent1 2 3 4 2" xfId="184" xr:uid="{00000000-0005-0000-0000-0000AD000000}"/>
    <cellStyle name="20 % - Akzent1 2 3 4 2 2" xfId="185" xr:uid="{00000000-0005-0000-0000-0000AE000000}"/>
    <cellStyle name="20 % - Akzent1 2 3 4 2 3" xfId="186" xr:uid="{00000000-0005-0000-0000-0000AF000000}"/>
    <cellStyle name="20 % - Akzent1 2 3 4 3" xfId="187" xr:uid="{00000000-0005-0000-0000-0000B0000000}"/>
    <cellStyle name="20 % - Akzent1 2 3 4 3 2" xfId="188" xr:uid="{00000000-0005-0000-0000-0000B1000000}"/>
    <cellStyle name="20 % - Akzent1 2 3 4 3 3" xfId="189" xr:uid="{00000000-0005-0000-0000-0000B2000000}"/>
    <cellStyle name="20 % - Akzent1 2 3 4 4" xfId="190" xr:uid="{00000000-0005-0000-0000-0000B3000000}"/>
    <cellStyle name="20 % - Akzent1 2 3 4 5" xfId="191" xr:uid="{00000000-0005-0000-0000-0000B4000000}"/>
    <cellStyle name="20 % - Akzent1 2 3 5" xfId="192" xr:uid="{00000000-0005-0000-0000-0000B5000000}"/>
    <cellStyle name="20 % - Akzent1 2 3 5 2" xfId="193" xr:uid="{00000000-0005-0000-0000-0000B6000000}"/>
    <cellStyle name="20 % - Akzent1 2 3 5 3" xfId="194" xr:uid="{00000000-0005-0000-0000-0000B7000000}"/>
    <cellStyle name="20 % - Akzent1 2 3 6" xfId="195" xr:uid="{00000000-0005-0000-0000-0000B8000000}"/>
    <cellStyle name="20 % - Akzent1 2 3 6 2" xfId="196" xr:uid="{00000000-0005-0000-0000-0000B9000000}"/>
    <cellStyle name="20 % - Akzent1 2 3 6 3" xfId="197" xr:uid="{00000000-0005-0000-0000-0000BA000000}"/>
    <cellStyle name="20 % - Akzent1 2 3 7" xfId="198" xr:uid="{00000000-0005-0000-0000-0000BB000000}"/>
    <cellStyle name="20 % - Akzent1 2 3 7 2" xfId="199" xr:uid="{00000000-0005-0000-0000-0000BC000000}"/>
    <cellStyle name="20 % - Akzent1 2 3 7 3" xfId="200" xr:uid="{00000000-0005-0000-0000-0000BD000000}"/>
    <cellStyle name="20 % - Akzent1 2 3 8" xfId="201" xr:uid="{00000000-0005-0000-0000-0000BE000000}"/>
    <cellStyle name="20 % - Akzent1 2 3 8 2" xfId="202" xr:uid="{00000000-0005-0000-0000-0000BF000000}"/>
    <cellStyle name="20 % - Akzent1 2 3 8 3" xfId="203" xr:uid="{00000000-0005-0000-0000-0000C0000000}"/>
    <cellStyle name="20 % - Akzent1 2 3 9" xfId="204" xr:uid="{00000000-0005-0000-0000-0000C1000000}"/>
    <cellStyle name="20 % - Akzent1 2 3 9 2" xfId="205" xr:uid="{00000000-0005-0000-0000-0000C2000000}"/>
    <cellStyle name="20 % - Akzent1 2 3 9 3" xfId="206" xr:uid="{00000000-0005-0000-0000-0000C3000000}"/>
    <cellStyle name="20 % - Akzent1 2 4" xfId="207" xr:uid="{00000000-0005-0000-0000-0000C4000000}"/>
    <cellStyle name="20 % - Akzent1 2 4 10" xfId="208" xr:uid="{00000000-0005-0000-0000-0000C5000000}"/>
    <cellStyle name="20 % - Akzent1 2 4 11" xfId="209" xr:uid="{00000000-0005-0000-0000-0000C6000000}"/>
    <cellStyle name="20 % - Akzent1 2 4 12" xfId="210" xr:uid="{00000000-0005-0000-0000-0000C7000000}"/>
    <cellStyle name="20 % - Akzent1 2 4 2" xfId="211" xr:uid="{00000000-0005-0000-0000-0000C8000000}"/>
    <cellStyle name="20 % - Akzent1 2 4 2 2" xfId="212" xr:uid="{00000000-0005-0000-0000-0000C9000000}"/>
    <cellStyle name="20 % - Akzent1 2 4 2 2 2" xfId="213" xr:uid="{00000000-0005-0000-0000-0000CA000000}"/>
    <cellStyle name="20 % - Akzent1 2 4 2 2 2 2" xfId="214" xr:uid="{00000000-0005-0000-0000-0000CB000000}"/>
    <cellStyle name="20 % - Akzent1 2 4 2 2 2 3" xfId="215" xr:uid="{00000000-0005-0000-0000-0000CC000000}"/>
    <cellStyle name="20 % - Akzent1 2 4 2 2 3" xfId="216" xr:uid="{00000000-0005-0000-0000-0000CD000000}"/>
    <cellStyle name="20 % - Akzent1 2 4 2 2 3 2" xfId="217" xr:uid="{00000000-0005-0000-0000-0000CE000000}"/>
    <cellStyle name="20 % - Akzent1 2 4 2 2 3 3" xfId="218" xr:uid="{00000000-0005-0000-0000-0000CF000000}"/>
    <cellStyle name="20 % - Akzent1 2 4 2 2 4" xfId="219" xr:uid="{00000000-0005-0000-0000-0000D0000000}"/>
    <cellStyle name="20 % - Akzent1 2 4 2 2 5" xfId="220" xr:uid="{00000000-0005-0000-0000-0000D1000000}"/>
    <cellStyle name="20 % - Akzent1 2 4 2 3" xfId="221" xr:uid="{00000000-0005-0000-0000-0000D2000000}"/>
    <cellStyle name="20 % - Akzent1 2 4 2 3 2" xfId="222" xr:uid="{00000000-0005-0000-0000-0000D3000000}"/>
    <cellStyle name="20 % - Akzent1 2 4 2 3 3" xfId="223" xr:uid="{00000000-0005-0000-0000-0000D4000000}"/>
    <cellStyle name="20 % - Akzent1 2 4 2 4" xfId="224" xr:uid="{00000000-0005-0000-0000-0000D5000000}"/>
    <cellStyle name="20 % - Akzent1 2 4 2 4 2" xfId="225" xr:uid="{00000000-0005-0000-0000-0000D6000000}"/>
    <cellStyle name="20 % - Akzent1 2 4 2 4 3" xfId="226" xr:uid="{00000000-0005-0000-0000-0000D7000000}"/>
    <cellStyle name="20 % - Akzent1 2 4 2 5" xfId="227" xr:uid="{00000000-0005-0000-0000-0000D8000000}"/>
    <cellStyle name="20 % - Akzent1 2 4 2 5 2" xfId="228" xr:uid="{00000000-0005-0000-0000-0000D9000000}"/>
    <cellStyle name="20 % - Akzent1 2 4 2 5 3" xfId="229" xr:uid="{00000000-0005-0000-0000-0000DA000000}"/>
    <cellStyle name="20 % - Akzent1 2 4 2 6" xfId="230" xr:uid="{00000000-0005-0000-0000-0000DB000000}"/>
    <cellStyle name="20 % - Akzent1 2 4 2 7" xfId="231" xr:uid="{00000000-0005-0000-0000-0000DC000000}"/>
    <cellStyle name="20 % - Akzent1 2 4 2 8" xfId="232" xr:uid="{00000000-0005-0000-0000-0000DD000000}"/>
    <cellStyle name="20 % - Akzent1 2 4 3" xfId="233" xr:uid="{00000000-0005-0000-0000-0000DE000000}"/>
    <cellStyle name="20 % - Akzent1 2 4 3 2" xfId="234" xr:uid="{00000000-0005-0000-0000-0000DF000000}"/>
    <cellStyle name="20 % - Akzent1 2 4 3 2 2" xfId="235" xr:uid="{00000000-0005-0000-0000-0000E0000000}"/>
    <cellStyle name="20 % - Akzent1 2 4 3 2 2 2" xfId="236" xr:uid="{00000000-0005-0000-0000-0000E1000000}"/>
    <cellStyle name="20 % - Akzent1 2 4 3 2 2 3" xfId="237" xr:uid="{00000000-0005-0000-0000-0000E2000000}"/>
    <cellStyle name="20 % - Akzent1 2 4 3 2 3" xfId="238" xr:uid="{00000000-0005-0000-0000-0000E3000000}"/>
    <cellStyle name="20 % - Akzent1 2 4 3 2 3 2" xfId="239" xr:uid="{00000000-0005-0000-0000-0000E4000000}"/>
    <cellStyle name="20 % - Akzent1 2 4 3 2 3 3" xfId="240" xr:uid="{00000000-0005-0000-0000-0000E5000000}"/>
    <cellStyle name="20 % - Akzent1 2 4 3 2 4" xfId="241" xr:uid="{00000000-0005-0000-0000-0000E6000000}"/>
    <cellStyle name="20 % - Akzent1 2 4 3 2 5" xfId="242" xr:uid="{00000000-0005-0000-0000-0000E7000000}"/>
    <cellStyle name="20 % - Akzent1 2 4 3 3" xfId="243" xr:uid="{00000000-0005-0000-0000-0000E8000000}"/>
    <cellStyle name="20 % - Akzent1 2 4 3 3 2" xfId="244" xr:uid="{00000000-0005-0000-0000-0000E9000000}"/>
    <cellStyle name="20 % - Akzent1 2 4 3 3 3" xfId="245" xr:uid="{00000000-0005-0000-0000-0000EA000000}"/>
    <cellStyle name="20 % - Akzent1 2 4 3 4" xfId="246" xr:uid="{00000000-0005-0000-0000-0000EB000000}"/>
    <cellStyle name="20 % - Akzent1 2 4 3 4 2" xfId="247" xr:uid="{00000000-0005-0000-0000-0000EC000000}"/>
    <cellStyle name="20 % - Akzent1 2 4 3 4 3" xfId="248" xr:uid="{00000000-0005-0000-0000-0000ED000000}"/>
    <cellStyle name="20 % - Akzent1 2 4 3 5" xfId="249" xr:uid="{00000000-0005-0000-0000-0000EE000000}"/>
    <cellStyle name="20 % - Akzent1 2 4 3 6" xfId="250" xr:uid="{00000000-0005-0000-0000-0000EF000000}"/>
    <cellStyle name="20 % - Akzent1 2 4 3 7" xfId="251" xr:uid="{00000000-0005-0000-0000-0000F0000000}"/>
    <cellStyle name="20 % - Akzent1 2 4 4" xfId="252" xr:uid="{00000000-0005-0000-0000-0000F1000000}"/>
    <cellStyle name="20 % - Akzent1 2 4 4 2" xfId="253" xr:uid="{00000000-0005-0000-0000-0000F2000000}"/>
    <cellStyle name="20 % - Akzent1 2 4 4 2 2" xfId="254" xr:uid="{00000000-0005-0000-0000-0000F3000000}"/>
    <cellStyle name="20 % - Akzent1 2 4 4 2 3" xfId="255" xr:uid="{00000000-0005-0000-0000-0000F4000000}"/>
    <cellStyle name="20 % - Akzent1 2 4 4 3" xfId="256" xr:uid="{00000000-0005-0000-0000-0000F5000000}"/>
    <cellStyle name="20 % - Akzent1 2 4 4 3 2" xfId="257" xr:uid="{00000000-0005-0000-0000-0000F6000000}"/>
    <cellStyle name="20 % - Akzent1 2 4 4 3 3" xfId="258" xr:uid="{00000000-0005-0000-0000-0000F7000000}"/>
    <cellStyle name="20 % - Akzent1 2 4 4 4" xfId="259" xr:uid="{00000000-0005-0000-0000-0000F8000000}"/>
    <cellStyle name="20 % - Akzent1 2 4 4 5" xfId="260" xr:uid="{00000000-0005-0000-0000-0000F9000000}"/>
    <cellStyle name="20 % - Akzent1 2 4 5" xfId="261" xr:uid="{00000000-0005-0000-0000-0000FA000000}"/>
    <cellStyle name="20 % - Akzent1 2 4 5 2" xfId="262" xr:uid="{00000000-0005-0000-0000-0000FB000000}"/>
    <cellStyle name="20 % - Akzent1 2 4 5 3" xfId="263" xr:uid="{00000000-0005-0000-0000-0000FC000000}"/>
    <cellStyle name="20 % - Akzent1 2 4 6" xfId="264" xr:uid="{00000000-0005-0000-0000-0000FD000000}"/>
    <cellStyle name="20 % - Akzent1 2 4 6 2" xfId="265" xr:uid="{00000000-0005-0000-0000-0000FE000000}"/>
    <cellStyle name="20 % - Akzent1 2 4 6 3" xfId="266" xr:uid="{00000000-0005-0000-0000-0000FF000000}"/>
    <cellStyle name="20 % - Akzent1 2 4 7" xfId="267" xr:uid="{00000000-0005-0000-0000-000000010000}"/>
    <cellStyle name="20 % - Akzent1 2 4 7 2" xfId="268" xr:uid="{00000000-0005-0000-0000-000001010000}"/>
    <cellStyle name="20 % - Akzent1 2 4 7 3" xfId="269" xr:uid="{00000000-0005-0000-0000-000002010000}"/>
    <cellStyle name="20 % - Akzent1 2 4 8" xfId="270" xr:uid="{00000000-0005-0000-0000-000003010000}"/>
    <cellStyle name="20 % - Akzent1 2 4 8 2" xfId="271" xr:uid="{00000000-0005-0000-0000-000004010000}"/>
    <cellStyle name="20 % - Akzent1 2 4 8 3" xfId="272" xr:uid="{00000000-0005-0000-0000-000005010000}"/>
    <cellStyle name="20 % - Akzent1 2 4 9" xfId="273" xr:uid="{00000000-0005-0000-0000-000006010000}"/>
    <cellStyle name="20 % - Akzent1 2 4 9 2" xfId="274" xr:uid="{00000000-0005-0000-0000-000007010000}"/>
    <cellStyle name="20 % - Akzent1 2 4 9 3" xfId="275" xr:uid="{00000000-0005-0000-0000-000008010000}"/>
    <cellStyle name="20 % - Akzent1 2 5" xfId="276" xr:uid="{00000000-0005-0000-0000-000009010000}"/>
    <cellStyle name="20 % - Akzent1 2 5 10" xfId="277" xr:uid="{00000000-0005-0000-0000-00000A010000}"/>
    <cellStyle name="20 % - Akzent1 2 5 2" xfId="278" xr:uid="{00000000-0005-0000-0000-00000B010000}"/>
    <cellStyle name="20 % - Akzent1 2 5 2 2" xfId="279" xr:uid="{00000000-0005-0000-0000-00000C010000}"/>
    <cellStyle name="20 % - Akzent1 2 5 2 2 2" xfId="280" xr:uid="{00000000-0005-0000-0000-00000D010000}"/>
    <cellStyle name="20 % - Akzent1 2 5 2 2 3" xfId="281" xr:uid="{00000000-0005-0000-0000-00000E010000}"/>
    <cellStyle name="20 % - Akzent1 2 5 2 3" xfId="282" xr:uid="{00000000-0005-0000-0000-00000F010000}"/>
    <cellStyle name="20 % - Akzent1 2 5 2 3 2" xfId="283" xr:uid="{00000000-0005-0000-0000-000010010000}"/>
    <cellStyle name="20 % - Akzent1 2 5 2 3 3" xfId="284" xr:uid="{00000000-0005-0000-0000-000011010000}"/>
    <cellStyle name="20 % - Akzent1 2 5 2 4" xfId="285" xr:uid="{00000000-0005-0000-0000-000012010000}"/>
    <cellStyle name="20 % - Akzent1 2 5 2 5" xfId="286" xr:uid="{00000000-0005-0000-0000-000013010000}"/>
    <cellStyle name="20 % - Akzent1 2 5 3" xfId="287" xr:uid="{00000000-0005-0000-0000-000014010000}"/>
    <cellStyle name="20 % - Akzent1 2 5 3 2" xfId="288" xr:uid="{00000000-0005-0000-0000-000015010000}"/>
    <cellStyle name="20 % - Akzent1 2 5 3 3" xfId="289" xr:uid="{00000000-0005-0000-0000-000016010000}"/>
    <cellStyle name="20 % - Akzent1 2 5 4" xfId="290" xr:uid="{00000000-0005-0000-0000-000017010000}"/>
    <cellStyle name="20 % - Akzent1 2 5 4 2" xfId="291" xr:uid="{00000000-0005-0000-0000-000018010000}"/>
    <cellStyle name="20 % - Akzent1 2 5 4 3" xfId="292" xr:uid="{00000000-0005-0000-0000-000019010000}"/>
    <cellStyle name="20 % - Akzent1 2 5 5" xfId="293" xr:uid="{00000000-0005-0000-0000-00001A010000}"/>
    <cellStyle name="20 % - Akzent1 2 5 5 2" xfId="294" xr:uid="{00000000-0005-0000-0000-00001B010000}"/>
    <cellStyle name="20 % - Akzent1 2 5 5 3" xfId="295" xr:uid="{00000000-0005-0000-0000-00001C010000}"/>
    <cellStyle name="20 % - Akzent1 2 5 6" xfId="296" xr:uid="{00000000-0005-0000-0000-00001D010000}"/>
    <cellStyle name="20 % - Akzent1 2 5 6 2" xfId="297" xr:uid="{00000000-0005-0000-0000-00001E010000}"/>
    <cellStyle name="20 % - Akzent1 2 5 6 3" xfId="298" xr:uid="{00000000-0005-0000-0000-00001F010000}"/>
    <cellStyle name="20 % - Akzent1 2 5 7" xfId="299" xr:uid="{00000000-0005-0000-0000-000020010000}"/>
    <cellStyle name="20 % - Akzent1 2 5 7 2" xfId="300" xr:uid="{00000000-0005-0000-0000-000021010000}"/>
    <cellStyle name="20 % - Akzent1 2 5 7 3" xfId="301" xr:uid="{00000000-0005-0000-0000-000022010000}"/>
    <cellStyle name="20 % - Akzent1 2 5 8" xfId="302" xr:uid="{00000000-0005-0000-0000-000023010000}"/>
    <cellStyle name="20 % - Akzent1 2 5 9" xfId="303" xr:uid="{00000000-0005-0000-0000-000024010000}"/>
    <cellStyle name="20 % - Akzent1 2 6" xfId="304" xr:uid="{00000000-0005-0000-0000-000025010000}"/>
    <cellStyle name="20 % - Akzent1 2 6 2" xfId="305" xr:uid="{00000000-0005-0000-0000-000026010000}"/>
    <cellStyle name="20 % - Akzent1 2 6 2 2" xfId="306" xr:uid="{00000000-0005-0000-0000-000027010000}"/>
    <cellStyle name="20 % - Akzent1 2 6 2 2 2" xfId="307" xr:uid="{00000000-0005-0000-0000-000028010000}"/>
    <cellStyle name="20 % - Akzent1 2 6 2 2 3" xfId="308" xr:uid="{00000000-0005-0000-0000-000029010000}"/>
    <cellStyle name="20 % - Akzent1 2 6 2 3" xfId="309" xr:uid="{00000000-0005-0000-0000-00002A010000}"/>
    <cellStyle name="20 % - Akzent1 2 6 2 3 2" xfId="310" xr:uid="{00000000-0005-0000-0000-00002B010000}"/>
    <cellStyle name="20 % - Akzent1 2 6 2 3 3" xfId="311" xr:uid="{00000000-0005-0000-0000-00002C010000}"/>
    <cellStyle name="20 % - Akzent1 2 6 2 4" xfId="312" xr:uid="{00000000-0005-0000-0000-00002D010000}"/>
    <cellStyle name="20 % - Akzent1 2 6 2 5" xfId="313" xr:uid="{00000000-0005-0000-0000-00002E010000}"/>
    <cellStyle name="20 % - Akzent1 2 6 3" xfId="314" xr:uid="{00000000-0005-0000-0000-00002F010000}"/>
    <cellStyle name="20 % - Akzent1 2 6 3 2" xfId="315" xr:uid="{00000000-0005-0000-0000-000030010000}"/>
    <cellStyle name="20 % - Akzent1 2 6 3 3" xfId="316" xr:uid="{00000000-0005-0000-0000-000031010000}"/>
    <cellStyle name="20 % - Akzent1 2 6 4" xfId="317" xr:uid="{00000000-0005-0000-0000-000032010000}"/>
    <cellStyle name="20 % - Akzent1 2 6 4 2" xfId="318" xr:uid="{00000000-0005-0000-0000-000033010000}"/>
    <cellStyle name="20 % - Akzent1 2 6 4 3" xfId="319" xr:uid="{00000000-0005-0000-0000-000034010000}"/>
    <cellStyle name="20 % - Akzent1 2 6 5" xfId="320" xr:uid="{00000000-0005-0000-0000-000035010000}"/>
    <cellStyle name="20 % - Akzent1 2 6 6" xfId="321" xr:uid="{00000000-0005-0000-0000-000036010000}"/>
    <cellStyle name="20 % - Akzent1 2 6 7" xfId="322" xr:uid="{00000000-0005-0000-0000-000037010000}"/>
    <cellStyle name="20 % - Akzent1 2 7" xfId="323" xr:uid="{00000000-0005-0000-0000-000038010000}"/>
    <cellStyle name="20 % - Akzent1 2 7 2" xfId="324" xr:uid="{00000000-0005-0000-0000-000039010000}"/>
    <cellStyle name="20 % - Akzent1 2 7 2 2" xfId="325" xr:uid="{00000000-0005-0000-0000-00003A010000}"/>
    <cellStyle name="20 % - Akzent1 2 7 2 2 2" xfId="326" xr:uid="{00000000-0005-0000-0000-00003B010000}"/>
    <cellStyle name="20 % - Akzent1 2 7 2 2 3" xfId="327" xr:uid="{00000000-0005-0000-0000-00003C010000}"/>
    <cellStyle name="20 % - Akzent1 2 7 2 3" xfId="328" xr:uid="{00000000-0005-0000-0000-00003D010000}"/>
    <cellStyle name="20 % - Akzent1 2 7 2 3 2" xfId="329" xr:uid="{00000000-0005-0000-0000-00003E010000}"/>
    <cellStyle name="20 % - Akzent1 2 7 2 3 3" xfId="330" xr:uid="{00000000-0005-0000-0000-00003F010000}"/>
    <cellStyle name="20 % - Akzent1 2 7 2 4" xfId="331" xr:uid="{00000000-0005-0000-0000-000040010000}"/>
    <cellStyle name="20 % - Akzent1 2 7 2 5" xfId="332" xr:uid="{00000000-0005-0000-0000-000041010000}"/>
    <cellStyle name="20 % - Akzent1 2 7 3" xfId="333" xr:uid="{00000000-0005-0000-0000-000042010000}"/>
    <cellStyle name="20 % - Akzent1 2 7 3 2" xfId="334" xr:uid="{00000000-0005-0000-0000-000043010000}"/>
    <cellStyle name="20 % - Akzent1 2 7 3 3" xfId="335" xr:uid="{00000000-0005-0000-0000-000044010000}"/>
    <cellStyle name="20 % - Akzent1 2 7 4" xfId="336" xr:uid="{00000000-0005-0000-0000-000045010000}"/>
    <cellStyle name="20 % - Akzent1 2 7 4 2" xfId="337" xr:uid="{00000000-0005-0000-0000-000046010000}"/>
    <cellStyle name="20 % - Akzent1 2 7 4 3" xfId="338" xr:uid="{00000000-0005-0000-0000-000047010000}"/>
    <cellStyle name="20 % - Akzent1 2 7 5" xfId="339" xr:uid="{00000000-0005-0000-0000-000048010000}"/>
    <cellStyle name="20 % - Akzent1 2 7 6" xfId="340" xr:uid="{00000000-0005-0000-0000-000049010000}"/>
    <cellStyle name="20 % - Akzent1 2 7 7" xfId="341" xr:uid="{00000000-0005-0000-0000-00004A010000}"/>
    <cellStyle name="20 % - Akzent1 2 8" xfId="342" xr:uid="{00000000-0005-0000-0000-00004B010000}"/>
    <cellStyle name="20 % - Akzent1 2 8 2" xfId="343" xr:uid="{00000000-0005-0000-0000-00004C010000}"/>
    <cellStyle name="20 % - Akzent1 2 8 2 2" xfId="344" xr:uid="{00000000-0005-0000-0000-00004D010000}"/>
    <cellStyle name="20 % - Akzent1 2 8 2 2 2" xfId="345" xr:uid="{00000000-0005-0000-0000-00004E010000}"/>
    <cellStyle name="20 % - Akzent1 2 8 2 2 3" xfId="346" xr:uid="{00000000-0005-0000-0000-00004F010000}"/>
    <cellStyle name="20 % - Akzent1 2 8 2 3" xfId="347" xr:uid="{00000000-0005-0000-0000-000050010000}"/>
    <cellStyle name="20 % - Akzent1 2 8 2 3 2" xfId="348" xr:uid="{00000000-0005-0000-0000-000051010000}"/>
    <cellStyle name="20 % - Akzent1 2 8 2 3 3" xfId="349" xr:uid="{00000000-0005-0000-0000-000052010000}"/>
    <cellStyle name="20 % - Akzent1 2 8 2 4" xfId="350" xr:uid="{00000000-0005-0000-0000-000053010000}"/>
    <cellStyle name="20 % - Akzent1 2 8 2 5" xfId="351" xr:uid="{00000000-0005-0000-0000-000054010000}"/>
    <cellStyle name="20 % - Akzent1 2 8 3" xfId="352" xr:uid="{00000000-0005-0000-0000-000055010000}"/>
    <cellStyle name="20 % - Akzent1 2 8 3 2" xfId="353" xr:uid="{00000000-0005-0000-0000-000056010000}"/>
    <cellStyle name="20 % - Akzent1 2 8 3 3" xfId="354" xr:uid="{00000000-0005-0000-0000-000057010000}"/>
    <cellStyle name="20 % - Akzent1 2 8 4" xfId="355" xr:uid="{00000000-0005-0000-0000-000058010000}"/>
    <cellStyle name="20 % - Akzent1 2 8 4 2" xfId="356" xr:uid="{00000000-0005-0000-0000-000059010000}"/>
    <cellStyle name="20 % - Akzent1 2 8 4 3" xfId="357" xr:uid="{00000000-0005-0000-0000-00005A010000}"/>
    <cellStyle name="20 % - Akzent1 2 8 5" xfId="358" xr:uid="{00000000-0005-0000-0000-00005B010000}"/>
    <cellStyle name="20 % - Akzent1 2 8 6" xfId="359" xr:uid="{00000000-0005-0000-0000-00005C010000}"/>
    <cellStyle name="20 % - Akzent1 2 8 7" xfId="360" xr:uid="{00000000-0005-0000-0000-00005D010000}"/>
    <cellStyle name="20 % - Akzent1 2 9" xfId="361" xr:uid="{00000000-0005-0000-0000-00005E010000}"/>
    <cellStyle name="20 % - Akzent1 2 9 2" xfId="362" xr:uid="{00000000-0005-0000-0000-00005F010000}"/>
    <cellStyle name="20 % - Akzent1 2 9 2 2" xfId="363" xr:uid="{00000000-0005-0000-0000-000060010000}"/>
    <cellStyle name="20 % - Akzent1 2 9 2 3" xfId="364" xr:uid="{00000000-0005-0000-0000-000061010000}"/>
    <cellStyle name="20 % - Akzent1 2 9 3" xfId="365" xr:uid="{00000000-0005-0000-0000-000062010000}"/>
    <cellStyle name="20 % - Akzent1 2 9 3 2" xfId="366" xr:uid="{00000000-0005-0000-0000-000063010000}"/>
    <cellStyle name="20 % - Akzent1 2 9 3 3" xfId="367" xr:uid="{00000000-0005-0000-0000-000064010000}"/>
    <cellStyle name="20 % - Akzent1 2 9 4" xfId="368" xr:uid="{00000000-0005-0000-0000-000065010000}"/>
    <cellStyle name="20 % - Akzent1 2 9 5" xfId="369" xr:uid="{00000000-0005-0000-0000-000066010000}"/>
    <cellStyle name="20 % - Akzent1 3" xfId="370" xr:uid="{00000000-0005-0000-0000-000067010000}"/>
    <cellStyle name="20 % - Akzent1 3 10" xfId="371" xr:uid="{00000000-0005-0000-0000-000068010000}"/>
    <cellStyle name="20 % - Akzent1 3 10 2" xfId="372" xr:uid="{00000000-0005-0000-0000-000069010000}"/>
    <cellStyle name="20 % - Akzent1 3 10 3" xfId="373" xr:uid="{00000000-0005-0000-0000-00006A010000}"/>
    <cellStyle name="20 % - Akzent1 3 11" xfId="374" xr:uid="{00000000-0005-0000-0000-00006B010000}"/>
    <cellStyle name="20 % - Akzent1 3 12" xfId="375" xr:uid="{00000000-0005-0000-0000-00006C010000}"/>
    <cellStyle name="20 % - Akzent1 3 13" xfId="376" xr:uid="{00000000-0005-0000-0000-00006D010000}"/>
    <cellStyle name="20 % - Akzent1 3 2" xfId="377" xr:uid="{00000000-0005-0000-0000-00006E010000}"/>
    <cellStyle name="20 % - Akzent1 3 2 10" xfId="378" xr:uid="{00000000-0005-0000-0000-00006F010000}"/>
    <cellStyle name="20 % - Akzent1 3 2 2" xfId="379" xr:uid="{00000000-0005-0000-0000-000070010000}"/>
    <cellStyle name="20 % - Akzent1 3 2 2 2" xfId="380" xr:uid="{00000000-0005-0000-0000-000071010000}"/>
    <cellStyle name="20 % - Akzent1 3 2 2 2 2" xfId="381" xr:uid="{00000000-0005-0000-0000-000072010000}"/>
    <cellStyle name="20 % - Akzent1 3 2 2 2 3" xfId="382" xr:uid="{00000000-0005-0000-0000-000073010000}"/>
    <cellStyle name="20 % - Akzent1 3 2 2 3" xfId="383" xr:uid="{00000000-0005-0000-0000-000074010000}"/>
    <cellStyle name="20 % - Akzent1 3 2 2 3 2" xfId="384" xr:uid="{00000000-0005-0000-0000-000075010000}"/>
    <cellStyle name="20 % - Akzent1 3 2 2 3 3" xfId="385" xr:uid="{00000000-0005-0000-0000-000076010000}"/>
    <cellStyle name="20 % - Akzent1 3 2 2 4" xfId="386" xr:uid="{00000000-0005-0000-0000-000077010000}"/>
    <cellStyle name="20 % - Akzent1 3 2 2 5" xfId="387" xr:uid="{00000000-0005-0000-0000-000078010000}"/>
    <cellStyle name="20 % - Akzent1 3 2 3" xfId="388" xr:uid="{00000000-0005-0000-0000-000079010000}"/>
    <cellStyle name="20 % - Akzent1 3 2 3 2" xfId="389" xr:uid="{00000000-0005-0000-0000-00007A010000}"/>
    <cellStyle name="20 % - Akzent1 3 2 3 3" xfId="390" xr:uid="{00000000-0005-0000-0000-00007B010000}"/>
    <cellStyle name="20 % - Akzent1 3 2 4" xfId="391" xr:uid="{00000000-0005-0000-0000-00007C010000}"/>
    <cellStyle name="20 % - Akzent1 3 2 4 2" xfId="392" xr:uid="{00000000-0005-0000-0000-00007D010000}"/>
    <cellStyle name="20 % - Akzent1 3 2 4 3" xfId="393" xr:uid="{00000000-0005-0000-0000-00007E010000}"/>
    <cellStyle name="20 % - Akzent1 3 2 5" xfId="394" xr:uid="{00000000-0005-0000-0000-00007F010000}"/>
    <cellStyle name="20 % - Akzent1 3 2 5 2" xfId="395" xr:uid="{00000000-0005-0000-0000-000080010000}"/>
    <cellStyle name="20 % - Akzent1 3 2 5 3" xfId="396" xr:uid="{00000000-0005-0000-0000-000081010000}"/>
    <cellStyle name="20 % - Akzent1 3 2 6" xfId="397" xr:uid="{00000000-0005-0000-0000-000082010000}"/>
    <cellStyle name="20 % - Akzent1 3 2 6 2" xfId="398" xr:uid="{00000000-0005-0000-0000-000083010000}"/>
    <cellStyle name="20 % - Akzent1 3 2 6 3" xfId="399" xr:uid="{00000000-0005-0000-0000-000084010000}"/>
    <cellStyle name="20 % - Akzent1 3 2 7" xfId="400" xr:uid="{00000000-0005-0000-0000-000085010000}"/>
    <cellStyle name="20 % - Akzent1 3 2 7 2" xfId="401" xr:uid="{00000000-0005-0000-0000-000086010000}"/>
    <cellStyle name="20 % - Akzent1 3 2 7 3" xfId="402" xr:uid="{00000000-0005-0000-0000-000087010000}"/>
    <cellStyle name="20 % - Akzent1 3 2 8" xfId="403" xr:uid="{00000000-0005-0000-0000-000088010000}"/>
    <cellStyle name="20 % - Akzent1 3 2 9" xfId="404" xr:uid="{00000000-0005-0000-0000-000089010000}"/>
    <cellStyle name="20 % - Akzent1 3 3" xfId="405" xr:uid="{00000000-0005-0000-0000-00008A010000}"/>
    <cellStyle name="20 % - Akzent1 3 3 2" xfId="406" xr:uid="{00000000-0005-0000-0000-00008B010000}"/>
    <cellStyle name="20 % - Akzent1 3 3 2 2" xfId="407" xr:uid="{00000000-0005-0000-0000-00008C010000}"/>
    <cellStyle name="20 % - Akzent1 3 3 2 2 2" xfId="408" xr:uid="{00000000-0005-0000-0000-00008D010000}"/>
    <cellStyle name="20 % - Akzent1 3 3 2 2 3" xfId="409" xr:uid="{00000000-0005-0000-0000-00008E010000}"/>
    <cellStyle name="20 % - Akzent1 3 3 2 3" xfId="410" xr:uid="{00000000-0005-0000-0000-00008F010000}"/>
    <cellStyle name="20 % - Akzent1 3 3 2 3 2" xfId="411" xr:uid="{00000000-0005-0000-0000-000090010000}"/>
    <cellStyle name="20 % - Akzent1 3 3 2 3 3" xfId="412" xr:uid="{00000000-0005-0000-0000-000091010000}"/>
    <cellStyle name="20 % - Akzent1 3 3 2 4" xfId="413" xr:uid="{00000000-0005-0000-0000-000092010000}"/>
    <cellStyle name="20 % - Akzent1 3 3 2 5" xfId="414" xr:uid="{00000000-0005-0000-0000-000093010000}"/>
    <cellStyle name="20 % - Akzent1 3 3 3" xfId="415" xr:uid="{00000000-0005-0000-0000-000094010000}"/>
    <cellStyle name="20 % - Akzent1 3 3 3 2" xfId="416" xr:uid="{00000000-0005-0000-0000-000095010000}"/>
    <cellStyle name="20 % - Akzent1 3 3 3 3" xfId="417" xr:uid="{00000000-0005-0000-0000-000096010000}"/>
    <cellStyle name="20 % - Akzent1 3 3 4" xfId="418" xr:uid="{00000000-0005-0000-0000-000097010000}"/>
    <cellStyle name="20 % - Akzent1 3 3 4 2" xfId="419" xr:uid="{00000000-0005-0000-0000-000098010000}"/>
    <cellStyle name="20 % - Akzent1 3 3 4 3" xfId="420" xr:uid="{00000000-0005-0000-0000-000099010000}"/>
    <cellStyle name="20 % - Akzent1 3 3 5" xfId="421" xr:uid="{00000000-0005-0000-0000-00009A010000}"/>
    <cellStyle name="20 % - Akzent1 3 3 5 2" xfId="422" xr:uid="{00000000-0005-0000-0000-00009B010000}"/>
    <cellStyle name="20 % - Akzent1 3 3 5 3" xfId="423" xr:uid="{00000000-0005-0000-0000-00009C010000}"/>
    <cellStyle name="20 % - Akzent1 3 3 6" xfId="424" xr:uid="{00000000-0005-0000-0000-00009D010000}"/>
    <cellStyle name="20 % - Akzent1 3 3 7" xfId="425" xr:uid="{00000000-0005-0000-0000-00009E010000}"/>
    <cellStyle name="20 % - Akzent1 3 3 8" xfId="426" xr:uid="{00000000-0005-0000-0000-00009F010000}"/>
    <cellStyle name="20 % - Akzent1 3 4" xfId="427" xr:uid="{00000000-0005-0000-0000-0000A0010000}"/>
    <cellStyle name="20 % - Akzent1 3 4 2" xfId="428" xr:uid="{00000000-0005-0000-0000-0000A1010000}"/>
    <cellStyle name="20 % - Akzent1 3 4 2 2" xfId="429" xr:uid="{00000000-0005-0000-0000-0000A2010000}"/>
    <cellStyle name="20 % - Akzent1 3 4 2 2 2" xfId="430" xr:uid="{00000000-0005-0000-0000-0000A3010000}"/>
    <cellStyle name="20 % - Akzent1 3 4 2 2 3" xfId="431" xr:uid="{00000000-0005-0000-0000-0000A4010000}"/>
    <cellStyle name="20 % - Akzent1 3 4 2 3" xfId="432" xr:uid="{00000000-0005-0000-0000-0000A5010000}"/>
    <cellStyle name="20 % - Akzent1 3 4 2 3 2" xfId="433" xr:uid="{00000000-0005-0000-0000-0000A6010000}"/>
    <cellStyle name="20 % - Akzent1 3 4 2 3 3" xfId="434" xr:uid="{00000000-0005-0000-0000-0000A7010000}"/>
    <cellStyle name="20 % - Akzent1 3 4 2 4" xfId="435" xr:uid="{00000000-0005-0000-0000-0000A8010000}"/>
    <cellStyle name="20 % - Akzent1 3 4 2 5" xfId="436" xr:uid="{00000000-0005-0000-0000-0000A9010000}"/>
    <cellStyle name="20 % - Akzent1 3 4 3" xfId="437" xr:uid="{00000000-0005-0000-0000-0000AA010000}"/>
    <cellStyle name="20 % - Akzent1 3 4 3 2" xfId="438" xr:uid="{00000000-0005-0000-0000-0000AB010000}"/>
    <cellStyle name="20 % - Akzent1 3 4 3 3" xfId="439" xr:uid="{00000000-0005-0000-0000-0000AC010000}"/>
    <cellStyle name="20 % - Akzent1 3 4 4" xfId="440" xr:uid="{00000000-0005-0000-0000-0000AD010000}"/>
    <cellStyle name="20 % - Akzent1 3 4 4 2" xfId="441" xr:uid="{00000000-0005-0000-0000-0000AE010000}"/>
    <cellStyle name="20 % - Akzent1 3 4 4 3" xfId="442" xr:uid="{00000000-0005-0000-0000-0000AF010000}"/>
    <cellStyle name="20 % - Akzent1 3 4 5" xfId="443" xr:uid="{00000000-0005-0000-0000-0000B0010000}"/>
    <cellStyle name="20 % - Akzent1 3 4 6" xfId="444" xr:uid="{00000000-0005-0000-0000-0000B1010000}"/>
    <cellStyle name="20 % - Akzent1 3 4 7" xfId="445" xr:uid="{00000000-0005-0000-0000-0000B2010000}"/>
    <cellStyle name="20 % - Akzent1 3 5" xfId="446" xr:uid="{00000000-0005-0000-0000-0000B3010000}"/>
    <cellStyle name="20 % - Akzent1 3 5 2" xfId="447" xr:uid="{00000000-0005-0000-0000-0000B4010000}"/>
    <cellStyle name="20 % - Akzent1 3 5 2 2" xfId="448" xr:uid="{00000000-0005-0000-0000-0000B5010000}"/>
    <cellStyle name="20 % - Akzent1 3 5 2 2 2" xfId="449" xr:uid="{00000000-0005-0000-0000-0000B6010000}"/>
    <cellStyle name="20 % - Akzent1 3 5 2 2 3" xfId="450" xr:uid="{00000000-0005-0000-0000-0000B7010000}"/>
    <cellStyle name="20 % - Akzent1 3 5 2 3" xfId="451" xr:uid="{00000000-0005-0000-0000-0000B8010000}"/>
    <cellStyle name="20 % - Akzent1 3 5 2 3 2" xfId="452" xr:uid="{00000000-0005-0000-0000-0000B9010000}"/>
    <cellStyle name="20 % - Akzent1 3 5 2 3 3" xfId="453" xr:uid="{00000000-0005-0000-0000-0000BA010000}"/>
    <cellStyle name="20 % - Akzent1 3 5 2 4" xfId="454" xr:uid="{00000000-0005-0000-0000-0000BB010000}"/>
    <cellStyle name="20 % - Akzent1 3 5 2 5" xfId="455" xr:uid="{00000000-0005-0000-0000-0000BC010000}"/>
    <cellStyle name="20 % - Akzent1 3 5 3" xfId="456" xr:uid="{00000000-0005-0000-0000-0000BD010000}"/>
    <cellStyle name="20 % - Akzent1 3 5 3 2" xfId="457" xr:uid="{00000000-0005-0000-0000-0000BE010000}"/>
    <cellStyle name="20 % - Akzent1 3 5 3 3" xfId="458" xr:uid="{00000000-0005-0000-0000-0000BF010000}"/>
    <cellStyle name="20 % - Akzent1 3 5 4" xfId="459" xr:uid="{00000000-0005-0000-0000-0000C0010000}"/>
    <cellStyle name="20 % - Akzent1 3 5 4 2" xfId="460" xr:uid="{00000000-0005-0000-0000-0000C1010000}"/>
    <cellStyle name="20 % - Akzent1 3 5 4 3" xfId="461" xr:uid="{00000000-0005-0000-0000-0000C2010000}"/>
    <cellStyle name="20 % - Akzent1 3 5 5" xfId="462" xr:uid="{00000000-0005-0000-0000-0000C3010000}"/>
    <cellStyle name="20 % - Akzent1 3 5 6" xfId="463" xr:uid="{00000000-0005-0000-0000-0000C4010000}"/>
    <cellStyle name="20 % - Akzent1 3 5 7" xfId="464" xr:uid="{00000000-0005-0000-0000-0000C5010000}"/>
    <cellStyle name="20 % - Akzent1 3 6" xfId="465" xr:uid="{00000000-0005-0000-0000-0000C6010000}"/>
    <cellStyle name="20 % - Akzent1 3 6 2" xfId="466" xr:uid="{00000000-0005-0000-0000-0000C7010000}"/>
    <cellStyle name="20 % - Akzent1 3 6 2 2" xfId="467" xr:uid="{00000000-0005-0000-0000-0000C8010000}"/>
    <cellStyle name="20 % - Akzent1 3 6 2 3" xfId="468" xr:uid="{00000000-0005-0000-0000-0000C9010000}"/>
    <cellStyle name="20 % - Akzent1 3 6 3" xfId="469" xr:uid="{00000000-0005-0000-0000-0000CA010000}"/>
    <cellStyle name="20 % - Akzent1 3 6 3 2" xfId="470" xr:uid="{00000000-0005-0000-0000-0000CB010000}"/>
    <cellStyle name="20 % - Akzent1 3 6 3 3" xfId="471" xr:uid="{00000000-0005-0000-0000-0000CC010000}"/>
    <cellStyle name="20 % - Akzent1 3 6 4" xfId="472" xr:uid="{00000000-0005-0000-0000-0000CD010000}"/>
    <cellStyle name="20 % - Akzent1 3 6 5" xfId="473" xr:uid="{00000000-0005-0000-0000-0000CE010000}"/>
    <cellStyle name="20 % - Akzent1 3 7" xfId="474" xr:uid="{00000000-0005-0000-0000-0000CF010000}"/>
    <cellStyle name="20 % - Akzent1 3 7 2" xfId="475" xr:uid="{00000000-0005-0000-0000-0000D0010000}"/>
    <cellStyle name="20 % - Akzent1 3 7 3" xfId="476" xr:uid="{00000000-0005-0000-0000-0000D1010000}"/>
    <cellStyle name="20 % - Akzent1 3 8" xfId="477" xr:uid="{00000000-0005-0000-0000-0000D2010000}"/>
    <cellStyle name="20 % - Akzent1 3 8 2" xfId="478" xr:uid="{00000000-0005-0000-0000-0000D3010000}"/>
    <cellStyle name="20 % - Akzent1 3 8 3" xfId="479" xr:uid="{00000000-0005-0000-0000-0000D4010000}"/>
    <cellStyle name="20 % - Akzent1 3 9" xfId="480" xr:uid="{00000000-0005-0000-0000-0000D5010000}"/>
    <cellStyle name="20 % - Akzent1 3 9 2" xfId="481" xr:uid="{00000000-0005-0000-0000-0000D6010000}"/>
    <cellStyle name="20 % - Akzent1 3 9 3" xfId="482" xr:uid="{00000000-0005-0000-0000-0000D7010000}"/>
    <cellStyle name="20 % - Akzent1 4" xfId="483" xr:uid="{00000000-0005-0000-0000-0000D8010000}"/>
    <cellStyle name="20 % - Akzent1 4 10" xfId="484" xr:uid="{00000000-0005-0000-0000-0000D9010000}"/>
    <cellStyle name="20 % - Akzent1 4 11" xfId="485" xr:uid="{00000000-0005-0000-0000-0000DA010000}"/>
    <cellStyle name="20 % - Akzent1 4 12" xfId="486" xr:uid="{00000000-0005-0000-0000-0000DB010000}"/>
    <cellStyle name="20 % - Akzent1 4 2" xfId="487" xr:uid="{00000000-0005-0000-0000-0000DC010000}"/>
    <cellStyle name="20 % - Akzent1 4 2 2" xfId="488" xr:uid="{00000000-0005-0000-0000-0000DD010000}"/>
    <cellStyle name="20 % - Akzent1 4 2 2 2" xfId="489" xr:uid="{00000000-0005-0000-0000-0000DE010000}"/>
    <cellStyle name="20 % - Akzent1 4 2 2 2 2" xfId="490" xr:uid="{00000000-0005-0000-0000-0000DF010000}"/>
    <cellStyle name="20 % - Akzent1 4 2 2 2 3" xfId="491" xr:uid="{00000000-0005-0000-0000-0000E0010000}"/>
    <cellStyle name="20 % - Akzent1 4 2 2 3" xfId="492" xr:uid="{00000000-0005-0000-0000-0000E1010000}"/>
    <cellStyle name="20 % - Akzent1 4 2 2 3 2" xfId="493" xr:uid="{00000000-0005-0000-0000-0000E2010000}"/>
    <cellStyle name="20 % - Akzent1 4 2 2 3 3" xfId="494" xr:uid="{00000000-0005-0000-0000-0000E3010000}"/>
    <cellStyle name="20 % - Akzent1 4 2 2 4" xfId="495" xr:uid="{00000000-0005-0000-0000-0000E4010000}"/>
    <cellStyle name="20 % - Akzent1 4 2 2 5" xfId="496" xr:uid="{00000000-0005-0000-0000-0000E5010000}"/>
    <cellStyle name="20 % - Akzent1 4 2 3" xfId="497" xr:uid="{00000000-0005-0000-0000-0000E6010000}"/>
    <cellStyle name="20 % - Akzent1 4 2 3 2" xfId="498" xr:uid="{00000000-0005-0000-0000-0000E7010000}"/>
    <cellStyle name="20 % - Akzent1 4 2 3 3" xfId="499" xr:uid="{00000000-0005-0000-0000-0000E8010000}"/>
    <cellStyle name="20 % - Akzent1 4 2 4" xfId="500" xr:uid="{00000000-0005-0000-0000-0000E9010000}"/>
    <cellStyle name="20 % - Akzent1 4 2 4 2" xfId="501" xr:uid="{00000000-0005-0000-0000-0000EA010000}"/>
    <cellStyle name="20 % - Akzent1 4 2 4 3" xfId="502" xr:uid="{00000000-0005-0000-0000-0000EB010000}"/>
    <cellStyle name="20 % - Akzent1 4 2 5" xfId="503" xr:uid="{00000000-0005-0000-0000-0000EC010000}"/>
    <cellStyle name="20 % - Akzent1 4 2 5 2" xfId="504" xr:uid="{00000000-0005-0000-0000-0000ED010000}"/>
    <cellStyle name="20 % - Akzent1 4 2 5 3" xfId="505" xr:uid="{00000000-0005-0000-0000-0000EE010000}"/>
    <cellStyle name="20 % - Akzent1 4 2 6" xfId="506" xr:uid="{00000000-0005-0000-0000-0000EF010000}"/>
    <cellStyle name="20 % - Akzent1 4 2 7" xfId="507" xr:uid="{00000000-0005-0000-0000-0000F0010000}"/>
    <cellStyle name="20 % - Akzent1 4 2 8" xfId="508" xr:uid="{00000000-0005-0000-0000-0000F1010000}"/>
    <cellStyle name="20 % - Akzent1 4 3" xfId="509" xr:uid="{00000000-0005-0000-0000-0000F2010000}"/>
    <cellStyle name="20 % - Akzent1 4 3 2" xfId="510" xr:uid="{00000000-0005-0000-0000-0000F3010000}"/>
    <cellStyle name="20 % - Akzent1 4 3 2 2" xfId="511" xr:uid="{00000000-0005-0000-0000-0000F4010000}"/>
    <cellStyle name="20 % - Akzent1 4 3 2 2 2" xfId="512" xr:uid="{00000000-0005-0000-0000-0000F5010000}"/>
    <cellStyle name="20 % - Akzent1 4 3 2 2 3" xfId="513" xr:uid="{00000000-0005-0000-0000-0000F6010000}"/>
    <cellStyle name="20 % - Akzent1 4 3 2 3" xfId="514" xr:uid="{00000000-0005-0000-0000-0000F7010000}"/>
    <cellStyle name="20 % - Akzent1 4 3 2 3 2" xfId="515" xr:uid="{00000000-0005-0000-0000-0000F8010000}"/>
    <cellStyle name="20 % - Akzent1 4 3 2 3 3" xfId="516" xr:uid="{00000000-0005-0000-0000-0000F9010000}"/>
    <cellStyle name="20 % - Akzent1 4 3 2 4" xfId="517" xr:uid="{00000000-0005-0000-0000-0000FA010000}"/>
    <cellStyle name="20 % - Akzent1 4 3 2 5" xfId="518" xr:uid="{00000000-0005-0000-0000-0000FB010000}"/>
    <cellStyle name="20 % - Akzent1 4 3 3" xfId="519" xr:uid="{00000000-0005-0000-0000-0000FC010000}"/>
    <cellStyle name="20 % - Akzent1 4 3 3 2" xfId="520" xr:uid="{00000000-0005-0000-0000-0000FD010000}"/>
    <cellStyle name="20 % - Akzent1 4 3 3 3" xfId="521" xr:uid="{00000000-0005-0000-0000-0000FE010000}"/>
    <cellStyle name="20 % - Akzent1 4 3 4" xfId="522" xr:uid="{00000000-0005-0000-0000-0000FF010000}"/>
    <cellStyle name="20 % - Akzent1 4 3 4 2" xfId="523" xr:uid="{00000000-0005-0000-0000-000000020000}"/>
    <cellStyle name="20 % - Akzent1 4 3 4 3" xfId="524" xr:uid="{00000000-0005-0000-0000-000001020000}"/>
    <cellStyle name="20 % - Akzent1 4 3 5" xfId="525" xr:uid="{00000000-0005-0000-0000-000002020000}"/>
    <cellStyle name="20 % - Akzent1 4 3 6" xfId="526" xr:uid="{00000000-0005-0000-0000-000003020000}"/>
    <cellStyle name="20 % - Akzent1 4 3 7" xfId="527" xr:uid="{00000000-0005-0000-0000-000004020000}"/>
    <cellStyle name="20 % - Akzent1 4 4" xfId="528" xr:uid="{00000000-0005-0000-0000-000005020000}"/>
    <cellStyle name="20 % - Akzent1 4 4 2" xfId="529" xr:uid="{00000000-0005-0000-0000-000006020000}"/>
    <cellStyle name="20 % - Akzent1 4 4 2 2" xfId="530" xr:uid="{00000000-0005-0000-0000-000007020000}"/>
    <cellStyle name="20 % - Akzent1 4 4 2 3" xfId="531" xr:uid="{00000000-0005-0000-0000-000008020000}"/>
    <cellStyle name="20 % - Akzent1 4 4 3" xfId="532" xr:uid="{00000000-0005-0000-0000-000009020000}"/>
    <cellStyle name="20 % - Akzent1 4 4 3 2" xfId="533" xr:uid="{00000000-0005-0000-0000-00000A020000}"/>
    <cellStyle name="20 % - Akzent1 4 4 3 3" xfId="534" xr:uid="{00000000-0005-0000-0000-00000B020000}"/>
    <cellStyle name="20 % - Akzent1 4 4 4" xfId="535" xr:uid="{00000000-0005-0000-0000-00000C020000}"/>
    <cellStyle name="20 % - Akzent1 4 4 5" xfId="536" xr:uid="{00000000-0005-0000-0000-00000D020000}"/>
    <cellStyle name="20 % - Akzent1 4 5" xfId="537" xr:uid="{00000000-0005-0000-0000-00000E020000}"/>
    <cellStyle name="20 % - Akzent1 4 5 2" xfId="538" xr:uid="{00000000-0005-0000-0000-00000F020000}"/>
    <cellStyle name="20 % - Akzent1 4 5 3" xfId="539" xr:uid="{00000000-0005-0000-0000-000010020000}"/>
    <cellStyle name="20 % - Akzent1 4 6" xfId="540" xr:uid="{00000000-0005-0000-0000-000011020000}"/>
    <cellStyle name="20 % - Akzent1 4 6 2" xfId="541" xr:uid="{00000000-0005-0000-0000-000012020000}"/>
    <cellStyle name="20 % - Akzent1 4 6 3" xfId="542" xr:uid="{00000000-0005-0000-0000-000013020000}"/>
    <cellStyle name="20 % - Akzent1 4 7" xfId="543" xr:uid="{00000000-0005-0000-0000-000014020000}"/>
    <cellStyle name="20 % - Akzent1 4 7 2" xfId="544" xr:uid="{00000000-0005-0000-0000-000015020000}"/>
    <cellStyle name="20 % - Akzent1 4 7 3" xfId="545" xr:uid="{00000000-0005-0000-0000-000016020000}"/>
    <cellStyle name="20 % - Akzent1 4 8" xfId="546" xr:uid="{00000000-0005-0000-0000-000017020000}"/>
    <cellStyle name="20 % - Akzent1 4 8 2" xfId="547" xr:uid="{00000000-0005-0000-0000-000018020000}"/>
    <cellStyle name="20 % - Akzent1 4 8 3" xfId="548" xr:uid="{00000000-0005-0000-0000-000019020000}"/>
    <cellStyle name="20 % - Akzent1 4 9" xfId="549" xr:uid="{00000000-0005-0000-0000-00001A020000}"/>
    <cellStyle name="20 % - Akzent1 4 9 2" xfId="550" xr:uid="{00000000-0005-0000-0000-00001B020000}"/>
    <cellStyle name="20 % - Akzent1 4 9 3" xfId="551" xr:uid="{00000000-0005-0000-0000-00001C020000}"/>
    <cellStyle name="20 % - Akzent1 5" xfId="552" xr:uid="{00000000-0005-0000-0000-00001D020000}"/>
    <cellStyle name="20 % - Akzent1 5 10" xfId="553" xr:uid="{00000000-0005-0000-0000-00001E020000}"/>
    <cellStyle name="20 % - Akzent1 5 11" xfId="554" xr:uid="{00000000-0005-0000-0000-00001F020000}"/>
    <cellStyle name="20 % - Akzent1 5 12" xfId="555" xr:uid="{00000000-0005-0000-0000-000020020000}"/>
    <cellStyle name="20 % - Akzent1 5 2" xfId="556" xr:uid="{00000000-0005-0000-0000-000021020000}"/>
    <cellStyle name="20 % - Akzent1 5 2 2" xfId="557" xr:uid="{00000000-0005-0000-0000-000022020000}"/>
    <cellStyle name="20 % - Akzent1 5 2 2 2" xfId="558" xr:uid="{00000000-0005-0000-0000-000023020000}"/>
    <cellStyle name="20 % - Akzent1 5 2 2 2 2" xfId="559" xr:uid="{00000000-0005-0000-0000-000024020000}"/>
    <cellStyle name="20 % - Akzent1 5 2 2 2 3" xfId="560" xr:uid="{00000000-0005-0000-0000-000025020000}"/>
    <cellStyle name="20 % - Akzent1 5 2 2 3" xfId="561" xr:uid="{00000000-0005-0000-0000-000026020000}"/>
    <cellStyle name="20 % - Akzent1 5 2 2 3 2" xfId="562" xr:uid="{00000000-0005-0000-0000-000027020000}"/>
    <cellStyle name="20 % - Akzent1 5 2 2 3 3" xfId="563" xr:uid="{00000000-0005-0000-0000-000028020000}"/>
    <cellStyle name="20 % - Akzent1 5 2 2 4" xfId="564" xr:uid="{00000000-0005-0000-0000-000029020000}"/>
    <cellStyle name="20 % - Akzent1 5 2 2 5" xfId="565" xr:uid="{00000000-0005-0000-0000-00002A020000}"/>
    <cellStyle name="20 % - Akzent1 5 2 3" xfId="566" xr:uid="{00000000-0005-0000-0000-00002B020000}"/>
    <cellStyle name="20 % - Akzent1 5 2 3 2" xfId="567" xr:uid="{00000000-0005-0000-0000-00002C020000}"/>
    <cellStyle name="20 % - Akzent1 5 2 3 3" xfId="568" xr:uid="{00000000-0005-0000-0000-00002D020000}"/>
    <cellStyle name="20 % - Akzent1 5 2 4" xfId="569" xr:uid="{00000000-0005-0000-0000-00002E020000}"/>
    <cellStyle name="20 % - Akzent1 5 2 4 2" xfId="570" xr:uid="{00000000-0005-0000-0000-00002F020000}"/>
    <cellStyle name="20 % - Akzent1 5 2 4 3" xfId="571" xr:uid="{00000000-0005-0000-0000-000030020000}"/>
    <cellStyle name="20 % - Akzent1 5 2 5" xfId="572" xr:uid="{00000000-0005-0000-0000-000031020000}"/>
    <cellStyle name="20 % - Akzent1 5 2 5 2" xfId="573" xr:uid="{00000000-0005-0000-0000-000032020000}"/>
    <cellStyle name="20 % - Akzent1 5 2 5 3" xfId="574" xr:uid="{00000000-0005-0000-0000-000033020000}"/>
    <cellStyle name="20 % - Akzent1 5 2 6" xfId="575" xr:uid="{00000000-0005-0000-0000-000034020000}"/>
    <cellStyle name="20 % - Akzent1 5 2 7" xfId="576" xr:uid="{00000000-0005-0000-0000-000035020000}"/>
    <cellStyle name="20 % - Akzent1 5 2 8" xfId="577" xr:uid="{00000000-0005-0000-0000-000036020000}"/>
    <cellStyle name="20 % - Akzent1 5 3" xfId="578" xr:uid="{00000000-0005-0000-0000-000037020000}"/>
    <cellStyle name="20 % - Akzent1 5 3 2" xfId="579" xr:uid="{00000000-0005-0000-0000-000038020000}"/>
    <cellStyle name="20 % - Akzent1 5 3 2 2" xfId="580" xr:uid="{00000000-0005-0000-0000-000039020000}"/>
    <cellStyle name="20 % - Akzent1 5 3 2 2 2" xfId="581" xr:uid="{00000000-0005-0000-0000-00003A020000}"/>
    <cellStyle name="20 % - Akzent1 5 3 2 2 3" xfId="582" xr:uid="{00000000-0005-0000-0000-00003B020000}"/>
    <cellStyle name="20 % - Akzent1 5 3 2 3" xfId="583" xr:uid="{00000000-0005-0000-0000-00003C020000}"/>
    <cellStyle name="20 % - Akzent1 5 3 2 3 2" xfId="584" xr:uid="{00000000-0005-0000-0000-00003D020000}"/>
    <cellStyle name="20 % - Akzent1 5 3 2 3 3" xfId="585" xr:uid="{00000000-0005-0000-0000-00003E020000}"/>
    <cellStyle name="20 % - Akzent1 5 3 2 4" xfId="586" xr:uid="{00000000-0005-0000-0000-00003F020000}"/>
    <cellStyle name="20 % - Akzent1 5 3 2 5" xfId="587" xr:uid="{00000000-0005-0000-0000-000040020000}"/>
    <cellStyle name="20 % - Akzent1 5 3 3" xfId="588" xr:uid="{00000000-0005-0000-0000-000041020000}"/>
    <cellStyle name="20 % - Akzent1 5 3 3 2" xfId="589" xr:uid="{00000000-0005-0000-0000-000042020000}"/>
    <cellStyle name="20 % - Akzent1 5 3 3 3" xfId="590" xr:uid="{00000000-0005-0000-0000-000043020000}"/>
    <cellStyle name="20 % - Akzent1 5 3 4" xfId="591" xr:uid="{00000000-0005-0000-0000-000044020000}"/>
    <cellStyle name="20 % - Akzent1 5 3 4 2" xfId="592" xr:uid="{00000000-0005-0000-0000-000045020000}"/>
    <cellStyle name="20 % - Akzent1 5 3 4 3" xfId="593" xr:uid="{00000000-0005-0000-0000-000046020000}"/>
    <cellStyle name="20 % - Akzent1 5 3 5" xfId="594" xr:uid="{00000000-0005-0000-0000-000047020000}"/>
    <cellStyle name="20 % - Akzent1 5 3 6" xfId="595" xr:uid="{00000000-0005-0000-0000-000048020000}"/>
    <cellStyle name="20 % - Akzent1 5 3 7" xfId="596" xr:uid="{00000000-0005-0000-0000-000049020000}"/>
    <cellStyle name="20 % - Akzent1 5 4" xfId="597" xr:uid="{00000000-0005-0000-0000-00004A020000}"/>
    <cellStyle name="20 % - Akzent1 5 4 2" xfId="598" xr:uid="{00000000-0005-0000-0000-00004B020000}"/>
    <cellStyle name="20 % - Akzent1 5 4 2 2" xfId="599" xr:uid="{00000000-0005-0000-0000-00004C020000}"/>
    <cellStyle name="20 % - Akzent1 5 4 2 3" xfId="600" xr:uid="{00000000-0005-0000-0000-00004D020000}"/>
    <cellStyle name="20 % - Akzent1 5 4 3" xfId="601" xr:uid="{00000000-0005-0000-0000-00004E020000}"/>
    <cellStyle name="20 % - Akzent1 5 4 3 2" xfId="602" xr:uid="{00000000-0005-0000-0000-00004F020000}"/>
    <cellStyle name="20 % - Akzent1 5 4 3 3" xfId="603" xr:uid="{00000000-0005-0000-0000-000050020000}"/>
    <cellStyle name="20 % - Akzent1 5 4 4" xfId="604" xr:uid="{00000000-0005-0000-0000-000051020000}"/>
    <cellStyle name="20 % - Akzent1 5 4 5" xfId="605" xr:uid="{00000000-0005-0000-0000-000052020000}"/>
    <cellStyle name="20 % - Akzent1 5 5" xfId="606" xr:uid="{00000000-0005-0000-0000-000053020000}"/>
    <cellStyle name="20 % - Akzent1 5 5 2" xfId="607" xr:uid="{00000000-0005-0000-0000-000054020000}"/>
    <cellStyle name="20 % - Akzent1 5 5 3" xfId="608" xr:uid="{00000000-0005-0000-0000-000055020000}"/>
    <cellStyle name="20 % - Akzent1 5 6" xfId="609" xr:uid="{00000000-0005-0000-0000-000056020000}"/>
    <cellStyle name="20 % - Akzent1 5 6 2" xfId="610" xr:uid="{00000000-0005-0000-0000-000057020000}"/>
    <cellStyle name="20 % - Akzent1 5 6 3" xfId="611" xr:uid="{00000000-0005-0000-0000-000058020000}"/>
    <cellStyle name="20 % - Akzent1 5 7" xfId="612" xr:uid="{00000000-0005-0000-0000-000059020000}"/>
    <cellStyle name="20 % - Akzent1 5 7 2" xfId="613" xr:uid="{00000000-0005-0000-0000-00005A020000}"/>
    <cellStyle name="20 % - Akzent1 5 7 3" xfId="614" xr:uid="{00000000-0005-0000-0000-00005B020000}"/>
    <cellStyle name="20 % - Akzent1 5 8" xfId="615" xr:uid="{00000000-0005-0000-0000-00005C020000}"/>
    <cellStyle name="20 % - Akzent1 5 8 2" xfId="616" xr:uid="{00000000-0005-0000-0000-00005D020000}"/>
    <cellStyle name="20 % - Akzent1 5 8 3" xfId="617" xr:uid="{00000000-0005-0000-0000-00005E020000}"/>
    <cellStyle name="20 % - Akzent1 5 9" xfId="618" xr:uid="{00000000-0005-0000-0000-00005F020000}"/>
    <cellStyle name="20 % - Akzent1 5 9 2" xfId="619" xr:uid="{00000000-0005-0000-0000-000060020000}"/>
    <cellStyle name="20 % - Akzent1 5 9 3" xfId="620" xr:uid="{00000000-0005-0000-0000-000061020000}"/>
    <cellStyle name="20 % - Akzent1 6" xfId="621" xr:uid="{00000000-0005-0000-0000-000062020000}"/>
    <cellStyle name="20 % - Akzent1 6 10" xfId="622" xr:uid="{00000000-0005-0000-0000-000063020000}"/>
    <cellStyle name="20 % - Akzent1 6 2" xfId="623" xr:uid="{00000000-0005-0000-0000-000064020000}"/>
    <cellStyle name="20 % - Akzent1 6 2 2" xfId="624" xr:uid="{00000000-0005-0000-0000-000065020000}"/>
    <cellStyle name="20 % - Akzent1 6 2 2 2" xfId="625" xr:uid="{00000000-0005-0000-0000-000066020000}"/>
    <cellStyle name="20 % - Akzent1 6 2 2 3" xfId="626" xr:uid="{00000000-0005-0000-0000-000067020000}"/>
    <cellStyle name="20 % - Akzent1 6 2 3" xfId="627" xr:uid="{00000000-0005-0000-0000-000068020000}"/>
    <cellStyle name="20 % - Akzent1 6 2 3 2" xfId="628" xr:uid="{00000000-0005-0000-0000-000069020000}"/>
    <cellStyle name="20 % - Akzent1 6 2 3 3" xfId="629" xr:uid="{00000000-0005-0000-0000-00006A020000}"/>
    <cellStyle name="20 % - Akzent1 6 2 4" xfId="630" xr:uid="{00000000-0005-0000-0000-00006B020000}"/>
    <cellStyle name="20 % - Akzent1 6 2 5" xfId="631" xr:uid="{00000000-0005-0000-0000-00006C020000}"/>
    <cellStyle name="20 % - Akzent1 6 3" xfId="632" xr:uid="{00000000-0005-0000-0000-00006D020000}"/>
    <cellStyle name="20 % - Akzent1 6 3 2" xfId="633" xr:uid="{00000000-0005-0000-0000-00006E020000}"/>
    <cellStyle name="20 % - Akzent1 6 3 3" xfId="634" xr:uid="{00000000-0005-0000-0000-00006F020000}"/>
    <cellStyle name="20 % - Akzent1 6 4" xfId="635" xr:uid="{00000000-0005-0000-0000-000070020000}"/>
    <cellStyle name="20 % - Akzent1 6 4 2" xfId="636" xr:uid="{00000000-0005-0000-0000-000071020000}"/>
    <cellStyle name="20 % - Akzent1 6 4 3" xfId="637" xr:uid="{00000000-0005-0000-0000-000072020000}"/>
    <cellStyle name="20 % - Akzent1 6 5" xfId="638" xr:uid="{00000000-0005-0000-0000-000073020000}"/>
    <cellStyle name="20 % - Akzent1 6 5 2" xfId="639" xr:uid="{00000000-0005-0000-0000-000074020000}"/>
    <cellStyle name="20 % - Akzent1 6 5 3" xfId="640" xr:uid="{00000000-0005-0000-0000-000075020000}"/>
    <cellStyle name="20 % - Akzent1 6 6" xfId="641" xr:uid="{00000000-0005-0000-0000-000076020000}"/>
    <cellStyle name="20 % - Akzent1 6 6 2" xfId="642" xr:uid="{00000000-0005-0000-0000-000077020000}"/>
    <cellStyle name="20 % - Akzent1 6 6 3" xfId="643" xr:uid="{00000000-0005-0000-0000-000078020000}"/>
    <cellStyle name="20 % - Akzent1 6 7" xfId="644" xr:uid="{00000000-0005-0000-0000-000079020000}"/>
    <cellStyle name="20 % - Akzent1 6 7 2" xfId="645" xr:uid="{00000000-0005-0000-0000-00007A020000}"/>
    <cellStyle name="20 % - Akzent1 6 7 3" xfId="646" xr:uid="{00000000-0005-0000-0000-00007B020000}"/>
    <cellStyle name="20 % - Akzent1 6 8" xfId="647" xr:uid="{00000000-0005-0000-0000-00007C020000}"/>
    <cellStyle name="20 % - Akzent1 6 9" xfId="648" xr:uid="{00000000-0005-0000-0000-00007D020000}"/>
    <cellStyle name="20 % - Akzent1 7" xfId="649" xr:uid="{00000000-0005-0000-0000-00007E020000}"/>
    <cellStyle name="20 % - Akzent1 7 2" xfId="650" xr:uid="{00000000-0005-0000-0000-00007F020000}"/>
    <cellStyle name="20 % - Akzent1 7 2 2" xfId="651" xr:uid="{00000000-0005-0000-0000-000080020000}"/>
    <cellStyle name="20 % - Akzent1 7 2 2 2" xfId="652" xr:uid="{00000000-0005-0000-0000-000081020000}"/>
    <cellStyle name="20 % - Akzent1 7 2 2 3" xfId="653" xr:uid="{00000000-0005-0000-0000-000082020000}"/>
    <cellStyle name="20 % - Akzent1 7 2 3" xfId="654" xr:uid="{00000000-0005-0000-0000-000083020000}"/>
    <cellStyle name="20 % - Akzent1 7 2 3 2" xfId="655" xr:uid="{00000000-0005-0000-0000-000084020000}"/>
    <cellStyle name="20 % - Akzent1 7 2 3 3" xfId="656" xr:uid="{00000000-0005-0000-0000-000085020000}"/>
    <cellStyle name="20 % - Akzent1 7 2 4" xfId="657" xr:uid="{00000000-0005-0000-0000-000086020000}"/>
    <cellStyle name="20 % - Akzent1 7 2 5" xfId="658" xr:uid="{00000000-0005-0000-0000-000087020000}"/>
    <cellStyle name="20 % - Akzent1 7 3" xfId="659" xr:uid="{00000000-0005-0000-0000-000088020000}"/>
    <cellStyle name="20 % - Akzent1 7 3 2" xfId="660" xr:uid="{00000000-0005-0000-0000-000089020000}"/>
    <cellStyle name="20 % - Akzent1 7 3 3" xfId="661" xr:uid="{00000000-0005-0000-0000-00008A020000}"/>
    <cellStyle name="20 % - Akzent1 7 4" xfId="662" xr:uid="{00000000-0005-0000-0000-00008B020000}"/>
    <cellStyle name="20 % - Akzent1 7 4 2" xfId="663" xr:uid="{00000000-0005-0000-0000-00008C020000}"/>
    <cellStyle name="20 % - Akzent1 7 4 3" xfId="664" xr:uid="{00000000-0005-0000-0000-00008D020000}"/>
    <cellStyle name="20 % - Akzent1 7 5" xfId="665" xr:uid="{00000000-0005-0000-0000-00008E020000}"/>
    <cellStyle name="20 % - Akzent1 7 5 2" xfId="666" xr:uid="{00000000-0005-0000-0000-00008F020000}"/>
    <cellStyle name="20 % - Akzent1 7 5 3" xfId="667" xr:uid="{00000000-0005-0000-0000-000090020000}"/>
    <cellStyle name="20 % - Akzent1 7 6" xfId="668" xr:uid="{00000000-0005-0000-0000-000091020000}"/>
    <cellStyle name="20 % - Akzent1 7 6 2" xfId="669" xr:uid="{00000000-0005-0000-0000-000092020000}"/>
    <cellStyle name="20 % - Akzent1 7 6 3" xfId="670" xr:uid="{00000000-0005-0000-0000-000093020000}"/>
    <cellStyle name="20 % - Akzent1 7 7" xfId="671" xr:uid="{00000000-0005-0000-0000-000094020000}"/>
    <cellStyle name="20 % - Akzent1 7 8" xfId="672" xr:uid="{00000000-0005-0000-0000-000095020000}"/>
    <cellStyle name="20 % - Akzent1 7 9" xfId="673" xr:uid="{00000000-0005-0000-0000-000096020000}"/>
    <cellStyle name="20 % - Akzent1 8" xfId="674" xr:uid="{00000000-0005-0000-0000-000097020000}"/>
    <cellStyle name="20 % - Akzent1 8 2" xfId="675" xr:uid="{00000000-0005-0000-0000-000098020000}"/>
    <cellStyle name="20 % - Akzent1 8 2 2" xfId="676" xr:uid="{00000000-0005-0000-0000-000099020000}"/>
    <cellStyle name="20 % - Akzent1 8 2 2 2" xfId="677" xr:uid="{00000000-0005-0000-0000-00009A020000}"/>
    <cellStyle name="20 % - Akzent1 8 2 2 3" xfId="678" xr:uid="{00000000-0005-0000-0000-00009B020000}"/>
    <cellStyle name="20 % - Akzent1 8 2 3" xfId="679" xr:uid="{00000000-0005-0000-0000-00009C020000}"/>
    <cellStyle name="20 % - Akzent1 8 2 3 2" xfId="680" xr:uid="{00000000-0005-0000-0000-00009D020000}"/>
    <cellStyle name="20 % - Akzent1 8 2 3 3" xfId="681" xr:uid="{00000000-0005-0000-0000-00009E020000}"/>
    <cellStyle name="20 % - Akzent1 8 2 4" xfId="682" xr:uid="{00000000-0005-0000-0000-00009F020000}"/>
    <cellStyle name="20 % - Akzent1 8 2 5" xfId="683" xr:uid="{00000000-0005-0000-0000-0000A0020000}"/>
    <cellStyle name="20 % - Akzent1 8 3" xfId="684" xr:uid="{00000000-0005-0000-0000-0000A1020000}"/>
    <cellStyle name="20 % - Akzent1 8 3 2" xfId="685" xr:uid="{00000000-0005-0000-0000-0000A2020000}"/>
    <cellStyle name="20 % - Akzent1 8 3 3" xfId="686" xr:uid="{00000000-0005-0000-0000-0000A3020000}"/>
    <cellStyle name="20 % - Akzent1 8 4" xfId="687" xr:uid="{00000000-0005-0000-0000-0000A4020000}"/>
    <cellStyle name="20 % - Akzent1 8 4 2" xfId="688" xr:uid="{00000000-0005-0000-0000-0000A5020000}"/>
    <cellStyle name="20 % - Akzent1 8 4 3" xfId="689" xr:uid="{00000000-0005-0000-0000-0000A6020000}"/>
    <cellStyle name="20 % - Akzent1 8 5" xfId="690" xr:uid="{00000000-0005-0000-0000-0000A7020000}"/>
    <cellStyle name="20 % - Akzent1 8 5 2" xfId="691" xr:uid="{00000000-0005-0000-0000-0000A8020000}"/>
    <cellStyle name="20 % - Akzent1 8 5 3" xfId="692" xr:uid="{00000000-0005-0000-0000-0000A9020000}"/>
    <cellStyle name="20 % - Akzent1 8 6" xfId="693" xr:uid="{00000000-0005-0000-0000-0000AA020000}"/>
    <cellStyle name="20 % - Akzent1 8 6 2" xfId="694" xr:uid="{00000000-0005-0000-0000-0000AB020000}"/>
    <cellStyle name="20 % - Akzent1 8 6 3" xfId="695" xr:uid="{00000000-0005-0000-0000-0000AC020000}"/>
    <cellStyle name="20 % - Akzent1 8 7" xfId="696" xr:uid="{00000000-0005-0000-0000-0000AD020000}"/>
    <cellStyle name="20 % - Akzent1 8 8" xfId="697" xr:uid="{00000000-0005-0000-0000-0000AE020000}"/>
    <cellStyle name="20 % - Akzent1 8 9" xfId="698" xr:uid="{00000000-0005-0000-0000-0000AF020000}"/>
    <cellStyle name="20 % - Akzent1 9" xfId="699" xr:uid="{00000000-0005-0000-0000-0000B0020000}"/>
    <cellStyle name="20 % - Akzent1 9 2" xfId="700" xr:uid="{00000000-0005-0000-0000-0000B1020000}"/>
    <cellStyle name="20 % - Akzent1 9 2 2" xfId="701" xr:uid="{00000000-0005-0000-0000-0000B2020000}"/>
    <cellStyle name="20 % - Akzent1 9 2 2 2" xfId="702" xr:uid="{00000000-0005-0000-0000-0000B3020000}"/>
    <cellStyle name="20 % - Akzent1 9 2 2 3" xfId="703" xr:uid="{00000000-0005-0000-0000-0000B4020000}"/>
    <cellStyle name="20 % - Akzent1 9 2 3" xfId="704" xr:uid="{00000000-0005-0000-0000-0000B5020000}"/>
    <cellStyle name="20 % - Akzent1 9 2 3 2" xfId="705" xr:uid="{00000000-0005-0000-0000-0000B6020000}"/>
    <cellStyle name="20 % - Akzent1 9 2 3 3" xfId="706" xr:uid="{00000000-0005-0000-0000-0000B7020000}"/>
    <cellStyle name="20 % - Akzent1 9 2 4" xfId="707" xr:uid="{00000000-0005-0000-0000-0000B8020000}"/>
    <cellStyle name="20 % - Akzent1 9 2 5" xfId="708" xr:uid="{00000000-0005-0000-0000-0000B9020000}"/>
    <cellStyle name="20 % - Akzent1 9 3" xfId="709" xr:uid="{00000000-0005-0000-0000-0000BA020000}"/>
    <cellStyle name="20 % - Akzent1 9 3 2" xfId="710" xr:uid="{00000000-0005-0000-0000-0000BB020000}"/>
    <cellStyle name="20 % - Akzent1 9 3 3" xfId="711" xr:uid="{00000000-0005-0000-0000-0000BC020000}"/>
    <cellStyle name="20 % - Akzent1 9 4" xfId="712" xr:uid="{00000000-0005-0000-0000-0000BD020000}"/>
    <cellStyle name="20 % - Akzent1 9 4 2" xfId="713" xr:uid="{00000000-0005-0000-0000-0000BE020000}"/>
    <cellStyle name="20 % - Akzent1 9 4 3" xfId="714" xr:uid="{00000000-0005-0000-0000-0000BF020000}"/>
    <cellStyle name="20 % - Akzent1 9 5" xfId="715" xr:uid="{00000000-0005-0000-0000-0000C0020000}"/>
    <cellStyle name="20 % - Akzent1 9 5 2" xfId="716" xr:uid="{00000000-0005-0000-0000-0000C1020000}"/>
    <cellStyle name="20 % - Akzent1 9 5 3" xfId="717" xr:uid="{00000000-0005-0000-0000-0000C2020000}"/>
    <cellStyle name="20 % - Akzent1 9 6" xfId="718" xr:uid="{00000000-0005-0000-0000-0000C3020000}"/>
    <cellStyle name="20 % - Akzent1 9 7" xfId="719" xr:uid="{00000000-0005-0000-0000-0000C4020000}"/>
    <cellStyle name="20 % - Akzent1 9 8" xfId="720" xr:uid="{00000000-0005-0000-0000-0000C5020000}"/>
    <cellStyle name="20 % - Akzent2 10" xfId="721" xr:uid="{00000000-0005-0000-0000-0000C6020000}"/>
    <cellStyle name="20 % - Akzent2 10 2" xfId="722" xr:uid="{00000000-0005-0000-0000-0000C7020000}"/>
    <cellStyle name="20 % - Akzent2 10 2 2" xfId="723" xr:uid="{00000000-0005-0000-0000-0000C8020000}"/>
    <cellStyle name="20 % - Akzent2 10 2 3" xfId="724" xr:uid="{00000000-0005-0000-0000-0000C9020000}"/>
    <cellStyle name="20 % - Akzent2 10 3" xfId="725" xr:uid="{00000000-0005-0000-0000-0000CA020000}"/>
    <cellStyle name="20 % - Akzent2 10 3 2" xfId="726" xr:uid="{00000000-0005-0000-0000-0000CB020000}"/>
    <cellStyle name="20 % - Akzent2 10 3 3" xfId="727" xr:uid="{00000000-0005-0000-0000-0000CC020000}"/>
    <cellStyle name="20 % - Akzent2 10 4" xfId="728" xr:uid="{00000000-0005-0000-0000-0000CD020000}"/>
    <cellStyle name="20 % - Akzent2 10 5" xfId="729" xr:uid="{00000000-0005-0000-0000-0000CE020000}"/>
    <cellStyle name="20 % - Akzent2 10 6" xfId="730" xr:uid="{00000000-0005-0000-0000-0000CF020000}"/>
    <cellStyle name="20 % - Akzent2 11" xfId="731" xr:uid="{00000000-0005-0000-0000-0000D0020000}"/>
    <cellStyle name="20 % - Akzent2 11 2" xfId="732" xr:uid="{00000000-0005-0000-0000-0000D1020000}"/>
    <cellStyle name="20 % - Akzent2 11 2 2" xfId="733" xr:uid="{00000000-0005-0000-0000-0000D2020000}"/>
    <cellStyle name="20 % - Akzent2 11 2 3" xfId="734" xr:uid="{00000000-0005-0000-0000-0000D3020000}"/>
    <cellStyle name="20 % - Akzent2 11 3" xfId="735" xr:uid="{00000000-0005-0000-0000-0000D4020000}"/>
    <cellStyle name="20 % - Akzent2 11 4" xfId="736" xr:uid="{00000000-0005-0000-0000-0000D5020000}"/>
    <cellStyle name="20 % - Akzent2 12" xfId="737" xr:uid="{00000000-0005-0000-0000-0000D6020000}"/>
    <cellStyle name="20 % - Akzent2 12 2" xfId="738" xr:uid="{00000000-0005-0000-0000-0000D7020000}"/>
    <cellStyle name="20 % - Akzent2 12 3" xfId="739" xr:uid="{00000000-0005-0000-0000-0000D8020000}"/>
    <cellStyle name="20 % - Akzent2 13" xfId="740" xr:uid="{00000000-0005-0000-0000-0000D9020000}"/>
    <cellStyle name="20 % - Akzent2 13 2" xfId="741" xr:uid="{00000000-0005-0000-0000-0000DA020000}"/>
    <cellStyle name="20 % - Akzent2 13 3" xfId="742" xr:uid="{00000000-0005-0000-0000-0000DB020000}"/>
    <cellStyle name="20 % - Akzent2 14" xfId="743" xr:uid="{00000000-0005-0000-0000-0000DC020000}"/>
    <cellStyle name="20 % - Akzent2 14 2" xfId="744" xr:uid="{00000000-0005-0000-0000-0000DD020000}"/>
    <cellStyle name="20 % - Akzent2 14 3" xfId="745" xr:uid="{00000000-0005-0000-0000-0000DE020000}"/>
    <cellStyle name="20 % - Akzent2 15" xfId="746" xr:uid="{00000000-0005-0000-0000-0000DF020000}"/>
    <cellStyle name="20 % - Akzent2 15 2" xfId="747" xr:uid="{00000000-0005-0000-0000-0000E0020000}"/>
    <cellStyle name="20 % - Akzent2 16" xfId="748" xr:uid="{00000000-0005-0000-0000-0000E1020000}"/>
    <cellStyle name="20 % - Akzent2 2" xfId="749" xr:uid="{00000000-0005-0000-0000-0000E2020000}"/>
    <cellStyle name="20 % - Akzent2 2 10" xfId="750" xr:uid="{00000000-0005-0000-0000-0000E3020000}"/>
    <cellStyle name="20 % - Akzent2 2 10 2" xfId="751" xr:uid="{00000000-0005-0000-0000-0000E4020000}"/>
    <cellStyle name="20 % - Akzent2 2 10 2 2" xfId="752" xr:uid="{00000000-0005-0000-0000-0000E5020000}"/>
    <cellStyle name="20 % - Akzent2 2 10 2 3" xfId="753" xr:uid="{00000000-0005-0000-0000-0000E6020000}"/>
    <cellStyle name="20 % - Akzent2 2 10 3" xfId="754" xr:uid="{00000000-0005-0000-0000-0000E7020000}"/>
    <cellStyle name="20 % - Akzent2 2 10 4" xfId="755" xr:uid="{00000000-0005-0000-0000-0000E8020000}"/>
    <cellStyle name="20 % - Akzent2 2 11" xfId="756" xr:uid="{00000000-0005-0000-0000-0000E9020000}"/>
    <cellStyle name="20 % - Akzent2 2 11 2" xfId="757" xr:uid="{00000000-0005-0000-0000-0000EA020000}"/>
    <cellStyle name="20 % - Akzent2 2 11 3" xfId="758" xr:uid="{00000000-0005-0000-0000-0000EB020000}"/>
    <cellStyle name="20 % - Akzent2 2 12" xfId="759" xr:uid="{00000000-0005-0000-0000-0000EC020000}"/>
    <cellStyle name="20 % - Akzent2 2 12 2" xfId="760" xr:uid="{00000000-0005-0000-0000-0000ED020000}"/>
    <cellStyle name="20 % - Akzent2 2 12 3" xfId="761" xr:uid="{00000000-0005-0000-0000-0000EE020000}"/>
    <cellStyle name="20 % - Akzent2 2 13" xfId="762" xr:uid="{00000000-0005-0000-0000-0000EF020000}"/>
    <cellStyle name="20 % - Akzent2 2 13 2" xfId="763" xr:uid="{00000000-0005-0000-0000-0000F0020000}"/>
    <cellStyle name="20 % - Akzent2 2 13 3" xfId="764" xr:uid="{00000000-0005-0000-0000-0000F1020000}"/>
    <cellStyle name="20 % - Akzent2 2 14" xfId="765" xr:uid="{00000000-0005-0000-0000-0000F2020000}"/>
    <cellStyle name="20 % - Akzent2 2 15" xfId="766" xr:uid="{00000000-0005-0000-0000-0000F3020000}"/>
    <cellStyle name="20 % - Akzent2 2 16" xfId="767" xr:uid="{00000000-0005-0000-0000-0000F4020000}"/>
    <cellStyle name="20 % - Akzent2 2 2" xfId="768" xr:uid="{00000000-0005-0000-0000-0000F5020000}"/>
    <cellStyle name="20 % - Akzent2 2 2 10" xfId="769" xr:uid="{00000000-0005-0000-0000-0000F6020000}"/>
    <cellStyle name="20 % - Akzent2 2 2 11" xfId="770" xr:uid="{00000000-0005-0000-0000-0000F7020000}"/>
    <cellStyle name="20 % - Akzent2 2 2 12" xfId="771" xr:uid="{00000000-0005-0000-0000-0000F8020000}"/>
    <cellStyle name="20 % - Akzent2 2 2 2" xfId="772" xr:uid="{00000000-0005-0000-0000-0000F9020000}"/>
    <cellStyle name="20 % - Akzent2 2 2 2 2" xfId="773" xr:uid="{00000000-0005-0000-0000-0000FA020000}"/>
    <cellStyle name="20 % - Akzent2 2 2 2 2 2" xfId="774" xr:uid="{00000000-0005-0000-0000-0000FB020000}"/>
    <cellStyle name="20 % - Akzent2 2 2 2 2 2 2" xfId="775" xr:uid="{00000000-0005-0000-0000-0000FC020000}"/>
    <cellStyle name="20 % - Akzent2 2 2 2 2 2 3" xfId="776" xr:uid="{00000000-0005-0000-0000-0000FD020000}"/>
    <cellStyle name="20 % - Akzent2 2 2 2 2 3" xfId="777" xr:uid="{00000000-0005-0000-0000-0000FE020000}"/>
    <cellStyle name="20 % - Akzent2 2 2 2 2 3 2" xfId="778" xr:uid="{00000000-0005-0000-0000-0000FF020000}"/>
    <cellStyle name="20 % - Akzent2 2 2 2 2 3 3" xfId="779" xr:uid="{00000000-0005-0000-0000-000000030000}"/>
    <cellStyle name="20 % - Akzent2 2 2 2 2 4" xfId="780" xr:uid="{00000000-0005-0000-0000-000001030000}"/>
    <cellStyle name="20 % - Akzent2 2 2 2 2 5" xfId="781" xr:uid="{00000000-0005-0000-0000-000002030000}"/>
    <cellStyle name="20 % - Akzent2 2 2 2 3" xfId="782" xr:uid="{00000000-0005-0000-0000-000003030000}"/>
    <cellStyle name="20 % - Akzent2 2 2 2 3 2" xfId="783" xr:uid="{00000000-0005-0000-0000-000004030000}"/>
    <cellStyle name="20 % - Akzent2 2 2 2 3 3" xfId="784" xr:uid="{00000000-0005-0000-0000-000005030000}"/>
    <cellStyle name="20 % - Akzent2 2 2 2 4" xfId="785" xr:uid="{00000000-0005-0000-0000-000006030000}"/>
    <cellStyle name="20 % - Akzent2 2 2 2 4 2" xfId="786" xr:uid="{00000000-0005-0000-0000-000007030000}"/>
    <cellStyle name="20 % - Akzent2 2 2 2 4 3" xfId="787" xr:uid="{00000000-0005-0000-0000-000008030000}"/>
    <cellStyle name="20 % - Akzent2 2 2 2 5" xfId="788" xr:uid="{00000000-0005-0000-0000-000009030000}"/>
    <cellStyle name="20 % - Akzent2 2 2 2 5 2" xfId="789" xr:uid="{00000000-0005-0000-0000-00000A030000}"/>
    <cellStyle name="20 % - Akzent2 2 2 2 5 3" xfId="790" xr:uid="{00000000-0005-0000-0000-00000B030000}"/>
    <cellStyle name="20 % - Akzent2 2 2 2 6" xfId="791" xr:uid="{00000000-0005-0000-0000-00000C030000}"/>
    <cellStyle name="20 % - Akzent2 2 2 2 7" xfId="792" xr:uid="{00000000-0005-0000-0000-00000D030000}"/>
    <cellStyle name="20 % - Akzent2 2 2 2 8" xfId="793" xr:uid="{00000000-0005-0000-0000-00000E030000}"/>
    <cellStyle name="20 % - Akzent2 2 2 3" xfId="794" xr:uid="{00000000-0005-0000-0000-00000F030000}"/>
    <cellStyle name="20 % - Akzent2 2 2 3 2" xfId="795" xr:uid="{00000000-0005-0000-0000-000010030000}"/>
    <cellStyle name="20 % - Akzent2 2 2 3 2 2" xfId="796" xr:uid="{00000000-0005-0000-0000-000011030000}"/>
    <cellStyle name="20 % - Akzent2 2 2 3 2 2 2" xfId="797" xr:uid="{00000000-0005-0000-0000-000012030000}"/>
    <cellStyle name="20 % - Akzent2 2 2 3 2 2 3" xfId="798" xr:uid="{00000000-0005-0000-0000-000013030000}"/>
    <cellStyle name="20 % - Akzent2 2 2 3 2 3" xfId="799" xr:uid="{00000000-0005-0000-0000-000014030000}"/>
    <cellStyle name="20 % - Akzent2 2 2 3 2 3 2" xfId="800" xr:uid="{00000000-0005-0000-0000-000015030000}"/>
    <cellStyle name="20 % - Akzent2 2 2 3 2 3 3" xfId="801" xr:uid="{00000000-0005-0000-0000-000016030000}"/>
    <cellStyle name="20 % - Akzent2 2 2 3 2 4" xfId="802" xr:uid="{00000000-0005-0000-0000-000017030000}"/>
    <cellStyle name="20 % - Akzent2 2 2 3 2 5" xfId="803" xr:uid="{00000000-0005-0000-0000-000018030000}"/>
    <cellStyle name="20 % - Akzent2 2 2 3 3" xfId="804" xr:uid="{00000000-0005-0000-0000-000019030000}"/>
    <cellStyle name="20 % - Akzent2 2 2 3 3 2" xfId="805" xr:uid="{00000000-0005-0000-0000-00001A030000}"/>
    <cellStyle name="20 % - Akzent2 2 2 3 3 3" xfId="806" xr:uid="{00000000-0005-0000-0000-00001B030000}"/>
    <cellStyle name="20 % - Akzent2 2 2 3 4" xfId="807" xr:uid="{00000000-0005-0000-0000-00001C030000}"/>
    <cellStyle name="20 % - Akzent2 2 2 3 4 2" xfId="808" xr:uid="{00000000-0005-0000-0000-00001D030000}"/>
    <cellStyle name="20 % - Akzent2 2 2 3 4 3" xfId="809" xr:uid="{00000000-0005-0000-0000-00001E030000}"/>
    <cellStyle name="20 % - Akzent2 2 2 3 5" xfId="810" xr:uid="{00000000-0005-0000-0000-00001F030000}"/>
    <cellStyle name="20 % - Akzent2 2 2 3 6" xfId="811" xr:uid="{00000000-0005-0000-0000-000020030000}"/>
    <cellStyle name="20 % - Akzent2 2 2 3 7" xfId="812" xr:uid="{00000000-0005-0000-0000-000021030000}"/>
    <cellStyle name="20 % - Akzent2 2 2 4" xfId="813" xr:uid="{00000000-0005-0000-0000-000022030000}"/>
    <cellStyle name="20 % - Akzent2 2 2 4 2" xfId="814" xr:uid="{00000000-0005-0000-0000-000023030000}"/>
    <cellStyle name="20 % - Akzent2 2 2 4 2 2" xfId="815" xr:uid="{00000000-0005-0000-0000-000024030000}"/>
    <cellStyle name="20 % - Akzent2 2 2 4 2 3" xfId="816" xr:uid="{00000000-0005-0000-0000-000025030000}"/>
    <cellStyle name="20 % - Akzent2 2 2 4 3" xfId="817" xr:uid="{00000000-0005-0000-0000-000026030000}"/>
    <cellStyle name="20 % - Akzent2 2 2 4 3 2" xfId="818" xr:uid="{00000000-0005-0000-0000-000027030000}"/>
    <cellStyle name="20 % - Akzent2 2 2 4 3 3" xfId="819" xr:uid="{00000000-0005-0000-0000-000028030000}"/>
    <cellStyle name="20 % - Akzent2 2 2 4 4" xfId="820" xr:uid="{00000000-0005-0000-0000-000029030000}"/>
    <cellStyle name="20 % - Akzent2 2 2 4 5" xfId="821" xr:uid="{00000000-0005-0000-0000-00002A030000}"/>
    <cellStyle name="20 % - Akzent2 2 2 5" xfId="822" xr:uid="{00000000-0005-0000-0000-00002B030000}"/>
    <cellStyle name="20 % - Akzent2 2 2 5 2" xfId="823" xr:uid="{00000000-0005-0000-0000-00002C030000}"/>
    <cellStyle name="20 % - Akzent2 2 2 5 3" xfId="824" xr:uid="{00000000-0005-0000-0000-00002D030000}"/>
    <cellStyle name="20 % - Akzent2 2 2 6" xfId="825" xr:uid="{00000000-0005-0000-0000-00002E030000}"/>
    <cellStyle name="20 % - Akzent2 2 2 6 2" xfId="826" xr:uid="{00000000-0005-0000-0000-00002F030000}"/>
    <cellStyle name="20 % - Akzent2 2 2 6 3" xfId="827" xr:uid="{00000000-0005-0000-0000-000030030000}"/>
    <cellStyle name="20 % - Akzent2 2 2 7" xfId="828" xr:uid="{00000000-0005-0000-0000-000031030000}"/>
    <cellStyle name="20 % - Akzent2 2 2 7 2" xfId="829" xr:uid="{00000000-0005-0000-0000-000032030000}"/>
    <cellStyle name="20 % - Akzent2 2 2 7 3" xfId="830" xr:uid="{00000000-0005-0000-0000-000033030000}"/>
    <cellStyle name="20 % - Akzent2 2 2 8" xfId="831" xr:uid="{00000000-0005-0000-0000-000034030000}"/>
    <cellStyle name="20 % - Akzent2 2 2 8 2" xfId="832" xr:uid="{00000000-0005-0000-0000-000035030000}"/>
    <cellStyle name="20 % - Akzent2 2 2 8 3" xfId="833" xr:uid="{00000000-0005-0000-0000-000036030000}"/>
    <cellStyle name="20 % - Akzent2 2 2 9" xfId="834" xr:uid="{00000000-0005-0000-0000-000037030000}"/>
    <cellStyle name="20 % - Akzent2 2 2 9 2" xfId="835" xr:uid="{00000000-0005-0000-0000-000038030000}"/>
    <cellStyle name="20 % - Akzent2 2 2 9 3" xfId="836" xr:uid="{00000000-0005-0000-0000-000039030000}"/>
    <cellStyle name="20 % - Akzent2 2 3" xfId="837" xr:uid="{00000000-0005-0000-0000-00003A030000}"/>
    <cellStyle name="20 % - Akzent2 2 3 10" xfId="838" xr:uid="{00000000-0005-0000-0000-00003B030000}"/>
    <cellStyle name="20 % - Akzent2 2 3 11" xfId="839" xr:uid="{00000000-0005-0000-0000-00003C030000}"/>
    <cellStyle name="20 % - Akzent2 2 3 12" xfId="840" xr:uid="{00000000-0005-0000-0000-00003D030000}"/>
    <cellStyle name="20 % - Akzent2 2 3 2" xfId="841" xr:uid="{00000000-0005-0000-0000-00003E030000}"/>
    <cellStyle name="20 % - Akzent2 2 3 2 2" xfId="842" xr:uid="{00000000-0005-0000-0000-00003F030000}"/>
    <cellStyle name="20 % - Akzent2 2 3 2 2 2" xfId="843" xr:uid="{00000000-0005-0000-0000-000040030000}"/>
    <cellStyle name="20 % - Akzent2 2 3 2 2 2 2" xfId="844" xr:uid="{00000000-0005-0000-0000-000041030000}"/>
    <cellStyle name="20 % - Akzent2 2 3 2 2 2 3" xfId="845" xr:uid="{00000000-0005-0000-0000-000042030000}"/>
    <cellStyle name="20 % - Akzent2 2 3 2 2 3" xfId="846" xr:uid="{00000000-0005-0000-0000-000043030000}"/>
    <cellStyle name="20 % - Akzent2 2 3 2 2 3 2" xfId="847" xr:uid="{00000000-0005-0000-0000-000044030000}"/>
    <cellStyle name="20 % - Akzent2 2 3 2 2 3 3" xfId="848" xr:uid="{00000000-0005-0000-0000-000045030000}"/>
    <cellStyle name="20 % - Akzent2 2 3 2 2 4" xfId="849" xr:uid="{00000000-0005-0000-0000-000046030000}"/>
    <cellStyle name="20 % - Akzent2 2 3 2 2 5" xfId="850" xr:uid="{00000000-0005-0000-0000-000047030000}"/>
    <cellStyle name="20 % - Akzent2 2 3 2 3" xfId="851" xr:uid="{00000000-0005-0000-0000-000048030000}"/>
    <cellStyle name="20 % - Akzent2 2 3 2 3 2" xfId="852" xr:uid="{00000000-0005-0000-0000-000049030000}"/>
    <cellStyle name="20 % - Akzent2 2 3 2 3 3" xfId="853" xr:uid="{00000000-0005-0000-0000-00004A030000}"/>
    <cellStyle name="20 % - Akzent2 2 3 2 4" xfId="854" xr:uid="{00000000-0005-0000-0000-00004B030000}"/>
    <cellStyle name="20 % - Akzent2 2 3 2 4 2" xfId="855" xr:uid="{00000000-0005-0000-0000-00004C030000}"/>
    <cellStyle name="20 % - Akzent2 2 3 2 4 3" xfId="856" xr:uid="{00000000-0005-0000-0000-00004D030000}"/>
    <cellStyle name="20 % - Akzent2 2 3 2 5" xfId="857" xr:uid="{00000000-0005-0000-0000-00004E030000}"/>
    <cellStyle name="20 % - Akzent2 2 3 2 5 2" xfId="858" xr:uid="{00000000-0005-0000-0000-00004F030000}"/>
    <cellStyle name="20 % - Akzent2 2 3 2 5 3" xfId="859" xr:uid="{00000000-0005-0000-0000-000050030000}"/>
    <cellStyle name="20 % - Akzent2 2 3 2 6" xfId="860" xr:uid="{00000000-0005-0000-0000-000051030000}"/>
    <cellStyle name="20 % - Akzent2 2 3 2 7" xfId="861" xr:uid="{00000000-0005-0000-0000-000052030000}"/>
    <cellStyle name="20 % - Akzent2 2 3 2 8" xfId="862" xr:uid="{00000000-0005-0000-0000-000053030000}"/>
    <cellStyle name="20 % - Akzent2 2 3 3" xfId="863" xr:uid="{00000000-0005-0000-0000-000054030000}"/>
    <cellStyle name="20 % - Akzent2 2 3 3 2" xfId="864" xr:uid="{00000000-0005-0000-0000-000055030000}"/>
    <cellStyle name="20 % - Akzent2 2 3 3 2 2" xfId="865" xr:uid="{00000000-0005-0000-0000-000056030000}"/>
    <cellStyle name="20 % - Akzent2 2 3 3 2 2 2" xfId="866" xr:uid="{00000000-0005-0000-0000-000057030000}"/>
    <cellStyle name="20 % - Akzent2 2 3 3 2 2 3" xfId="867" xr:uid="{00000000-0005-0000-0000-000058030000}"/>
    <cellStyle name="20 % - Akzent2 2 3 3 2 3" xfId="868" xr:uid="{00000000-0005-0000-0000-000059030000}"/>
    <cellStyle name="20 % - Akzent2 2 3 3 2 3 2" xfId="869" xr:uid="{00000000-0005-0000-0000-00005A030000}"/>
    <cellStyle name="20 % - Akzent2 2 3 3 2 3 3" xfId="870" xr:uid="{00000000-0005-0000-0000-00005B030000}"/>
    <cellStyle name="20 % - Akzent2 2 3 3 2 4" xfId="871" xr:uid="{00000000-0005-0000-0000-00005C030000}"/>
    <cellStyle name="20 % - Akzent2 2 3 3 2 5" xfId="872" xr:uid="{00000000-0005-0000-0000-00005D030000}"/>
    <cellStyle name="20 % - Akzent2 2 3 3 3" xfId="873" xr:uid="{00000000-0005-0000-0000-00005E030000}"/>
    <cellStyle name="20 % - Akzent2 2 3 3 3 2" xfId="874" xr:uid="{00000000-0005-0000-0000-00005F030000}"/>
    <cellStyle name="20 % - Akzent2 2 3 3 3 3" xfId="875" xr:uid="{00000000-0005-0000-0000-000060030000}"/>
    <cellStyle name="20 % - Akzent2 2 3 3 4" xfId="876" xr:uid="{00000000-0005-0000-0000-000061030000}"/>
    <cellStyle name="20 % - Akzent2 2 3 3 4 2" xfId="877" xr:uid="{00000000-0005-0000-0000-000062030000}"/>
    <cellStyle name="20 % - Akzent2 2 3 3 4 3" xfId="878" xr:uid="{00000000-0005-0000-0000-000063030000}"/>
    <cellStyle name="20 % - Akzent2 2 3 3 5" xfId="879" xr:uid="{00000000-0005-0000-0000-000064030000}"/>
    <cellStyle name="20 % - Akzent2 2 3 3 6" xfId="880" xr:uid="{00000000-0005-0000-0000-000065030000}"/>
    <cellStyle name="20 % - Akzent2 2 3 3 7" xfId="881" xr:uid="{00000000-0005-0000-0000-000066030000}"/>
    <cellStyle name="20 % - Akzent2 2 3 4" xfId="882" xr:uid="{00000000-0005-0000-0000-000067030000}"/>
    <cellStyle name="20 % - Akzent2 2 3 4 2" xfId="883" xr:uid="{00000000-0005-0000-0000-000068030000}"/>
    <cellStyle name="20 % - Akzent2 2 3 4 2 2" xfId="884" xr:uid="{00000000-0005-0000-0000-000069030000}"/>
    <cellStyle name="20 % - Akzent2 2 3 4 2 3" xfId="885" xr:uid="{00000000-0005-0000-0000-00006A030000}"/>
    <cellStyle name="20 % - Akzent2 2 3 4 3" xfId="886" xr:uid="{00000000-0005-0000-0000-00006B030000}"/>
    <cellStyle name="20 % - Akzent2 2 3 4 3 2" xfId="887" xr:uid="{00000000-0005-0000-0000-00006C030000}"/>
    <cellStyle name="20 % - Akzent2 2 3 4 3 3" xfId="888" xr:uid="{00000000-0005-0000-0000-00006D030000}"/>
    <cellStyle name="20 % - Akzent2 2 3 4 4" xfId="889" xr:uid="{00000000-0005-0000-0000-00006E030000}"/>
    <cellStyle name="20 % - Akzent2 2 3 4 5" xfId="890" xr:uid="{00000000-0005-0000-0000-00006F030000}"/>
    <cellStyle name="20 % - Akzent2 2 3 5" xfId="891" xr:uid="{00000000-0005-0000-0000-000070030000}"/>
    <cellStyle name="20 % - Akzent2 2 3 5 2" xfId="892" xr:uid="{00000000-0005-0000-0000-000071030000}"/>
    <cellStyle name="20 % - Akzent2 2 3 5 3" xfId="893" xr:uid="{00000000-0005-0000-0000-000072030000}"/>
    <cellStyle name="20 % - Akzent2 2 3 6" xfId="894" xr:uid="{00000000-0005-0000-0000-000073030000}"/>
    <cellStyle name="20 % - Akzent2 2 3 6 2" xfId="895" xr:uid="{00000000-0005-0000-0000-000074030000}"/>
    <cellStyle name="20 % - Akzent2 2 3 6 3" xfId="896" xr:uid="{00000000-0005-0000-0000-000075030000}"/>
    <cellStyle name="20 % - Akzent2 2 3 7" xfId="897" xr:uid="{00000000-0005-0000-0000-000076030000}"/>
    <cellStyle name="20 % - Akzent2 2 3 7 2" xfId="898" xr:uid="{00000000-0005-0000-0000-000077030000}"/>
    <cellStyle name="20 % - Akzent2 2 3 7 3" xfId="899" xr:uid="{00000000-0005-0000-0000-000078030000}"/>
    <cellStyle name="20 % - Akzent2 2 3 8" xfId="900" xr:uid="{00000000-0005-0000-0000-000079030000}"/>
    <cellStyle name="20 % - Akzent2 2 3 8 2" xfId="901" xr:uid="{00000000-0005-0000-0000-00007A030000}"/>
    <cellStyle name="20 % - Akzent2 2 3 8 3" xfId="902" xr:uid="{00000000-0005-0000-0000-00007B030000}"/>
    <cellStyle name="20 % - Akzent2 2 3 9" xfId="903" xr:uid="{00000000-0005-0000-0000-00007C030000}"/>
    <cellStyle name="20 % - Akzent2 2 3 9 2" xfId="904" xr:uid="{00000000-0005-0000-0000-00007D030000}"/>
    <cellStyle name="20 % - Akzent2 2 3 9 3" xfId="905" xr:uid="{00000000-0005-0000-0000-00007E030000}"/>
    <cellStyle name="20 % - Akzent2 2 4" xfId="906" xr:uid="{00000000-0005-0000-0000-00007F030000}"/>
    <cellStyle name="20 % - Akzent2 2 4 10" xfId="907" xr:uid="{00000000-0005-0000-0000-000080030000}"/>
    <cellStyle name="20 % - Akzent2 2 4 11" xfId="908" xr:uid="{00000000-0005-0000-0000-000081030000}"/>
    <cellStyle name="20 % - Akzent2 2 4 12" xfId="909" xr:uid="{00000000-0005-0000-0000-000082030000}"/>
    <cellStyle name="20 % - Akzent2 2 4 2" xfId="910" xr:uid="{00000000-0005-0000-0000-000083030000}"/>
    <cellStyle name="20 % - Akzent2 2 4 2 2" xfId="911" xr:uid="{00000000-0005-0000-0000-000084030000}"/>
    <cellStyle name="20 % - Akzent2 2 4 2 2 2" xfId="912" xr:uid="{00000000-0005-0000-0000-000085030000}"/>
    <cellStyle name="20 % - Akzent2 2 4 2 2 2 2" xfId="913" xr:uid="{00000000-0005-0000-0000-000086030000}"/>
    <cellStyle name="20 % - Akzent2 2 4 2 2 2 3" xfId="914" xr:uid="{00000000-0005-0000-0000-000087030000}"/>
    <cellStyle name="20 % - Akzent2 2 4 2 2 3" xfId="915" xr:uid="{00000000-0005-0000-0000-000088030000}"/>
    <cellStyle name="20 % - Akzent2 2 4 2 2 3 2" xfId="916" xr:uid="{00000000-0005-0000-0000-000089030000}"/>
    <cellStyle name="20 % - Akzent2 2 4 2 2 3 3" xfId="917" xr:uid="{00000000-0005-0000-0000-00008A030000}"/>
    <cellStyle name="20 % - Akzent2 2 4 2 2 4" xfId="918" xr:uid="{00000000-0005-0000-0000-00008B030000}"/>
    <cellStyle name="20 % - Akzent2 2 4 2 2 5" xfId="919" xr:uid="{00000000-0005-0000-0000-00008C030000}"/>
    <cellStyle name="20 % - Akzent2 2 4 2 3" xfId="920" xr:uid="{00000000-0005-0000-0000-00008D030000}"/>
    <cellStyle name="20 % - Akzent2 2 4 2 3 2" xfId="921" xr:uid="{00000000-0005-0000-0000-00008E030000}"/>
    <cellStyle name="20 % - Akzent2 2 4 2 3 3" xfId="922" xr:uid="{00000000-0005-0000-0000-00008F030000}"/>
    <cellStyle name="20 % - Akzent2 2 4 2 4" xfId="923" xr:uid="{00000000-0005-0000-0000-000090030000}"/>
    <cellStyle name="20 % - Akzent2 2 4 2 4 2" xfId="924" xr:uid="{00000000-0005-0000-0000-000091030000}"/>
    <cellStyle name="20 % - Akzent2 2 4 2 4 3" xfId="925" xr:uid="{00000000-0005-0000-0000-000092030000}"/>
    <cellStyle name="20 % - Akzent2 2 4 2 5" xfId="926" xr:uid="{00000000-0005-0000-0000-000093030000}"/>
    <cellStyle name="20 % - Akzent2 2 4 2 5 2" xfId="927" xr:uid="{00000000-0005-0000-0000-000094030000}"/>
    <cellStyle name="20 % - Akzent2 2 4 2 5 3" xfId="928" xr:uid="{00000000-0005-0000-0000-000095030000}"/>
    <cellStyle name="20 % - Akzent2 2 4 2 6" xfId="929" xr:uid="{00000000-0005-0000-0000-000096030000}"/>
    <cellStyle name="20 % - Akzent2 2 4 2 7" xfId="930" xr:uid="{00000000-0005-0000-0000-000097030000}"/>
    <cellStyle name="20 % - Akzent2 2 4 2 8" xfId="931" xr:uid="{00000000-0005-0000-0000-000098030000}"/>
    <cellStyle name="20 % - Akzent2 2 4 3" xfId="932" xr:uid="{00000000-0005-0000-0000-000099030000}"/>
    <cellStyle name="20 % - Akzent2 2 4 3 2" xfId="933" xr:uid="{00000000-0005-0000-0000-00009A030000}"/>
    <cellStyle name="20 % - Akzent2 2 4 3 2 2" xfId="934" xr:uid="{00000000-0005-0000-0000-00009B030000}"/>
    <cellStyle name="20 % - Akzent2 2 4 3 2 2 2" xfId="935" xr:uid="{00000000-0005-0000-0000-00009C030000}"/>
    <cellStyle name="20 % - Akzent2 2 4 3 2 2 3" xfId="936" xr:uid="{00000000-0005-0000-0000-00009D030000}"/>
    <cellStyle name="20 % - Akzent2 2 4 3 2 3" xfId="937" xr:uid="{00000000-0005-0000-0000-00009E030000}"/>
    <cellStyle name="20 % - Akzent2 2 4 3 2 3 2" xfId="938" xr:uid="{00000000-0005-0000-0000-00009F030000}"/>
    <cellStyle name="20 % - Akzent2 2 4 3 2 3 3" xfId="939" xr:uid="{00000000-0005-0000-0000-0000A0030000}"/>
    <cellStyle name="20 % - Akzent2 2 4 3 2 4" xfId="940" xr:uid="{00000000-0005-0000-0000-0000A1030000}"/>
    <cellStyle name="20 % - Akzent2 2 4 3 2 5" xfId="941" xr:uid="{00000000-0005-0000-0000-0000A2030000}"/>
    <cellStyle name="20 % - Akzent2 2 4 3 3" xfId="942" xr:uid="{00000000-0005-0000-0000-0000A3030000}"/>
    <cellStyle name="20 % - Akzent2 2 4 3 3 2" xfId="943" xr:uid="{00000000-0005-0000-0000-0000A4030000}"/>
    <cellStyle name="20 % - Akzent2 2 4 3 3 3" xfId="944" xr:uid="{00000000-0005-0000-0000-0000A5030000}"/>
    <cellStyle name="20 % - Akzent2 2 4 3 4" xfId="945" xr:uid="{00000000-0005-0000-0000-0000A6030000}"/>
    <cellStyle name="20 % - Akzent2 2 4 3 4 2" xfId="946" xr:uid="{00000000-0005-0000-0000-0000A7030000}"/>
    <cellStyle name="20 % - Akzent2 2 4 3 4 3" xfId="947" xr:uid="{00000000-0005-0000-0000-0000A8030000}"/>
    <cellStyle name="20 % - Akzent2 2 4 3 5" xfId="948" xr:uid="{00000000-0005-0000-0000-0000A9030000}"/>
    <cellStyle name="20 % - Akzent2 2 4 3 6" xfId="949" xr:uid="{00000000-0005-0000-0000-0000AA030000}"/>
    <cellStyle name="20 % - Akzent2 2 4 3 7" xfId="950" xr:uid="{00000000-0005-0000-0000-0000AB030000}"/>
    <cellStyle name="20 % - Akzent2 2 4 4" xfId="951" xr:uid="{00000000-0005-0000-0000-0000AC030000}"/>
    <cellStyle name="20 % - Akzent2 2 4 4 2" xfId="952" xr:uid="{00000000-0005-0000-0000-0000AD030000}"/>
    <cellStyle name="20 % - Akzent2 2 4 4 2 2" xfId="953" xr:uid="{00000000-0005-0000-0000-0000AE030000}"/>
    <cellStyle name="20 % - Akzent2 2 4 4 2 3" xfId="954" xr:uid="{00000000-0005-0000-0000-0000AF030000}"/>
    <cellStyle name="20 % - Akzent2 2 4 4 3" xfId="955" xr:uid="{00000000-0005-0000-0000-0000B0030000}"/>
    <cellStyle name="20 % - Akzent2 2 4 4 3 2" xfId="956" xr:uid="{00000000-0005-0000-0000-0000B1030000}"/>
    <cellStyle name="20 % - Akzent2 2 4 4 3 3" xfId="957" xr:uid="{00000000-0005-0000-0000-0000B2030000}"/>
    <cellStyle name="20 % - Akzent2 2 4 4 4" xfId="958" xr:uid="{00000000-0005-0000-0000-0000B3030000}"/>
    <cellStyle name="20 % - Akzent2 2 4 4 5" xfId="959" xr:uid="{00000000-0005-0000-0000-0000B4030000}"/>
    <cellStyle name="20 % - Akzent2 2 4 5" xfId="960" xr:uid="{00000000-0005-0000-0000-0000B5030000}"/>
    <cellStyle name="20 % - Akzent2 2 4 5 2" xfId="961" xr:uid="{00000000-0005-0000-0000-0000B6030000}"/>
    <cellStyle name="20 % - Akzent2 2 4 5 3" xfId="962" xr:uid="{00000000-0005-0000-0000-0000B7030000}"/>
    <cellStyle name="20 % - Akzent2 2 4 6" xfId="963" xr:uid="{00000000-0005-0000-0000-0000B8030000}"/>
    <cellStyle name="20 % - Akzent2 2 4 6 2" xfId="964" xr:uid="{00000000-0005-0000-0000-0000B9030000}"/>
    <cellStyle name="20 % - Akzent2 2 4 6 3" xfId="965" xr:uid="{00000000-0005-0000-0000-0000BA030000}"/>
    <cellStyle name="20 % - Akzent2 2 4 7" xfId="966" xr:uid="{00000000-0005-0000-0000-0000BB030000}"/>
    <cellStyle name="20 % - Akzent2 2 4 7 2" xfId="967" xr:uid="{00000000-0005-0000-0000-0000BC030000}"/>
    <cellStyle name="20 % - Akzent2 2 4 7 3" xfId="968" xr:uid="{00000000-0005-0000-0000-0000BD030000}"/>
    <cellStyle name="20 % - Akzent2 2 4 8" xfId="969" xr:uid="{00000000-0005-0000-0000-0000BE030000}"/>
    <cellStyle name="20 % - Akzent2 2 4 8 2" xfId="970" xr:uid="{00000000-0005-0000-0000-0000BF030000}"/>
    <cellStyle name="20 % - Akzent2 2 4 8 3" xfId="971" xr:uid="{00000000-0005-0000-0000-0000C0030000}"/>
    <cellStyle name="20 % - Akzent2 2 4 9" xfId="972" xr:uid="{00000000-0005-0000-0000-0000C1030000}"/>
    <cellStyle name="20 % - Akzent2 2 4 9 2" xfId="973" xr:uid="{00000000-0005-0000-0000-0000C2030000}"/>
    <cellStyle name="20 % - Akzent2 2 4 9 3" xfId="974" xr:uid="{00000000-0005-0000-0000-0000C3030000}"/>
    <cellStyle name="20 % - Akzent2 2 5" xfId="975" xr:uid="{00000000-0005-0000-0000-0000C4030000}"/>
    <cellStyle name="20 % - Akzent2 2 5 10" xfId="976" xr:uid="{00000000-0005-0000-0000-0000C5030000}"/>
    <cellStyle name="20 % - Akzent2 2 5 2" xfId="977" xr:uid="{00000000-0005-0000-0000-0000C6030000}"/>
    <cellStyle name="20 % - Akzent2 2 5 2 2" xfId="978" xr:uid="{00000000-0005-0000-0000-0000C7030000}"/>
    <cellStyle name="20 % - Akzent2 2 5 2 2 2" xfId="979" xr:uid="{00000000-0005-0000-0000-0000C8030000}"/>
    <cellStyle name="20 % - Akzent2 2 5 2 2 3" xfId="980" xr:uid="{00000000-0005-0000-0000-0000C9030000}"/>
    <cellStyle name="20 % - Akzent2 2 5 2 3" xfId="981" xr:uid="{00000000-0005-0000-0000-0000CA030000}"/>
    <cellStyle name="20 % - Akzent2 2 5 2 3 2" xfId="982" xr:uid="{00000000-0005-0000-0000-0000CB030000}"/>
    <cellStyle name="20 % - Akzent2 2 5 2 3 3" xfId="983" xr:uid="{00000000-0005-0000-0000-0000CC030000}"/>
    <cellStyle name="20 % - Akzent2 2 5 2 4" xfId="984" xr:uid="{00000000-0005-0000-0000-0000CD030000}"/>
    <cellStyle name="20 % - Akzent2 2 5 2 5" xfId="985" xr:uid="{00000000-0005-0000-0000-0000CE030000}"/>
    <cellStyle name="20 % - Akzent2 2 5 3" xfId="986" xr:uid="{00000000-0005-0000-0000-0000CF030000}"/>
    <cellStyle name="20 % - Akzent2 2 5 3 2" xfId="987" xr:uid="{00000000-0005-0000-0000-0000D0030000}"/>
    <cellStyle name="20 % - Akzent2 2 5 3 3" xfId="988" xr:uid="{00000000-0005-0000-0000-0000D1030000}"/>
    <cellStyle name="20 % - Akzent2 2 5 4" xfId="989" xr:uid="{00000000-0005-0000-0000-0000D2030000}"/>
    <cellStyle name="20 % - Akzent2 2 5 4 2" xfId="990" xr:uid="{00000000-0005-0000-0000-0000D3030000}"/>
    <cellStyle name="20 % - Akzent2 2 5 4 3" xfId="991" xr:uid="{00000000-0005-0000-0000-0000D4030000}"/>
    <cellStyle name="20 % - Akzent2 2 5 5" xfId="992" xr:uid="{00000000-0005-0000-0000-0000D5030000}"/>
    <cellStyle name="20 % - Akzent2 2 5 5 2" xfId="993" xr:uid="{00000000-0005-0000-0000-0000D6030000}"/>
    <cellStyle name="20 % - Akzent2 2 5 5 3" xfId="994" xr:uid="{00000000-0005-0000-0000-0000D7030000}"/>
    <cellStyle name="20 % - Akzent2 2 5 6" xfId="995" xr:uid="{00000000-0005-0000-0000-0000D8030000}"/>
    <cellStyle name="20 % - Akzent2 2 5 6 2" xfId="996" xr:uid="{00000000-0005-0000-0000-0000D9030000}"/>
    <cellStyle name="20 % - Akzent2 2 5 6 3" xfId="997" xr:uid="{00000000-0005-0000-0000-0000DA030000}"/>
    <cellStyle name="20 % - Akzent2 2 5 7" xfId="998" xr:uid="{00000000-0005-0000-0000-0000DB030000}"/>
    <cellStyle name="20 % - Akzent2 2 5 7 2" xfId="999" xr:uid="{00000000-0005-0000-0000-0000DC030000}"/>
    <cellStyle name="20 % - Akzent2 2 5 7 3" xfId="1000" xr:uid="{00000000-0005-0000-0000-0000DD030000}"/>
    <cellStyle name="20 % - Akzent2 2 5 8" xfId="1001" xr:uid="{00000000-0005-0000-0000-0000DE030000}"/>
    <cellStyle name="20 % - Akzent2 2 5 9" xfId="1002" xr:uid="{00000000-0005-0000-0000-0000DF030000}"/>
    <cellStyle name="20 % - Akzent2 2 6" xfId="1003" xr:uid="{00000000-0005-0000-0000-0000E0030000}"/>
    <cellStyle name="20 % - Akzent2 2 6 2" xfId="1004" xr:uid="{00000000-0005-0000-0000-0000E1030000}"/>
    <cellStyle name="20 % - Akzent2 2 6 2 2" xfId="1005" xr:uid="{00000000-0005-0000-0000-0000E2030000}"/>
    <cellStyle name="20 % - Akzent2 2 6 2 2 2" xfId="1006" xr:uid="{00000000-0005-0000-0000-0000E3030000}"/>
    <cellStyle name="20 % - Akzent2 2 6 2 2 3" xfId="1007" xr:uid="{00000000-0005-0000-0000-0000E4030000}"/>
    <cellStyle name="20 % - Akzent2 2 6 2 3" xfId="1008" xr:uid="{00000000-0005-0000-0000-0000E5030000}"/>
    <cellStyle name="20 % - Akzent2 2 6 2 3 2" xfId="1009" xr:uid="{00000000-0005-0000-0000-0000E6030000}"/>
    <cellStyle name="20 % - Akzent2 2 6 2 3 3" xfId="1010" xr:uid="{00000000-0005-0000-0000-0000E7030000}"/>
    <cellStyle name="20 % - Akzent2 2 6 2 4" xfId="1011" xr:uid="{00000000-0005-0000-0000-0000E8030000}"/>
    <cellStyle name="20 % - Akzent2 2 6 2 5" xfId="1012" xr:uid="{00000000-0005-0000-0000-0000E9030000}"/>
    <cellStyle name="20 % - Akzent2 2 6 3" xfId="1013" xr:uid="{00000000-0005-0000-0000-0000EA030000}"/>
    <cellStyle name="20 % - Akzent2 2 6 3 2" xfId="1014" xr:uid="{00000000-0005-0000-0000-0000EB030000}"/>
    <cellStyle name="20 % - Akzent2 2 6 3 3" xfId="1015" xr:uid="{00000000-0005-0000-0000-0000EC030000}"/>
    <cellStyle name="20 % - Akzent2 2 6 4" xfId="1016" xr:uid="{00000000-0005-0000-0000-0000ED030000}"/>
    <cellStyle name="20 % - Akzent2 2 6 4 2" xfId="1017" xr:uid="{00000000-0005-0000-0000-0000EE030000}"/>
    <cellStyle name="20 % - Akzent2 2 6 4 3" xfId="1018" xr:uid="{00000000-0005-0000-0000-0000EF030000}"/>
    <cellStyle name="20 % - Akzent2 2 6 5" xfId="1019" xr:uid="{00000000-0005-0000-0000-0000F0030000}"/>
    <cellStyle name="20 % - Akzent2 2 6 6" xfId="1020" xr:uid="{00000000-0005-0000-0000-0000F1030000}"/>
    <cellStyle name="20 % - Akzent2 2 6 7" xfId="1021" xr:uid="{00000000-0005-0000-0000-0000F2030000}"/>
    <cellStyle name="20 % - Akzent2 2 7" xfId="1022" xr:uid="{00000000-0005-0000-0000-0000F3030000}"/>
    <cellStyle name="20 % - Akzent2 2 7 2" xfId="1023" xr:uid="{00000000-0005-0000-0000-0000F4030000}"/>
    <cellStyle name="20 % - Akzent2 2 7 2 2" xfId="1024" xr:uid="{00000000-0005-0000-0000-0000F5030000}"/>
    <cellStyle name="20 % - Akzent2 2 7 2 2 2" xfId="1025" xr:uid="{00000000-0005-0000-0000-0000F6030000}"/>
    <cellStyle name="20 % - Akzent2 2 7 2 2 3" xfId="1026" xr:uid="{00000000-0005-0000-0000-0000F7030000}"/>
    <cellStyle name="20 % - Akzent2 2 7 2 3" xfId="1027" xr:uid="{00000000-0005-0000-0000-0000F8030000}"/>
    <cellStyle name="20 % - Akzent2 2 7 2 3 2" xfId="1028" xr:uid="{00000000-0005-0000-0000-0000F9030000}"/>
    <cellStyle name="20 % - Akzent2 2 7 2 3 3" xfId="1029" xr:uid="{00000000-0005-0000-0000-0000FA030000}"/>
    <cellStyle name="20 % - Akzent2 2 7 2 4" xfId="1030" xr:uid="{00000000-0005-0000-0000-0000FB030000}"/>
    <cellStyle name="20 % - Akzent2 2 7 2 5" xfId="1031" xr:uid="{00000000-0005-0000-0000-0000FC030000}"/>
    <cellStyle name="20 % - Akzent2 2 7 3" xfId="1032" xr:uid="{00000000-0005-0000-0000-0000FD030000}"/>
    <cellStyle name="20 % - Akzent2 2 7 3 2" xfId="1033" xr:uid="{00000000-0005-0000-0000-0000FE030000}"/>
    <cellStyle name="20 % - Akzent2 2 7 3 3" xfId="1034" xr:uid="{00000000-0005-0000-0000-0000FF030000}"/>
    <cellStyle name="20 % - Akzent2 2 7 4" xfId="1035" xr:uid="{00000000-0005-0000-0000-000000040000}"/>
    <cellStyle name="20 % - Akzent2 2 7 4 2" xfId="1036" xr:uid="{00000000-0005-0000-0000-000001040000}"/>
    <cellStyle name="20 % - Akzent2 2 7 4 3" xfId="1037" xr:uid="{00000000-0005-0000-0000-000002040000}"/>
    <cellStyle name="20 % - Akzent2 2 7 5" xfId="1038" xr:uid="{00000000-0005-0000-0000-000003040000}"/>
    <cellStyle name="20 % - Akzent2 2 7 6" xfId="1039" xr:uid="{00000000-0005-0000-0000-000004040000}"/>
    <cellStyle name="20 % - Akzent2 2 7 7" xfId="1040" xr:uid="{00000000-0005-0000-0000-000005040000}"/>
    <cellStyle name="20 % - Akzent2 2 8" xfId="1041" xr:uid="{00000000-0005-0000-0000-000006040000}"/>
    <cellStyle name="20 % - Akzent2 2 8 2" xfId="1042" xr:uid="{00000000-0005-0000-0000-000007040000}"/>
    <cellStyle name="20 % - Akzent2 2 8 2 2" xfId="1043" xr:uid="{00000000-0005-0000-0000-000008040000}"/>
    <cellStyle name="20 % - Akzent2 2 8 2 2 2" xfId="1044" xr:uid="{00000000-0005-0000-0000-000009040000}"/>
    <cellStyle name="20 % - Akzent2 2 8 2 2 3" xfId="1045" xr:uid="{00000000-0005-0000-0000-00000A040000}"/>
    <cellStyle name="20 % - Akzent2 2 8 2 3" xfId="1046" xr:uid="{00000000-0005-0000-0000-00000B040000}"/>
    <cellStyle name="20 % - Akzent2 2 8 2 3 2" xfId="1047" xr:uid="{00000000-0005-0000-0000-00000C040000}"/>
    <cellStyle name="20 % - Akzent2 2 8 2 3 3" xfId="1048" xr:uid="{00000000-0005-0000-0000-00000D040000}"/>
    <cellStyle name="20 % - Akzent2 2 8 2 4" xfId="1049" xr:uid="{00000000-0005-0000-0000-00000E040000}"/>
    <cellStyle name="20 % - Akzent2 2 8 2 5" xfId="1050" xr:uid="{00000000-0005-0000-0000-00000F040000}"/>
    <cellStyle name="20 % - Akzent2 2 8 3" xfId="1051" xr:uid="{00000000-0005-0000-0000-000010040000}"/>
    <cellStyle name="20 % - Akzent2 2 8 3 2" xfId="1052" xr:uid="{00000000-0005-0000-0000-000011040000}"/>
    <cellStyle name="20 % - Akzent2 2 8 3 3" xfId="1053" xr:uid="{00000000-0005-0000-0000-000012040000}"/>
    <cellStyle name="20 % - Akzent2 2 8 4" xfId="1054" xr:uid="{00000000-0005-0000-0000-000013040000}"/>
    <cellStyle name="20 % - Akzent2 2 8 4 2" xfId="1055" xr:uid="{00000000-0005-0000-0000-000014040000}"/>
    <cellStyle name="20 % - Akzent2 2 8 4 3" xfId="1056" xr:uid="{00000000-0005-0000-0000-000015040000}"/>
    <cellStyle name="20 % - Akzent2 2 8 5" xfId="1057" xr:uid="{00000000-0005-0000-0000-000016040000}"/>
    <cellStyle name="20 % - Akzent2 2 8 6" xfId="1058" xr:uid="{00000000-0005-0000-0000-000017040000}"/>
    <cellStyle name="20 % - Akzent2 2 8 7" xfId="1059" xr:uid="{00000000-0005-0000-0000-000018040000}"/>
    <cellStyle name="20 % - Akzent2 2 9" xfId="1060" xr:uid="{00000000-0005-0000-0000-000019040000}"/>
    <cellStyle name="20 % - Akzent2 2 9 2" xfId="1061" xr:uid="{00000000-0005-0000-0000-00001A040000}"/>
    <cellStyle name="20 % - Akzent2 2 9 2 2" xfId="1062" xr:uid="{00000000-0005-0000-0000-00001B040000}"/>
    <cellStyle name="20 % - Akzent2 2 9 2 3" xfId="1063" xr:uid="{00000000-0005-0000-0000-00001C040000}"/>
    <cellStyle name="20 % - Akzent2 2 9 3" xfId="1064" xr:uid="{00000000-0005-0000-0000-00001D040000}"/>
    <cellStyle name="20 % - Akzent2 2 9 3 2" xfId="1065" xr:uid="{00000000-0005-0000-0000-00001E040000}"/>
    <cellStyle name="20 % - Akzent2 2 9 3 3" xfId="1066" xr:uid="{00000000-0005-0000-0000-00001F040000}"/>
    <cellStyle name="20 % - Akzent2 2 9 4" xfId="1067" xr:uid="{00000000-0005-0000-0000-000020040000}"/>
    <cellStyle name="20 % - Akzent2 2 9 5" xfId="1068" xr:uid="{00000000-0005-0000-0000-000021040000}"/>
    <cellStyle name="20 % - Akzent2 3" xfId="1069" xr:uid="{00000000-0005-0000-0000-000022040000}"/>
    <cellStyle name="20 % - Akzent2 3 10" xfId="1070" xr:uid="{00000000-0005-0000-0000-000023040000}"/>
    <cellStyle name="20 % - Akzent2 3 10 2" xfId="1071" xr:uid="{00000000-0005-0000-0000-000024040000}"/>
    <cellStyle name="20 % - Akzent2 3 10 3" xfId="1072" xr:uid="{00000000-0005-0000-0000-000025040000}"/>
    <cellStyle name="20 % - Akzent2 3 11" xfId="1073" xr:uid="{00000000-0005-0000-0000-000026040000}"/>
    <cellStyle name="20 % - Akzent2 3 12" xfId="1074" xr:uid="{00000000-0005-0000-0000-000027040000}"/>
    <cellStyle name="20 % - Akzent2 3 13" xfId="1075" xr:uid="{00000000-0005-0000-0000-000028040000}"/>
    <cellStyle name="20 % - Akzent2 3 2" xfId="1076" xr:uid="{00000000-0005-0000-0000-000029040000}"/>
    <cellStyle name="20 % - Akzent2 3 2 10" xfId="1077" xr:uid="{00000000-0005-0000-0000-00002A040000}"/>
    <cellStyle name="20 % - Akzent2 3 2 2" xfId="1078" xr:uid="{00000000-0005-0000-0000-00002B040000}"/>
    <cellStyle name="20 % - Akzent2 3 2 2 2" xfId="1079" xr:uid="{00000000-0005-0000-0000-00002C040000}"/>
    <cellStyle name="20 % - Akzent2 3 2 2 2 2" xfId="1080" xr:uid="{00000000-0005-0000-0000-00002D040000}"/>
    <cellStyle name="20 % - Akzent2 3 2 2 2 3" xfId="1081" xr:uid="{00000000-0005-0000-0000-00002E040000}"/>
    <cellStyle name="20 % - Akzent2 3 2 2 3" xfId="1082" xr:uid="{00000000-0005-0000-0000-00002F040000}"/>
    <cellStyle name="20 % - Akzent2 3 2 2 3 2" xfId="1083" xr:uid="{00000000-0005-0000-0000-000030040000}"/>
    <cellStyle name="20 % - Akzent2 3 2 2 3 3" xfId="1084" xr:uid="{00000000-0005-0000-0000-000031040000}"/>
    <cellStyle name="20 % - Akzent2 3 2 2 4" xfId="1085" xr:uid="{00000000-0005-0000-0000-000032040000}"/>
    <cellStyle name="20 % - Akzent2 3 2 2 5" xfId="1086" xr:uid="{00000000-0005-0000-0000-000033040000}"/>
    <cellStyle name="20 % - Akzent2 3 2 3" xfId="1087" xr:uid="{00000000-0005-0000-0000-000034040000}"/>
    <cellStyle name="20 % - Akzent2 3 2 3 2" xfId="1088" xr:uid="{00000000-0005-0000-0000-000035040000}"/>
    <cellStyle name="20 % - Akzent2 3 2 3 3" xfId="1089" xr:uid="{00000000-0005-0000-0000-000036040000}"/>
    <cellStyle name="20 % - Akzent2 3 2 4" xfId="1090" xr:uid="{00000000-0005-0000-0000-000037040000}"/>
    <cellStyle name="20 % - Akzent2 3 2 4 2" xfId="1091" xr:uid="{00000000-0005-0000-0000-000038040000}"/>
    <cellStyle name="20 % - Akzent2 3 2 4 3" xfId="1092" xr:uid="{00000000-0005-0000-0000-000039040000}"/>
    <cellStyle name="20 % - Akzent2 3 2 5" xfId="1093" xr:uid="{00000000-0005-0000-0000-00003A040000}"/>
    <cellStyle name="20 % - Akzent2 3 2 5 2" xfId="1094" xr:uid="{00000000-0005-0000-0000-00003B040000}"/>
    <cellStyle name="20 % - Akzent2 3 2 5 3" xfId="1095" xr:uid="{00000000-0005-0000-0000-00003C040000}"/>
    <cellStyle name="20 % - Akzent2 3 2 6" xfId="1096" xr:uid="{00000000-0005-0000-0000-00003D040000}"/>
    <cellStyle name="20 % - Akzent2 3 2 6 2" xfId="1097" xr:uid="{00000000-0005-0000-0000-00003E040000}"/>
    <cellStyle name="20 % - Akzent2 3 2 6 3" xfId="1098" xr:uid="{00000000-0005-0000-0000-00003F040000}"/>
    <cellStyle name="20 % - Akzent2 3 2 7" xfId="1099" xr:uid="{00000000-0005-0000-0000-000040040000}"/>
    <cellStyle name="20 % - Akzent2 3 2 7 2" xfId="1100" xr:uid="{00000000-0005-0000-0000-000041040000}"/>
    <cellStyle name="20 % - Akzent2 3 2 7 3" xfId="1101" xr:uid="{00000000-0005-0000-0000-000042040000}"/>
    <cellStyle name="20 % - Akzent2 3 2 8" xfId="1102" xr:uid="{00000000-0005-0000-0000-000043040000}"/>
    <cellStyle name="20 % - Akzent2 3 2 9" xfId="1103" xr:uid="{00000000-0005-0000-0000-000044040000}"/>
    <cellStyle name="20 % - Akzent2 3 3" xfId="1104" xr:uid="{00000000-0005-0000-0000-000045040000}"/>
    <cellStyle name="20 % - Akzent2 3 3 2" xfId="1105" xr:uid="{00000000-0005-0000-0000-000046040000}"/>
    <cellStyle name="20 % - Akzent2 3 3 2 2" xfId="1106" xr:uid="{00000000-0005-0000-0000-000047040000}"/>
    <cellStyle name="20 % - Akzent2 3 3 2 2 2" xfId="1107" xr:uid="{00000000-0005-0000-0000-000048040000}"/>
    <cellStyle name="20 % - Akzent2 3 3 2 2 3" xfId="1108" xr:uid="{00000000-0005-0000-0000-000049040000}"/>
    <cellStyle name="20 % - Akzent2 3 3 2 3" xfId="1109" xr:uid="{00000000-0005-0000-0000-00004A040000}"/>
    <cellStyle name="20 % - Akzent2 3 3 2 3 2" xfId="1110" xr:uid="{00000000-0005-0000-0000-00004B040000}"/>
    <cellStyle name="20 % - Akzent2 3 3 2 3 3" xfId="1111" xr:uid="{00000000-0005-0000-0000-00004C040000}"/>
    <cellStyle name="20 % - Akzent2 3 3 2 4" xfId="1112" xr:uid="{00000000-0005-0000-0000-00004D040000}"/>
    <cellStyle name="20 % - Akzent2 3 3 2 5" xfId="1113" xr:uid="{00000000-0005-0000-0000-00004E040000}"/>
    <cellStyle name="20 % - Akzent2 3 3 3" xfId="1114" xr:uid="{00000000-0005-0000-0000-00004F040000}"/>
    <cellStyle name="20 % - Akzent2 3 3 3 2" xfId="1115" xr:uid="{00000000-0005-0000-0000-000050040000}"/>
    <cellStyle name="20 % - Akzent2 3 3 3 3" xfId="1116" xr:uid="{00000000-0005-0000-0000-000051040000}"/>
    <cellStyle name="20 % - Akzent2 3 3 4" xfId="1117" xr:uid="{00000000-0005-0000-0000-000052040000}"/>
    <cellStyle name="20 % - Akzent2 3 3 4 2" xfId="1118" xr:uid="{00000000-0005-0000-0000-000053040000}"/>
    <cellStyle name="20 % - Akzent2 3 3 4 3" xfId="1119" xr:uid="{00000000-0005-0000-0000-000054040000}"/>
    <cellStyle name="20 % - Akzent2 3 3 5" xfId="1120" xr:uid="{00000000-0005-0000-0000-000055040000}"/>
    <cellStyle name="20 % - Akzent2 3 3 5 2" xfId="1121" xr:uid="{00000000-0005-0000-0000-000056040000}"/>
    <cellStyle name="20 % - Akzent2 3 3 5 3" xfId="1122" xr:uid="{00000000-0005-0000-0000-000057040000}"/>
    <cellStyle name="20 % - Akzent2 3 3 6" xfId="1123" xr:uid="{00000000-0005-0000-0000-000058040000}"/>
    <cellStyle name="20 % - Akzent2 3 3 7" xfId="1124" xr:uid="{00000000-0005-0000-0000-000059040000}"/>
    <cellStyle name="20 % - Akzent2 3 3 8" xfId="1125" xr:uid="{00000000-0005-0000-0000-00005A040000}"/>
    <cellStyle name="20 % - Akzent2 3 4" xfId="1126" xr:uid="{00000000-0005-0000-0000-00005B040000}"/>
    <cellStyle name="20 % - Akzent2 3 4 2" xfId="1127" xr:uid="{00000000-0005-0000-0000-00005C040000}"/>
    <cellStyle name="20 % - Akzent2 3 4 2 2" xfId="1128" xr:uid="{00000000-0005-0000-0000-00005D040000}"/>
    <cellStyle name="20 % - Akzent2 3 4 2 2 2" xfId="1129" xr:uid="{00000000-0005-0000-0000-00005E040000}"/>
    <cellStyle name="20 % - Akzent2 3 4 2 2 3" xfId="1130" xr:uid="{00000000-0005-0000-0000-00005F040000}"/>
    <cellStyle name="20 % - Akzent2 3 4 2 3" xfId="1131" xr:uid="{00000000-0005-0000-0000-000060040000}"/>
    <cellStyle name="20 % - Akzent2 3 4 2 3 2" xfId="1132" xr:uid="{00000000-0005-0000-0000-000061040000}"/>
    <cellStyle name="20 % - Akzent2 3 4 2 3 3" xfId="1133" xr:uid="{00000000-0005-0000-0000-000062040000}"/>
    <cellStyle name="20 % - Akzent2 3 4 2 4" xfId="1134" xr:uid="{00000000-0005-0000-0000-000063040000}"/>
    <cellStyle name="20 % - Akzent2 3 4 2 5" xfId="1135" xr:uid="{00000000-0005-0000-0000-000064040000}"/>
    <cellStyle name="20 % - Akzent2 3 4 3" xfId="1136" xr:uid="{00000000-0005-0000-0000-000065040000}"/>
    <cellStyle name="20 % - Akzent2 3 4 3 2" xfId="1137" xr:uid="{00000000-0005-0000-0000-000066040000}"/>
    <cellStyle name="20 % - Akzent2 3 4 3 3" xfId="1138" xr:uid="{00000000-0005-0000-0000-000067040000}"/>
    <cellStyle name="20 % - Akzent2 3 4 4" xfId="1139" xr:uid="{00000000-0005-0000-0000-000068040000}"/>
    <cellStyle name="20 % - Akzent2 3 4 4 2" xfId="1140" xr:uid="{00000000-0005-0000-0000-000069040000}"/>
    <cellStyle name="20 % - Akzent2 3 4 4 3" xfId="1141" xr:uid="{00000000-0005-0000-0000-00006A040000}"/>
    <cellStyle name="20 % - Akzent2 3 4 5" xfId="1142" xr:uid="{00000000-0005-0000-0000-00006B040000}"/>
    <cellStyle name="20 % - Akzent2 3 4 6" xfId="1143" xr:uid="{00000000-0005-0000-0000-00006C040000}"/>
    <cellStyle name="20 % - Akzent2 3 4 7" xfId="1144" xr:uid="{00000000-0005-0000-0000-00006D040000}"/>
    <cellStyle name="20 % - Akzent2 3 5" xfId="1145" xr:uid="{00000000-0005-0000-0000-00006E040000}"/>
    <cellStyle name="20 % - Akzent2 3 5 2" xfId="1146" xr:uid="{00000000-0005-0000-0000-00006F040000}"/>
    <cellStyle name="20 % - Akzent2 3 5 2 2" xfId="1147" xr:uid="{00000000-0005-0000-0000-000070040000}"/>
    <cellStyle name="20 % - Akzent2 3 5 2 2 2" xfId="1148" xr:uid="{00000000-0005-0000-0000-000071040000}"/>
    <cellStyle name="20 % - Akzent2 3 5 2 2 3" xfId="1149" xr:uid="{00000000-0005-0000-0000-000072040000}"/>
    <cellStyle name="20 % - Akzent2 3 5 2 3" xfId="1150" xr:uid="{00000000-0005-0000-0000-000073040000}"/>
    <cellStyle name="20 % - Akzent2 3 5 2 3 2" xfId="1151" xr:uid="{00000000-0005-0000-0000-000074040000}"/>
    <cellStyle name="20 % - Akzent2 3 5 2 3 3" xfId="1152" xr:uid="{00000000-0005-0000-0000-000075040000}"/>
    <cellStyle name="20 % - Akzent2 3 5 2 4" xfId="1153" xr:uid="{00000000-0005-0000-0000-000076040000}"/>
    <cellStyle name="20 % - Akzent2 3 5 2 5" xfId="1154" xr:uid="{00000000-0005-0000-0000-000077040000}"/>
    <cellStyle name="20 % - Akzent2 3 5 3" xfId="1155" xr:uid="{00000000-0005-0000-0000-000078040000}"/>
    <cellStyle name="20 % - Akzent2 3 5 3 2" xfId="1156" xr:uid="{00000000-0005-0000-0000-000079040000}"/>
    <cellStyle name="20 % - Akzent2 3 5 3 3" xfId="1157" xr:uid="{00000000-0005-0000-0000-00007A040000}"/>
    <cellStyle name="20 % - Akzent2 3 5 4" xfId="1158" xr:uid="{00000000-0005-0000-0000-00007B040000}"/>
    <cellStyle name="20 % - Akzent2 3 5 4 2" xfId="1159" xr:uid="{00000000-0005-0000-0000-00007C040000}"/>
    <cellStyle name="20 % - Akzent2 3 5 4 3" xfId="1160" xr:uid="{00000000-0005-0000-0000-00007D040000}"/>
    <cellStyle name="20 % - Akzent2 3 5 5" xfId="1161" xr:uid="{00000000-0005-0000-0000-00007E040000}"/>
    <cellStyle name="20 % - Akzent2 3 5 6" xfId="1162" xr:uid="{00000000-0005-0000-0000-00007F040000}"/>
    <cellStyle name="20 % - Akzent2 3 5 7" xfId="1163" xr:uid="{00000000-0005-0000-0000-000080040000}"/>
    <cellStyle name="20 % - Akzent2 3 6" xfId="1164" xr:uid="{00000000-0005-0000-0000-000081040000}"/>
    <cellStyle name="20 % - Akzent2 3 6 2" xfId="1165" xr:uid="{00000000-0005-0000-0000-000082040000}"/>
    <cellStyle name="20 % - Akzent2 3 6 2 2" xfId="1166" xr:uid="{00000000-0005-0000-0000-000083040000}"/>
    <cellStyle name="20 % - Akzent2 3 6 2 3" xfId="1167" xr:uid="{00000000-0005-0000-0000-000084040000}"/>
    <cellStyle name="20 % - Akzent2 3 6 3" xfId="1168" xr:uid="{00000000-0005-0000-0000-000085040000}"/>
    <cellStyle name="20 % - Akzent2 3 6 3 2" xfId="1169" xr:uid="{00000000-0005-0000-0000-000086040000}"/>
    <cellStyle name="20 % - Akzent2 3 6 3 3" xfId="1170" xr:uid="{00000000-0005-0000-0000-000087040000}"/>
    <cellStyle name="20 % - Akzent2 3 6 4" xfId="1171" xr:uid="{00000000-0005-0000-0000-000088040000}"/>
    <cellStyle name="20 % - Akzent2 3 6 5" xfId="1172" xr:uid="{00000000-0005-0000-0000-000089040000}"/>
    <cellStyle name="20 % - Akzent2 3 7" xfId="1173" xr:uid="{00000000-0005-0000-0000-00008A040000}"/>
    <cellStyle name="20 % - Akzent2 3 7 2" xfId="1174" xr:uid="{00000000-0005-0000-0000-00008B040000}"/>
    <cellStyle name="20 % - Akzent2 3 7 3" xfId="1175" xr:uid="{00000000-0005-0000-0000-00008C040000}"/>
    <cellStyle name="20 % - Akzent2 3 8" xfId="1176" xr:uid="{00000000-0005-0000-0000-00008D040000}"/>
    <cellStyle name="20 % - Akzent2 3 8 2" xfId="1177" xr:uid="{00000000-0005-0000-0000-00008E040000}"/>
    <cellStyle name="20 % - Akzent2 3 8 3" xfId="1178" xr:uid="{00000000-0005-0000-0000-00008F040000}"/>
    <cellStyle name="20 % - Akzent2 3 9" xfId="1179" xr:uid="{00000000-0005-0000-0000-000090040000}"/>
    <cellStyle name="20 % - Akzent2 3 9 2" xfId="1180" xr:uid="{00000000-0005-0000-0000-000091040000}"/>
    <cellStyle name="20 % - Akzent2 3 9 3" xfId="1181" xr:uid="{00000000-0005-0000-0000-000092040000}"/>
    <cellStyle name="20 % - Akzent2 4" xfId="1182" xr:uid="{00000000-0005-0000-0000-000093040000}"/>
    <cellStyle name="20 % - Akzent2 4 10" xfId="1183" xr:uid="{00000000-0005-0000-0000-000094040000}"/>
    <cellStyle name="20 % - Akzent2 4 11" xfId="1184" xr:uid="{00000000-0005-0000-0000-000095040000}"/>
    <cellStyle name="20 % - Akzent2 4 12" xfId="1185" xr:uid="{00000000-0005-0000-0000-000096040000}"/>
    <cellStyle name="20 % - Akzent2 4 2" xfId="1186" xr:uid="{00000000-0005-0000-0000-000097040000}"/>
    <cellStyle name="20 % - Akzent2 4 2 2" xfId="1187" xr:uid="{00000000-0005-0000-0000-000098040000}"/>
    <cellStyle name="20 % - Akzent2 4 2 2 2" xfId="1188" xr:uid="{00000000-0005-0000-0000-000099040000}"/>
    <cellStyle name="20 % - Akzent2 4 2 2 2 2" xfId="1189" xr:uid="{00000000-0005-0000-0000-00009A040000}"/>
    <cellStyle name="20 % - Akzent2 4 2 2 2 3" xfId="1190" xr:uid="{00000000-0005-0000-0000-00009B040000}"/>
    <cellStyle name="20 % - Akzent2 4 2 2 3" xfId="1191" xr:uid="{00000000-0005-0000-0000-00009C040000}"/>
    <cellStyle name="20 % - Akzent2 4 2 2 3 2" xfId="1192" xr:uid="{00000000-0005-0000-0000-00009D040000}"/>
    <cellStyle name="20 % - Akzent2 4 2 2 3 3" xfId="1193" xr:uid="{00000000-0005-0000-0000-00009E040000}"/>
    <cellStyle name="20 % - Akzent2 4 2 2 4" xfId="1194" xr:uid="{00000000-0005-0000-0000-00009F040000}"/>
    <cellStyle name="20 % - Akzent2 4 2 2 5" xfId="1195" xr:uid="{00000000-0005-0000-0000-0000A0040000}"/>
    <cellStyle name="20 % - Akzent2 4 2 3" xfId="1196" xr:uid="{00000000-0005-0000-0000-0000A1040000}"/>
    <cellStyle name="20 % - Akzent2 4 2 3 2" xfId="1197" xr:uid="{00000000-0005-0000-0000-0000A2040000}"/>
    <cellStyle name="20 % - Akzent2 4 2 3 3" xfId="1198" xr:uid="{00000000-0005-0000-0000-0000A3040000}"/>
    <cellStyle name="20 % - Akzent2 4 2 4" xfId="1199" xr:uid="{00000000-0005-0000-0000-0000A4040000}"/>
    <cellStyle name="20 % - Akzent2 4 2 4 2" xfId="1200" xr:uid="{00000000-0005-0000-0000-0000A5040000}"/>
    <cellStyle name="20 % - Akzent2 4 2 4 3" xfId="1201" xr:uid="{00000000-0005-0000-0000-0000A6040000}"/>
    <cellStyle name="20 % - Akzent2 4 2 5" xfId="1202" xr:uid="{00000000-0005-0000-0000-0000A7040000}"/>
    <cellStyle name="20 % - Akzent2 4 2 5 2" xfId="1203" xr:uid="{00000000-0005-0000-0000-0000A8040000}"/>
    <cellStyle name="20 % - Akzent2 4 2 5 3" xfId="1204" xr:uid="{00000000-0005-0000-0000-0000A9040000}"/>
    <cellStyle name="20 % - Akzent2 4 2 6" xfId="1205" xr:uid="{00000000-0005-0000-0000-0000AA040000}"/>
    <cellStyle name="20 % - Akzent2 4 2 7" xfId="1206" xr:uid="{00000000-0005-0000-0000-0000AB040000}"/>
    <cellStyle name="20 % - Akzent2 4 2 8" xfId="1207" xr:uid="{00000000-0005-0000-0000-0000AC040000}"/>
    <cellStyle name="20 % - Akzent2 4 3" xfId="1208" xr:uid="{00000000-0005-0000-0000-0000AD040000}"/>
    <cellStyle name="20 % - Akzent2 4 3 2" xfId="1209" xr:uid="{00000000-0005-0000-0000-0000AE040000}"/>
    <cellStyle name="20 % - Akzent2 4 3 2 2" xfId="1210" xr:uid="{00000000-0005-0000-0000-0000AF040000}"/>
    <cellStyle name="20 % - Akzent2 4 3 2 2 2" xfId="1211" xr:uid="{00000000-0005-0000-0000-0000B0040000}"/>
    <cellStyle name="20 % - Akzent2 4 3 2 2 3" xfId="1212" xr:uid="{00000000-0005-0000-0000-0000B1040000}"/>
    <cellStyle name="20 % - Akzent2 4 3 2 3" xfId="1213" xr:uid="{00000000-0005-0000-0000-0000B2040000}"/>
    <cellStyle name="20 % - Akzent2 4 3 2 3 2" xfId="1214" xr:uid="{00000000-0005-0000-0000-0000B3040000}"/>
    <cellStyle name="20 % - Akzent2 4 3 2 3 3" xfId="1215" xr:uid="{00000000-0005-0000-0000-0000B4040000}"/>
    <cellStyle name="20 % - Akzent2 4 3 2 4" xfId="1216" xr:uid="{00000000-0005-0000-0000-0000B5040000}"/>
    <cellStyle name="20 % - Akzent2 4 3 2 5" xfId="1217" xr:uid="{00000000-0005-0000-0000-0000B6040000}"/>
    <cellStyle name="20 % - Akzent2 4 3 3" xfId="1218" xr:uid="{00000000-0005-0000-0000-0000B7040000}"/>
    <cellStyle name="20 % - Akzent2 4 3 3 2" xfId="1219" xr:uid="{00000000-0005-0000-0000-0000B8040000}"/>
    <cellStyle name="20 % - Akzent2 4 3 3 3" xfId="1220" xr:uid="{00000000-0005-0000-0000-0000B9040000}"/>
    <cellStyle name="20 % - Akzent2 4 3 4" xfId="1221" xr:uid="{00000000-0005-0000-0000-0000BA040000}"/>
    <cellStyle name="20 % - Akzent2 4 3 4 2" xfId="1222" xr:uid="{00000000-0005-0000-0000-0000BB040000}"/>
    <cellStyle name="20 % - Akzent2 4 3 4 3" xfId="1223" xr:uid="{00000000-0005-0000-0000-0000BC040000}"/>
    <cellStyle name="20 % - Akzent2 4 3 5" xfId="1224" xr:uid="{00000000-0005-0000-0000-0000BD040000}"/>
    <cellStyle name="20 % - Akzent2 4 3 6" xfId="1225" xr:uid="{00000000-0005-0000-0000-0000BE040000}"/>
    <cellStyle name="20 % - Akzent2 4 3 7" xfId="1226" xr:uid="{00000000-0005-0000-0000-0000BF040000}"/>
    <cellStyle name="20 % - Akzent2 4 4" xfId="1227" xr:uid="{00000000-0005-0000-0000-0000C0040000}"/>
    <cellStyle name="20 % - Akzent2 4 4 2" xfId="1228" xr:uid="{00000000-0005-0000-0000-0000C1040000}"/>
    <cellStyle name="20 % - Akzent2 4 4 2 2" xfId="1229" xr:uid="{00000000-0005-0000-0000-0000C2040000}"/>
    <cellStyle name="20 % - Akzent2 4 4 2 3" xfId="1230" xr:uid="{00000000-0005-0000-0000-0000C3040000}"/>
    <cellStyle name="20 % - Akzent2 4 4 3" xfId="1231" xr:uid="{00000000-0005-0000-0000-0000C4040000}"/>
    <cellStyle name="20 % - Akzent2 4 4 3 2" xfId="1232" xr:uid="{00000000-0005-0000-0000-0000C5040000}"/>
    <cellStyle name="20 % - Akzent2 4 4 3 3" xfId="1233" xr:uid="{00000000-0005-0000-0000-0000C6040000}"/>
    <cellStyle name="20 % - Akzent2 4 4 4" xfId="1234" xr:uid="{00000000-0005-0000-0000-0000C7040000}"/>
    <cellStyle name="20 % - Akzent2 4 4 5" xfId="1235" xr:uid="{00000000-0005-0000-0000-0000C8040000}"/>
    <cellStyle name="20 % - Akzent2 4 5" xfId="1236" xr:uid="{00000000-0005-0000-0000-0000C9040000}"/>
    <cellStyle name="20 % - Akzent2 4 5 2" xfId="1237" xr:uid="{00000000-0005-0000-0000-0000CA040000}"/>
    <cellStyle name="20 % - Akzent2 4 5 3" xfId="1238" xr:uid="{00000000-0005-0000-0000-0000CB040000}"/>
    <cellStyle name="20 % - Akzent2 4 6" xfId="1239" xr:uid="{00000000-0005-0000-0000-0000CC040000}"/>
    <cellStyle name="20 % - Akzent2 4 6 2" xfId="1240" xr:uid="{00000000-0005-0000-0000-0000CD040000}"/>
    <cellStyle name="20 % - Akzent2 4 6 3" xfId="1241" xr:uid="{00000000-0005-0000-0000-0000CE040000}"/>
    <cellStyle name="20 % - Akzent2 4 7" xfId="1242" xr:uid="{00000000-0005-0000-0000-0000CF040000}"/>
    <cellStyle name="20 % - Akzent2 4 7 2" xfId="1243" xr:uid="{00000000-0005-0000-0000-0000D0040000}"/>
    <cellStyle name="20 % - Akzent2 4 7 3" xfId="1244" xr:uid="{00000000-0005-0000-0000-0000D1040000}"/>
    <cellStyle name="20 % - Akzent2 4 8" xfId="1245" xr:uid="{00000000-0005-0000-0000-0000D2040000}"/>
    <cellStyle name="20 % - Akzent2 4 8 2" xfId="1246" xr:uid="{00000000-0005-0000-0000-0000D3040000}"/>
    <cellStyle name="20 % - Akzent2 4 8 3" xfId="1247" xr:uid="{00000000-0005-0000-0000-0000D4040000}"/>
    <cellStyle name="20 % - Akzent2 4 9" xfId="1248" xr:uid="{00000000-0005-0000-0000-0000D5040000}"/>
    <cellStyle name="20 % - Akzent2 4 9 2" xfId="1249" xr:uid="{00000000-0005-0000-0000-0000D6040000}"/>
    <cellStyle name="20 % - Akzent2 4 9 3" xfId="1250" xr:uid="{00000000-0005-0000-0000-0000D7040000}"/>
    <cellStyle name="20 % - Akzent2 5" xfId="1251" xr:uid="{00000000-0005-0000-0000-0000D8040000}"/>
    <cellStyle name="20 % - Akzent2 5 10" xfId="1252" xr:uid="{00000000-0005-0000-0000-0000D9040000}"/>
    <cellStyle name="20 % - Akzent2 5 11" xfId="1253" xr:uid="{00000000-0005-0000-0000-0000DA040000}"/>
    <cellStyle name="20 % - Akzent2 5 12" xfId="1254" xr:uid="{00000000-0005-0000-0000-0000DB040000}"/>
    <cellStyle name="20 % - Akzent2 5 2" xfId="1255" xr:uid="{00000000-0005-0000-0000-0000DC040000}"/>
    <cellStyle name="20 % - Akzent2 5 2 2" xfId="1256" xr:uid="{00000000-0005-0000-0000-0000DD040000}"/>
    <cellStyle name="20 % - Akzent2 5 2 2 2" xfId="1257" xr:uid="{00000000-0005-0000-0000-0000DE040000}"/>
    <cellStyle name="20 % - Akzent2 5 2 2 2 2" xfId="1258" xr:uid="{00000000-0005-0000-0000-0000DF040000}"/>
    <cellStyle name="20 % - Akzent2 5 2 2 2 3" xfId="1259" xr:uid="{00000000-0005-0000-0000-0000E0040000}"/>
    <cellStyle name="20 % - Akzent2 5 2 2 3" xfId="1260" xr:uid="{00000000-0005-0000-0000-0000E1040000}"/>
    <cellStyle name="20 % - Akzent2 5 2 2 3 2" xfId="1261" xr:uid="{00000000-0005-0000-0000-0000E2040000}"/>
    <cellStyle name="20 % - Akzent2 5 2 2 3 3" xfId="1262" xr:uid="{00000000-0005-0000-0000-0000E3040000}"/>
    <cellStyle name="20 % - Akzent2 5 2 2 4" xfId="1263" xr:uid="{00000000-0005-0000-0000-0000E4040000}"/>
    <cellStyle name="20 % - Akzent2 5 2 2 5" xfId="1264" xr:uid="{00000000-0005-0000-0000-0000E5040000}"/>
    <cellStyle name="20 % - Akzent2 5 2 3" xfId="1265" xr:uid="{00000000-0005-0000-0000-0000E6040000}"/>
    <cellStyle name="20 % - Akzent2 5 2 3 2" xfId="1266" xr:uid="{00000000-0005-0000-0000-0000E7040000}"/>
    <cellStyle name="20 % - Akzent2 5 2 3 3" xfId="1267" xr:uid="{00000000-0005-0000-0000-0000E8040000}"/>
    <cellStyle name="20 % - Akzent2 5 2 4" xfId="1268" xr:uid="{00000000-0005-0000-0000-0000E9040000}"/>
    <cellStyle name="20 % - Akzent2 5 2 4 2" xfId="1269" xr:uid="{00000000-0005-0000-0000-0000EA040000}"/>
    <cellStyle name="20 % - Akzent2 5 2 4 3" xfId="1270" xr:uid="{00000000-0005-0000-0000-0000EB040000}"/>
    <cellStyle name="20 % - Akzent2 5 2 5" xfId="1271" xr:uid="{00000000-0005-0000-0000-0000EC040000}"/>
    <cellStyle name="20 % - Akzent2 5 2 5 2" xfId="1272" xr:uid="{00000000-0005-0000-0000-0000ED040000}"/>
    <cellStyle name="20 % - Akzent2 5 2 5 3" xfId="1273" xr:uid="{00000000-0005-0000-0000-0000EE040000}"/>
    <cellStyle name="20 % - Akzent2 5 2 6" xfId="1274" xr:uid="{00000000-0005-0000-0000-0000EF040000}"/>
    <cellStyle name="20 % - Akzent2 5 2 7" xfId="1275" xr:uid="{00000000-0005-0000-0000-0000F0040000}"/>
    <cellStyle name="20 % - Akzent2 5 2 8" xfId="1276" xr:uid="{00000000-0005-0000-0000-0000F1040000}"/>
    <cellStyle name="20 % - Akzent2 5 3" xfId="1277" xr:uid="{00000000-0005-0000-0000-0000F2040000}"/>
    <cellStyle name="20 % - Akzent2 5 3 2" xfId="1278" xr:uid="{00000000-0005-0000-0000-0000F3040000}"/>
    <cellStyle name="20 % - Akzent2 5 3 2 2" xfId="1279" xr:uid="{00000000-0005-0000-0000-0000F4040000}"/>
    <cellStyle name="20 % - Akzent2 5 3 2 2 2" xfId="1280" xr:uid="{00000000-0005-0000-0000-0000F5040000}"/>
    <cellStyle name="20 % - Akzent2 5 3 2 2 3" xfId="1281" xr:uid="{00000000-0005-0000-0000-0000F6040000}"/>
    <cellStyle name="20 % - Akzent2 5 3 2 3" xfId="1282" xr:uid="{00000000-0005-0000-0000-0000F7040000}"/>
    <cellStyle name="20 % - Akzent2 5 3 2 3 2" xfId="1283" xr:uid="{00000000-0005-0000-0000-0000F8040000}"/>
    <cellStyle name="20 % - Akzent2 5 3 2 3 3" xfId="1284" xr:uid="{00000000-0005-0000-0000-0000F9040000}"/>
    <cellStyle name="20 % - Akzent2 5 3 2 4" xfId="1285" xr:uid="{00000000-0005-0000-0000-0000FA040000}"/>
    <cellStyle name="20 % - Akzent2 5 3 2 5" xfId="1286" xr:uid="{00000000-0005-0000-0000-0000FB040000}"/>
    <cellStyle name="20 % - Akzent2 5 3 3" xfId="1287" xr:uid="{00000000-0005-0000-0000-0000FC040000}"/>
    <cellStyle name="20 % - Akzent2 5 3 3 2" xfId="1288" xr:uid="{00000000-0005-0000-0000-0000FD040000}"/>
    <cellStyle name="20 % - Akzent2 5 3 3 3" xfId="1289" xr:uid="{00000000-0005-0000-0000-0000FE040000}"/>
    <cellStyle name="20 % - Akzent2 5 3 4" xfId="1290" xr:uid="{00000000-0005-0000-0000-0000FF040000}"/>
    <cellStyle name="20 % - Akzent2 5 3 4 2" xfId="1291" xr:uid="{00000000-0005-0000-0000-000000050000}"/>
    <cellStyle name="20 % - Akzent2 5 3 4 3" xfId="1292" xr:uid="{00000000-0005-0000-0000-000001050000}"/>
    <cellStyle name="20 % - Akzent2 5 3 5" xfId="1293" xr:uid="{00000000-0005-0000-0000-000002050000}"/>
    <cellStyle name="20 % - Akzent2 5 3 6" xfId="1294" xr:uid="{00000000-0005-0000-0000-000003050000}"/>
    <cellStyle name="20 % - Akzent2 5 3 7" xfId="1295" xr:uid="{00000000-0005-0000-0000-000004050000}"/>
    <cellStyle name="20 % - Akzent2 5 4" xfId="1296" xr:uid="{00000000-0005-0000-0000-000005050000}"/>
    <cellStyle name="20 % - Akzent2 5 4 2" xfId="1297" xr:uid="{00000000-0005-0000-0000-000006050000}"/>
    <cellStyle name="20 % - Akzent2 5 4 2 2" xfId="1298" xr:uid="{00000000-0005-0000-0000-000007050000}"/>
    <cellStyle name="20 % - Akzent2 5 4 2 3" xfId="1299" xr:uid="{00000000-0005-0000-0000-000008050000}"/>
    <cellStyle name="20 % - Akzent2 5 4 3" xfId="1300" xr:uid="{00000000-0005-0000-0000-000009050000}"/>
    <cellStyle name="20 % - Akzent2 5 4 3 2" xfId="1301" xr:uid="{00000000-0005-0000-0000-00000A050000}"/>
    <cellStyle name="20 % - Akzent2 5 4 3 3" xfId="1302" xr:uid="{00000000-0005-0000-0000-00000B050000}"/>
    <cellStyle name="20 % - Akzent2 5 4 4" xfId="1303" xr:uid="{00000000-0005-0000-0000-00000C050000}"/>
    <cellStyle name="20 % - Akzent2 5 4 5" xfId="1304" xr:uid="{00000000-0005-0000-0000-00000D050000}"/>
    <cellStyle name="20 % - Akzent2 5 5" xfId="1305" xr:uid="{00000000-0005-0000-0000-00000E050000}"/>
    <cellStyle name="20 % - Akzent2 5 5 2" xfId="1306" xr:uid="{00000000-0005-0000-0000-00000F050000}"/>
    <cellStyle name="20 % - Akzent2 5 5 3" xfId="1307" xr:uid="{00000000-0005-0000-0000-000010050000}"/>
    <cellStyle name="20 % - Akzent2 5 6" xfId="1308" xr:uid="{00000000-0005-0000-0000-000011050000}"/>
    <cellStyle name="20 % - Akzent2 5 6 2" xfId="1309" xr:uid="{00000000-0005-0000-0000-000012050000}"/>
    <cellStyle name="20 % - Akzent2 5 6 3" xfId="1310" xr:uid="{00000000-0005-0000-0000-000013050000}"/>
    <cellStyle name="20 % - Akzent2 5 7" xfId="1311" xr:uid="{00000000-0005-0000-0000-000014050000}"/>
    <cellStyle name="20 % - Akzent2 5 7 2" xfId="1312" xr:uid="{00000000-0005-0000-0000-000015050000}"/>
    <cellStyle name="20 % - Akzent2 5 7 3" xfId="1313" xr:uid="{00000000-0005-0000-0000-000016050000}"/>
    <cellStyle name="20 % - Akzent2 5 8" xfId="1314" xr:uid="{00000000-0005-0000-0000-000017050000}"/>
    <cellStyle name="20 % - Akzent2 5 8 2" xfId="1315" xr:uid="{00000000-0005-0000-0000-000018050000}"/>
    <cellStyle name="20 % - Akzent2 5 8 3" xfId="1316" xr:uid="{00000000-0005-0000-0000-000019050000}"/>
    <cellStyle name="20 % - Akzent2 5 9" xfId="1317" xr:uid="{00000000-0005-0000-0000-00001A050000}"/>
    <cellStyle name="20 % - Akzent2 5 9 2" xfId="1318" xr:uid="{00000000-0005-0000-0000-00001B050000}"/>
    <cellStyle name="20 % - Akzent2 5 9 3" xfId="1319" xr:uid="{00000000-0005-0000-0000-00001C050000}"/>
    <cellStyle name="20 % - Akzent2 6" xfId="1320" xr:uid="{00000000-0005-0000-0000-00001D050000}"/>
    <cellStyle name="20 % - Akzent2 6 10" xfId="1321" xr:uid="{00000000-0005-0000-0000-00001E050000}"/>
    <cellStyle name="20 % - Akzent2 6 2" xfId="1322" xr:uid="{00000000-0005-0000-0000-00001F050000}"/>
    <cellStyle name="20 % - Akzent2 6 2 2" xfId="1323" xr:uid="{00000000-0005-0000-0000-000020050000}"/>
    <cellStyle name="20 % - Akzent2 6 2 2 2" xfId="1324" xr:uid="{00000000-0005-0000-0000-000021050000}"/>
    <cellStyle name="20 % - Akzent2 6 2 2 3" xfId="1325" xr:uid="{00000000-0005-0000-0000-000022050000}"/>
    <cellStyle name="20 % - Akzent2 6 2 3" xfId="1326" xr:uid="{00000000-0005-0000-0000-000023050000}"/>
    <cellStyle name="20 % - Akzent2 6 2 3 2" xfId="1327" xr:uid="{00000000-0005-0000-0000-000024050000}"/>
    <cellStyle name="20 % - Akzent2 6 2 3 3" xfId="1328" xr:uid="{00000000-0005-0000-0000-000025050000}"/>
    <cellStyle name="20 % - Akzent2 6 2 4" xfId="1329" xr:uid="{00000000-0005-0000-0000-000026050000}"/>
    <cellStyle name="20 % - Akzent2 6 2 5" xfId="1330" xr:uid="{00000000-0005-0000-0000-000027050000}"/>
    <cellStyle name="20 % - Akzent2 6 3" xfId="1331" xr:uid="{00000000-0005-0000-0000-000028050000}"/>
    <cellStyle name="20 % - Akzent2 6 3 2" xfId="1332" xr:uid="{00000000-0005-0000-0000-000029050000}"/>
    <cellStyle name="20 % - Akzent2 6 3 3" xfId="1333" xr:uid="{00000000-0005-0000-0000-00002A050000}"/>
    <cellStyle name="20 % - Akzent2 6 4" xfId="1334" xr:uid="{00000000-0005-0000-0000-00002B050000}"/>
    <cellStyle name="20 % - Akzent2 6 4 2" xfId="1335" xr:uid="{00000000-0005-0000-0000-00002C050000}"/>
    <cellStyle name="20 % - Akzent2 6 4 3" xfId="1336" xr:uid="{00000000-0005-0000-0000-00002D050000}"/>
    <cellStyle name="20 % - Akzent2 6 5" xfId="1337" xr:uid="{00000000-0005-0000-0000-00002E050000}"/>
    <cellStyle name="20 % - Akzent2 6 5 2" xfId="1338" xr:uid="{00000000-0005-0000-0000-00002F050000}"/>
    <cellStyle name="20 % - Akzent2 6 5 3" xfId="1339" xr:uid="{00000000-0005-0000-0000-000030050000}"/>
    <cellStyle name="20 % - Akzent2 6 6" xfId="1340" xr:uid="{00000000-0005-0000-0000-000031050000}"/>
    <cellStyle name="20 % - Akzent2 6 6 2" xfId="1341" xr:uid="{00000000-0005-0000-0000-000032050000}"/>
    <cellStyle name="20 % - Akzent2 6 6 3" xfId="1342" xr:uid="{00000000-0005-0000-0000-000033050000}"/>
    <cellStyle name="20 % - Akzent2 6 7" xfId="1343" xr:uid="{00000000-0005-0000-0000-000034050000}"/>
    <cellStyle name="20 % - Akzent2 6 7 2" xfId="1344" xr:uid="{00000000-0005-0000-0000-000035050000}"/>
    <cellStyle name="20 % - Akzent2 6 7 3" xfId="1345" xr:uid="{00000000-0005-0000-0000-000036050000}"/>
    <cellStyle name="20 % - Akzent2 6 8" xfId="1346" xr:uid="{00000000-0005-0000-0000-000037050000}"/>
    <cellStyle name="20 % - Akzent2 6 9" xfId="1347" xr:uid="{00000000-0005-0000-0000-000038050000}"/>
    <cellStyle name="20 % - Akzent2 7" xfId="1348" xr:uid="{00000000-0005-0000-0000-000039050000}"/>
    <cellStyle name="20 % - Akzent2 7 2" xfId="1349" xr:uid="{00000000-0005-0000-0000-00003A050000}"/>
    <cellStyle name="20 % - Akzent2 7 2 2" xfId="1350" xr:uid="{00000000-0005-0000-0000-00003B050000}"/>
    <cellStyle name="20 % - Akzent2 7 2 2 2" xfId="1351" xr:uid="{00000000-0005-0000-0000-00003C050000}"/>
    <cellStyle name="20 % - Akzent2 7 2 2 3" xfId="1352" xr:uid="{00000000-0005-0000-0000-00003D050000}"/>
    <cellStyle name="20 % - Akzent2 7 2 3" xfId="1353" xr:uid="{00000000-0005-0000-0000-00003E050000}"/>
    <cellStyle name="20 % - Akzent2 7 2 3 2" xfId="1354" xr:uid="{00000000-0005-0000-0000-00003F050000}"/>
    <cellStyle name="20 % - Akzent2 7 2 3 3" xfId="1355" xr:uid="{00000000-0005-0000-0000-000040050000}"/>
    <cellStyle name="20 % - Akzent2 7 2 4" xfId="1356" xr:uid="{00000000-0005-0000-0000-000041050000}"/>
    <cellStyle name="20 % - Akzent2 7 2 5" xfId="1357" xr:uid="{00000000-0005-0000-0000-000042050000}"/>
    <cellStyle name="20 % - Akzent2 7 3" xfId="1358" xr:uid="{00000000-0005-0000-0000-000043050000}"/>
    <cellStyle name="20 % - Akzent2 7 3 2" xfId="1359" xr:uid="{00000000-0005-0000-0000-000044050000}"/>
    <cellStyle name="20 % - Akzent2 7 3 3" xfId="1360" xr:uid="{00000000-0005-0000-0000-000045050000}"/>
    <cellStyle name="20 % - Akzent2 7 4" xfId="1361" xr:uid="{00000000-0005-0000-0000-000046050000}"/>
    <cellStyle name="20 % - Akzent2 7 4 2" xfId="1362" xr:uid="{00000000-0005-0000-0000-000047050000}"/>
    <cellStyle name="20 % - Akzent2 7 4 3" xfId="1363" xr:uid="{00000000-0005-0000-0000-000048050000}"/>
    <cellStyle name="20 % - Akzent2 7 5" xfId="1364" xr:uid="{00000000-0005-0000-0000-000049050000}"/>
    <cellStyle name="20 % - Akzent2 7 5 2" xfId="1365" xr:uid="{00000000-0005-0000-0000-00004A050000}"/>
    <cellStyle name="20 % - Akzent2 7 5 3" xfId="1366" xr:uid="{00000000-0005-0000-0000-00004B050000}"/>
    <cellStyle name="20 % - Akzent2 7 6" xfId="1367" xr:uid="{00000000-0005-0000-0000-00004C050000}"/>
    <cellStyle name="20 % - Akzent2 7 6 2" xfId="1368" xr:uid="{00000000-0005-0000-0000-00004D050000}"/>
    <cellStyle name="20 % - Akzent2 7 6 3" xfId="1369" xr:uid="{00000000-0005-0000-0000-00004E050000}"/>
    <cellStyle name="20 % - Akzent2 7 7" xfId="1370" xr:uid="{00000000-0005-0000-0000-00004F050000}"/>
    <cellStyle name="20 % - Akzent2 7 8" xfId="1371" xr:uid="{00000000-0005-0000-0000-000050050000}"/>
    <cellStyle name="20 % - Akzent2 7 9" xfId="1372" xr:uid="{00000000-0005-0000-0000-000051050000}"/>
    <cellStyle name="20 % - Akzent2 8" xfId="1373" xr:uid="{00000000-0005-0000-0000-000052050000}"/>
    <cellStyle name="20 % - Akzent2 8 2" xfId="1374" xr:uid="{00000000-0005-0000-0000-000053050000}"/>
    <cellStyle name="20 % - Akzent2 8 2 2" xfId="1375" xr:uid="{00000000-0005-0000-0000-000054050000}"/>
    <cellStyle name="20 % - Akzent2 8 2 2 2" xfId="1376" xr:uid="{00000000-0005-0000-0000-000055050000}"/>
    <cellStyle name="20 % - Akzent2 8 2 2 3" xfId="1377" xr:uid="{00000000-0005-0000-0000-000056050000}"/>
    <cellStyle name="20 % - Akzent2 8 2 3" xfId="1378" xr:uid="{00000000-0005-0000-0000-000057050000}"/>
    <cellStyle name="20 % - Akzent2 8 2 3 2" xfId="1379" xr:uid="{00000000-0005-0000-0000-000058050000}"/>
    <cellStyle name="20 % - Akzent2 8 2 3 3" xfId="1380" xr:uid="{00000000-0005-0000-0000-000059050000}"/>
    <cellStyle name="20 % - Akzent2 8 2 4" xfId="1381" xr:uid="{00000000-0005-0000-0000-00005A050000}"/>
    <cellStyle name="20 % - Akzent2 8 2 5" xfId="1382" xr:uid="{00000000-0005-0000-0000-00005B050000}"/>
    <cellStyle name="20 % - Akzent2 8 3" xfId="1383" xr:uid="{00000000-0005-0000-0000-00005C050000}"/>
    <cellStyle name="20 % - Akzent2 8 3 2" xfId="1384" xr:uid="{00000000-0005-0000-0000-00005D050000}"/>
    <cellStyle name="20 % - Akzent2 8 3 3" xfId="1385" xr:uid="{00000000-0005-0000-0000-00005E050000}"/>
    <cellStyle name="20 % - Akzent2 8 4" xfId="1386" xr:uid="{00000000-0005-0000-0000-00005F050000}"/>
    <cellStyle name="20 % - Akzent2 8 4 2" xfId="1387" xr:uid="{00000000-0005-0000-0000-000060050000}"/>
    <cellStyle name="20 % - Akzent2 8 4 3" xfId="1388" xr:uid="{00000000-0005-0000-0000-000061050000}"/>
    <cellStyle name="20 % - Akzent2 8 5" xfId="1389" xr:uid="{00000000-0005-0000-0000-000062050000}"/>
    <cellStyle name="20 % - Akzent2 8 5 2" xfId="1390" xr:uid="{00000000-0005-0000-0000-000063050000}"/>
    <cellStyle name="20 % - Akzent2 8 5 3" xfId="1391" xr:uid="{00000000-0005-0000-0000-000064050000}"/>
    <cellStyle name="20 % - Akzent2 8 6" xfId="1392" xr:uid="{00000000-0005-0000-0000-000065050000}"/>
    <cellStyle name="20 % - Akzent2 8 6 2" xfId="1393" xr:uid="{00000000-0005-0000-0000-000066050000}"/>
    <cellStyle name="20 % - Akzent2 8 6 3" xfId="1394" xr:uid="{00000000-0005-0000-0000-000067050000}"/>
    <cellStyle name="20 % - Akzent2 8 7" xfId="1395" xr:uid="{00000000-0005-0000-0000-000068050000}"/>
    <cellStyle name="20 % - Akzent2 8 8" xfId="1396" xr:uid="{00000000-0005-0000-0000-000069050000}"/>
    <cellStyle name="20 % - Akzent2 8 9" xfId="1397" xr:uid="{00000000-0005-0000-0000-00006A050000}"/>
    <cellStyle name="20 % - Akzent2 9" xfId="1398" xr:uid="{00000000-0005-0000-0000-00006B050000}"/>
    <cellStyle name="20 % - Akzent2 9 2" xfId="1399" xr:uid="{00000000-0005-0000-0000-00006C050000}"/>
    <cellStyle name="20 % - Akzent2 9 2 2" xfId="1400" xr:uid="{00000000-0005-0000-0000-00006D050000}"/>
    <cellStyle name="20 % - Akzent2 9 2 2 2" xfId="1401" xr:uid="{00000000-0005-0000-0000-00006E050000}"/>
    <cellStyle name="20 % - Akzent2 9 2 2 3" xfId="1402" xr:uid="{00000000-0005-0000-0000-00006F050000}"/>
    <cellStyle name="20 % - Akzent2 9 2 3" xfId="1403" xr:uid="{00000000-0005-0000-0000-000070050000}"/>
    <cellStyle name="20 % - Akzent2 9 2 3 2" xfId="1404" xr:uid="{00000000-0005-0000-0000-000071050000}"/>
    <cellStyle name="20 % - Akzent2 9 2 3 3" xfId="1405" xr:uid="{00000000-0005-0000-0000-000072050000}"/>
    <cellStyle name="20 % - Akzent2 9 2 4" xfId="1406" xr:uid="{00000000-0005-0000-0000-000073050000}"/>
    <cellStyle name="20 % - Akzent2 9 2 5" xfId="1407" xr:uid="{00000000-0005-0000-0000-000074050000}"/>
    <cellStyle name="20 % - Akzent2 9 3" xfId="1408" xr:uid="{00000000-0005-0000-0000-000075050000}"/>
    <cellStyle name="20 % - Akzent2 9 3 2" xfId="1409" xr:uid="{00000000-0005-0000-0000-000076050000}"/>
    <cellStyle name="20 % - Akzent2 9 3 3" xfId="1410" xr:uid="{00000000-0005-0000-0000-000077050000}"/>
    <cellStyle name="20 % - Akzent2 9 4" xfId="1411" xr:uid="{00000000-0005-0000-0000-000078050000}"/>
    <cellStyle name="20 % - Akzent2 9 4 2" xfId="1412" xr:uid="{00000000-0005-0000-0000-000079050000}"/>
    <cellStyle name="20 % - Akzent2 9 4 3" xfId="1413" xr:uid="{00000000-0005-0000-0000-00007A050000}"/>
    <cellStyle name="20 % - Akzent2 9 5" xfId="1414" xr:uid="{00000000-0005-0000-0000-00007B050000}"/>
    <cellStyle name="20 % - Akzent2 9 5 2" xfId="1415" xr:uid="{00000000-0005-0000-0000-00007C050000}"/>
    <cellStyle name="20 % - Akzent2 9 5 3" xfId="1416" xr:uid="{00000000-0005-0000-0000-00007D050000}"/>
    <cellStyle name="20 % - Akzent2 9 6" xfId="1417" xr:uid="{00000000-0005-0000-0000-00007E050000}"/>
    <cellStyle name="20 % - Akzent2 9 7" xfId="1418" xr:uid="{00000000-0005-0000-0000-00007F050000}"/>
    <cellStyle name="20 % - Akzent2 9 8" xfId="1419" xr:uid="{00000000-0005-0000-0000-000080050000}"/>
    <cellStyle name="20 % - Akzent3 10" xfId="1420" xr:uid="{00000000-0005-0000-0000-000081050000}"/>
    <cellStyle name="20 % - Akzent3 10 2" xfId="1421" xr:uid="{00000000-0005-0000-0000-000082050000}"/>
    <cellStyle name="20 % - Akzent3 10 2 2" xfId="1422" xr:uid="{00000000-0005-0000-0000-000083050000}"/>
    <cellStyle name="20 % - Akzent3 10 2 3" xfId="1423" xr:uid="{00000000-0005-0000-0000-000084050000}"/>
    <cellStyle name="20 % - Akzent3 10 3" xfId="1424" xr:uid="{00000000-0005-0000-0000-000085050000}"/>
    <cellStyle name="20 % - Akzent3 10 3 2" xfId="1425" xr:uid="{00000000-0005-0000-0000-000086050000}"/>
    <cellStyle name="20 % - Akzent3 10 3 3" xfId="1426" xr:uid="{00000000-0005-0000-0000-000087050000}"/>
    <cellStyle name="20 % - Akzent3 10 4" xfId="1427" xr:uid="{00000000-0005-0000-0000-000088050000}"/>
    <cellStyle name="20 % - Akzent3 10 5" xfId="1428" xr:uid="{00000000-0005-0000-0000-000089050000}"/>
    <cellStyle name="20 % - Akzent3 10 6" xfId="1429" xr:uid="{00000000-0005-0000-0000-00008A050000}"/>
    <cellStyle name="20 % - Akzent3 11" xfId="1430" xr:uid="{00000000-0005-0000-0000-00008B050000}"/>
    <cellStyle name="20 % - Akzent3 11 2" xfId="1431" xr:uid="{00000000-0005-0000-0000-00008C050000}"/>
    <cellStyle name="20 % - Akzent3 11 2 2" xfId="1432" xr:uid="{00000000-0005-0000-0000-00008D050000}"/>
    <cellStyle name="20 % - Akzent3 11 2 3" xfId="1433" xr:uid="{00000000-0005-0000-0000-00008E050000}"/>
    <cellStyle name="20 % - Akzent3 11 3" xfId="1434" xr:uid="{00000000-0005-0000-0000-00008F050000}"/>
    <cellStyle name="20 % - Akzent3 11 4" xfId="1435" xr:uid="{00000000-0005-0000-0000-000090050000}"/>
    <cellStyle name="20 % - Akzent3 12" xfId="1436" xr:uid="{00000000-0005-0000-0000-000091050000}"/>
    <cellStyle name="20 % - Akzent3 12 2" xfId="1437" xr:uid="{00000000-0005-0000-0000-000092050000}"/>
    <cellStyle name="20 % - Akzent3 12 3" xfId="1438" xr:uid="{00000000-0005-0000-0000-000093050000}"/>
    <cellStyle name="20 % - Akzent3 13" xfId="1439" xr:uid="{00000000-0005-0000-0000-000094050000}"/>
    <cellStyle name="20 % - Akzent3 13 2" xfId="1440" xr:uid="{00000000-0005-0000-0000-000095050000}"/>
    <cellStyle name="20 % - Akzent3 13 3" xfId="1441" xr:uid="{00000000-0005-0000-0000-000096050000}"/>
    <cellStyle name="20 % - Akzent3 14" xfId="1442" xr:uid="{00000000-0005-0000-0000-000097050000}"/>
    <cellStyle name="20 % - Akzent3 14 2" xfId="1443" xr:uid="{00000000-0005-0000-0000-000098050000}"/>
    <cellStyle name="20 % - Akzent3 14 3" xfId="1444" xr:uid="{00000000-0005-0000-0000-000099050000}"/>
    <cellStyle name="20 % - Akzent3 15" xfId="1445" xr:uid="{00000000-0005-0000-0000-00009A050000}"/>
    <cellStyle name="20 % - Akzent3 15 2" xfId="1446" xr:uid="{00000000-0005-0000-0000-00009B050000}"/>
    <cellStyle name="20 % - Akzent3 16" xfId="1447" xr:uid="{00000000-0005-0000-0000-00009C050000}"/>
    <cellStyle name="20 % - Akzent3 2" xfId="1448" xr:uid="{00000000-0005-0000-0000-00009D050000}"/>
    <cellStyle name="20 % - Akzent3 2 10" xfId="1449" xr:uid="{00000000-0005-0000-0000-00009E050000}"/>
    <cellStyle name="20 % - Akzent3 2 10 2" xfId="1450" xr:uid="{00000000-0005-0000-0000-00009F050000}"/>
    <cellStyle name="20 % - Akzent3 2 10 2 2" xfId="1451" xr:uid="{00000000-0005-0000-0000-0000A0050000}"/>
    <cellStyle name="20 % - Akzent3 2 10 2 3" xfId="1452" xr:uid="{00000000-0005-0000-0000-0000A1050000}"/>
    <cellStyle name="20 % - Akzent3 2 10 3" xfId="1453" xr:uid="{00000000-0005-0000-0000-0000A2050000}"/>
    <cellStyle name="20 % - Akzent3 2 10 4" xfId="1454" xr:uid="{00000000-0005-0000-0000-0000A3050000}"/>
    <cellStyle name="20 % - Akzent3 2 11" xfId="1455" xr:uid="{00000000-0005-0000-0000-0000A4050000}"/>
    <cellStyle name="20 % - Akzent3 2 11 2" xfId="1456" xr:uid="{00000000-0005-0000-0000-0000A5050000}"/>
    <cellStyle name="20 % - Akzent3 2 11 3" xfId="1457" xr:uid="{00000000-0005-0000-0000-0000A6050000}"/>
    <cellStyle name="20 % - Akzent3 2 12" xfId="1458" xr:uid="{00000000-0005-0000-0000-0000A7050000}"/>
    <cellStyle name="20 % - Akzent3 2 12 2" xfId="1459" xr:uid="{00000000-0005-0000-0000-0000A8050000}"/>
    <cellStyle name="20 % - Akzent3 2 12 3" xfId="1460" xr:uid="{00000000-0005-0000-0000-0000A9050000}"/>
    <cellStyle name="20 % - Akzent3 2 13" xfId="1461" xr:uid="{00000000-0005-0000-0000-0000AA050000}"/>
    <cellStyle name="20 % - Akzent3 2 13 2" xfId="1462" xr:uid="{00000000-0005-0000-0000-0000AB050000}"/>
    <cellStyle name="20 % - Akzent3 2 13 3" xfId="1463" xr:uid="{00000000-0005-0000-0000-0000AC050000}"/>
    <cellStyle name="20 % - Akzent3 2 14" xfId="1464" xr:uid="{00000000-0005-0000-0000-0000AD050000}"/>
    <cellStyle name="20 % - Akzent3 2 15" xfId="1465" xr:uid="{00000000-0005-0000-0000-0000AE050000}"/>
    <cellStyle name="20 % - Akzent3 2 16" xfId="1466" xr:uid="{00000000-0005-0000-0000-0000AF050000}"/>
    <cellStyle name="20 % - Akzent3 2 2" xfId="1467" xr:uid="{00000000-0005-0000-0000-0000B0050000}"/>
    <cellStyle name="20 % - Akzent3 2 2 10" xfId="1468" xr:uid="{00000000-0005-0000-0000-0000B1050000}"/>
    <cellStyle name="20 % - Akzent3 2 2 11" xfId="1469" xr:uid="{00000000-0005-0000-0000-0000B2050000}"/>
    <cellStyle name="20 % - Akzent3 2 2 12" xfId="1470" xr:uid="{00000000-0005-0000-0000-0000B3050000}"/>
    <cellStyle name="20 % - Akzent3 2 2 2" xfId="1471" xr:uid="{00000000-0005-0000-0000-0000B4050000}"/>
    <cellStyle name="20 % - Akzent3 2 2 2 2" xfId="1472" xr:uid="{00000000-0005-0000-0000-0000B5050000}"/>
    <cellStyle name="20 % - Akzent3 2 2 2 2 2" xfId="1473" xr:uid="{00000000-0005-0000-0000-0000B6050000}"/>
    <cellStyle name="20 % - Akzent3 2 2 2 2 2 2" xfId="1474" xr:uid="{00000000-0005-0000-0000-0000B7050000}"/>
    <cellStyle name="20 % - Akzent3 2 2 2 2 2 3" xfId="1475" xr:uid="{00000000-0005-0000-0000-0000B8050000}"/>
    <cellStyle name="20 % - Akzent3 2 2 2 2 3" xfId="1476" xr:uid="{00000000-0005-0000-0000-0000B9050000}"/>
    <cellStyle name="20 % - Akzent3 2 2 2 2 3 2" xfId="1477" xr:uid="{00000000-0005-0000-0000-0000BA050000}"/>
    <cellStyle name="20 % - Akzent3 2 2 2 2 3 3" xfId="1478" xr:uid="{00000000-0005-0000-0000-0000BB050000}"/>
    <cellStyle name="20 % - Akzent3 2 2 2 2 4" xfId="1479" xr:uid="{00000000-0005-0000-0000-0000BC050000}"/>
    <cellStyle name="20 % - Akzent3 2 2 2 2 5" xfId="1480" xr:uid="{00000000-0005-0000-0000-0000BD050000}"/>
    <cellStyle name="20 % - Akzent3 2 2 2 3" xfId="1481" xr:uid="{00000000-0005-0000-0000-0000BE050000}"/>
    <cellStyle name="20 % - Akzent3 2 2 2 3 2" xfId="1482" xr:uid="{00000000-0005-0000-0000-0000BF050000}"/>
    <cellStyle name="20 % - Akzent3 2 2 2 3 3" xfId="1483" xr:uid="{00000000-0005-0000-0000-0000C0050000}"/>
    <cellStyle name="20 % - Akzent3 2 2 2 4" xfId="1484" xr:uid="{00000000-0005-0000-0000-0000C1050000}"/>
    <cellStyle name="20 % - Akzent3 2 2 2 4 2" xfId="1485" xr:uid="{00000000-0005-0000-0000-0000C2050000}"/>
    <cellStyle name="20 % - Akzent3 2 2 2 4 3" xfId="1486" xr:uid="{00000000-0005-0000-0000-0000C3050000}"/>
    <cellStyle name="20 % - Akzent3 2 2 2 5" xfId="1487" xr:uid="{00000000-0005-0000-0000-0000C4050000}"/>
    <cellStyle name="20 % - Akzent3 2 2 2 5 2" xfId="1488" xr:uid="{00000000-0005-0000-0000-0000C5050000}"/>
    <cellStyle name="20 % - Akzent3 2 2 2 5 3" xfId="1489" xr:uid="{00000000-0005-0000-0000-0000C6050000}"/>
    <cellStyle name="20 % - Akzent3 2 2 2 6" xfId="1490" xr:uid="{00000000-0005-0000-0000-0000C7050000}"/>
    <cellStyle name="20 % - Akzent3 2 2 2 7" xfId="1491" xr:uid="{00000000-0005-0000-0000-0000C8050000}"/>
    <cellStyle name="20 % - Akzent3 2 2 2 8" xfId="1492" xr:uid="{00000000-0005-0000-0000-0000C9050000}"/>
    <cellStyle name="20 % - Akzent3 2 2 3" xfId="1493" xr:uid="{00000000-0005-0000-0000-0000CA050000}"/>
    <cellStyle name="20 % - Akzent3 2 2 3 2" xfId="1494" xr:uid="{00000000-0005-0000-0000-0000CB050000}"/>
    <cellStyle name="20 % - Akzent3 2 2 3 2 2" xfId="1495" xr:uid="{00000000-0005-0000-0000-0000CC050000}"/>
    <cellStyle name="20 % - Akzent3 2 2 3 2 2 2" xfId="1496" xr:uid="{00000000-0005-0000-0000-0000CD050000}"/>
    <cellStyle name="20 % - Akzent3 2 2 3 2 2 3" xfId="1497" xr:uid="{00000000-0005-0000-0000-0000CE050000}"/>
    <cellStyle name="20 % - Akzent3 2 2 3 2 3" xfId="1498" xr:uid="{00000000-0005-0000-0000-0000CF050000}"/>
    <cellStyle name="20 % - Akzent3 2 2 3 2 3 2" xfId="1499" xr:uid="{00000000-0005-0000-0000-0000D0050000}"/>
    <cellStyle name="20 % - Akzent3 2 2 3 2 3 3" xfId="1500" xr:uid="{00000000-0005-0000-0000-0000D1050000}"/>
    <cellStyle name="20 % - Akzent3 2 2 3 2 4" xfId="1501" xr:uid="{00000000-0005-0000-0000-0000D2050000}"/>
    <cellStyle name="20 % - Akzent3 2 2 3 2 5" xfId="1502" xr:uid="{00000000-0005-0000-0000-0000D3050000}"/>
    <cellStyle name="20 % - Akzent3 2 2 3 3" xfId="1503" xr:uid="{00000000-0005-0000-0000-0000D4050000}"/>
    <cellStyle name="20 % - Akzent3 2 2 3 3 2" xfId="1504" xr:uid="{00000000-0005-0000-0000-0000D5050000}"/>
    <cellStyle name="20 % - Akzent3 2 2 3 3 3" xfId="1505" xr:uid="{00000000-0005-0000-0000-0000D6050000}"/>
    <cellStyle name="20 % - Akzent3 2 2 3 4" xfId="1506" xr:uid="{00000000-0005-0000-0000-0000D7050000}"/>
    <cellStyle name="20 % - Akzent3 2 2 3 4 2" xfId="1507" xr:uid="{00000000-0005-0000-0000-0000D8050000}"/>
    <cellStyle name="20 % - Akzent3 2 2 3 4 3" xfId="1508" xr:uid="{00000000-0005-0000-0000-0000D9050000}"/>
    <cellStyle name="20 % - Akzent3 2 2 3 5" xfId="1509" xr:uid="{00000000-0005-0000-0000-0000DA050000}"/>
    <cellStyle name="20 % - Akzent3 2 2 3 6" xfId="1510" xr:uid="{00000000-0005-0000-0000-0000DB050000}"/>
    <cellStyle name="20 % - Akzent3 2 2 3 7" xfId="1511" xr:uid="{00000000-0005-0000-0000-0000DC050000}"/>
    <cellStyle name="20 % - Akzent3 2 2 4" xfId="1512" xr:uid="{00000000-0005-0000-0000-0000DD050000}"/>
    <cellStyle name="20 % - Akzent3 2 2 4 2" xfId="1513" xr:uid="{00000000-0005-0000-0000-0000DE050000}"/>
    <cellStyle name="20 % - Akzent3 2 2 4 2 2" xfId="1514" xr:uid="{00000000-0005-0000-0000-0000DF050000}"/>
    <cellStyle name="20 % - Akzent3 2 2 4 2 3" xfId="1515" xr:uid="{00000000-0005-0000-0000-0000E0050000}"/>
    <cellStyle name="20 % - Akzent3 2 2 4 3" xfId="1516" xr:uid="{00000000-0005-0000-0000-0000E1050000}"/>
    <cellStyle name="20 % - Akzent3 2 2 4 3 2" xfId="1517" xr:uid="{00000000-0005-0000-0000-0000E2050000}"/>
    <cellStyle name="20 % - Akzent3 2 2 4 3 3" xfId="1518" xr:uid="{00000000-0005-0000-0000-0000E3050000}"/>
    <cellStyle name="20 % - Akzent3 2 2 4 4" xfId="1519" xr:uid="{00000000-0005-0000-0000-0000E4050000}"/>
    <cellStyle name="20 % - Akzent3 2 2 4 5" xfId="1520" xr:uid="{00000000-0005-0000-0000-0000E5050000}"/>
    <cellStyle name="20 % - Akzent3 2 2 5" xfId="1521" xr:uid="{00000000-0005-0000-0000-0000E6050000}"/>
    <cellStyle name="20 % - Akzent3 2 2 5 2" xfId="1522" xr:uid="{00000000-0005-0000-0000-0000E7050000}"/>
    <cellStyle name="20 % - Akzent3 2 2 5 3" xfId="1523" xr:uid="{00000000-0005-0000-0000-0000E8050000}"/>
    <cellStyle name="20 % - Akzent3 2 2 6" xfId="1524" xr:uid="{00000000-0005-0000-0000-0000E9050000}"/>
    <cellStyle name="20 % - Akzent3 2 2 6 2" xfId="1525" xr:uid="{00000000-0005-0000-0000-0000EA050000}"/>
    <cellStyle name="20 % - Akzent3 2 2 6 3" xfId="1526" xr:uid="{00000000-0005-0000-0000-0000EB050000}"/>
    <cellStyle name="20 % - Akzent3 2 2 7" xfId="1527" xr:uid="{00000000-0005-0000-0000-0000EC050000}"/>
    <cellStyle name="20 % - Akzent3 2 2 7 2" xfId="1528" xr:uid="{00000000-0005-0000-0000-0000ED050000}"/>
    <cellStyle name="20 % - Akzent3 2 2 7 3" xfId="1529" xr:uid="{00000000-0005-0000-0000-0000EE050000}"/>
    <cellStyle name="20 % - Akzent3 2 2 8" xfId="1530" xr:uid="{00000000-0005-0000-0000-0000EF050000}"/>
    <cellStyle name="20 % - Akzent3 2 2 8 2" xfId="1531" xr:uid="{00000000-0005-0000-0000-0000F0050000}"/>
    <cellStyle name="20 % - Akzent3 2 2 8 3" xfId="1532" xr:uid="{00000000-0005-0000-0000-0000F1050000}"/>
    <cellStyle name="20 % - Akzent3 2 2 9" xfId="1533" xr:uid="{00000000-0005-0000-0000-0000F2050000}"/>
    <cellStyle name="20 % - Akzent3 2 2 9 2" xfId="1534" xr:uid="{00000000-0005-0000-0000-0000F3050000}"/>
    <cellStyle name="20 % - Akzent3 2 2 9 3" xfId="1535" xr:uid="{00000000-0005-0000-0000-0000F4050000}"/>
    <cellStyle name="20 % - Akzent3 2 3" xfId="1536" xr:uid="{00000000-0005-0000-0000-0000F5050000}"/>
    <cellStyle name="20 % - Akzent3 2 3 10" xfId="1537" xr:uid="{00000000-0005-0000-0000-0000F6050000}"/>
    <cellStyle name="20 % - Akzent3 2 3 11" xfId="1538" xr:uid="{00000000-0005-0000-0000-0000F7050000}"/>
    <cellStyle name="20 % - Akzent3 2 3 12" xfId="1539" xr:uid="{00000000-0005-0000-0000-0000F8050000}"/>
    <cellStyle name="20 % - Akzent3 2 3 2" xfId="1540" xr:uid="{00000000-0005-0000-0000-0000F9050000}"/>
    <cellStyle name="20 % - Akzent3 2 3 2 2" xfId="1541" xr:uid="{00000000-0005-0000-0000-0000FA050000}"/>
    <cellStyle name="20 % - Akzent3 2 3 2 2 2" xfId="1542" xr:uid="{00000000-0005-0000-0000-0000FB050000}"/>
    <cellStyle name="20 % - Akzent3 2 3 2 2 2 2" xfId="1543" xr:uid="{00000000-0005-0000-0000-0000FC050000}"/>
    <cellStyle name="20 % - Akzent3 2 3 2 2 2 3" xfId="1544" xr:uid="{00000000-0005-0000-0000-0000FD050000}"/>
    <cellStyle name="20 % - Akzent3 2 3 2 2 3" xfId="1545" xr:uid="{00000000-0005-0000-0000-0000FE050000}"/>
    <cellStyle name="20 % - Akzent3 2 3 2 2 3 2" xfId="1546" xr:uid="{00000000-0005-0000-0000-0000FF050000}"/>
    <cellStyle name="20 % - Akzent3 2 3 2 2 3 3" xfId="1547" xr:uid="{00000000-0005-0000-0000-000000060000}"/>
    <cellStyle name="20 % - Akzent3 2 3 2 2 4" xfId="1548" xr:uid="{00000000-0005-0000-0000-000001060000}"/>
    <cellStyle name="20 % - Akzent3 2 3 2 2 5" xfId="1549" xr:uid="{00000000-0005-0000-0000-000002060000}"/>
    <cellStyle name="20 % - Akzent3 2 3 2 3" xfId="1550" xr:uid="{00000000-0005-0000-0000-000003060000}"/>
    <cellStyle name="20 % - Akzent3 2 3 2 3 2" xfId="1551" xr:uid="{00000000-0005-0000-0000-000004060000}"/>
    <cellStyle name="20 % - Akzent3 2 3 2 3 3" xfId="1552" xr:uid="{00000000-0005-0000-0000-000005060000}"/>
    <cellStyle name="20 % - Akzent3 2 3 2 4" xfId="1553" xr:uid="{00000000-0005-0000-0000-000006060000}"/>
    <cellStyle name="20 % - Akzent3 2 3 2 4 2" xfId="1554" xr:uid="{00000000-0005-0000-0000-000007060000}"/>
    <cellStyle name="20 % - Akzent3 2 3 2 4 3" xfId="1555" xr:uid="{00000000-0005-0000-0000-000008060000}"/>
    <cellStyle name="20 % - Akzent3 2 3 2 5" xfId="1556" xr:uid="{00000000-0005-0000-0000-000009060000}"/>
    <cellStyle name="20 % - Akzent3 2 3 2 5 2" xfId="1557" xr:uid="{00000000-0005-0000-0000-00000A060000}"/>
    <cellStyle name="20 % - Akzent3 2 3 2 5 3" xfId="1558" xr:uid="{00000000-0005-0000-0000-00000B060000}"/>
    <cellStyle name="20 % - Akzent3 2 3 2 6" xfId="1559" xr:uid="{00000000-0005-0000-0000-00000C060000}"/>
    <cellStyle name="20 % - Akzent3 2 3 2 7" xfId="1560" xr:uid="{00000000-0005-0000-0000-00000D060000}"/>
    <cellStyle name="20 % - Akzent3 2 3 2 8" xfId="1561" xr:uid="{00000000-0005-0000-0000-00000E060000}"/>
    <cellStyle name="20 % - Akzent3 2 3 3" xfId="1562" xr:uid="{00000000-0005-0000-0000-00000F060000}"/>
    <cellStyle name="20 % - Akzent3 2 3 3 2" xfId="1563" xr:uid="{00000000-0005-0000-0000-000010060000}"/>
    <cellStyle name="20 % - Akzent3 2 3 3 2 2" xfId="1564" xr:uid="{00000000-0005-0000-0000-000011060000}"/>
    <cellStyle name="20 % - Akzent3 2 3 3 2 2 2" xfId="1565" xr:uid="{00000000-0005-0000-0000-000012060000}"/>
    <cellStyle name="20 % - Akzent3 2 3 3 2 2 3" xfId="1566" xr:uid="{00000000-0005-0000-0000-000013060000}"/>
    <cellStyle name="20 % - Akzent3 2 3 3 2 3" xfId="1567" xr:uid="{00000000-0005-0000-0000-000014060000}"/>
    <cellStyle name="20 % - Akzent3 2 3 3 2 3 2" xfId="1568" xr:uid="{00000000-0005-0000-0000-000015060000}"/>
    <cellStyle name="20 % - Akzent3 2 3 3 2 3 3" xfId="1569" xr:uid="{00000000-0005-0000-0000-000016060000}"/>
    <cellStyle name="20 % - Akzent3 2 3 3 2 4" xfId="1570" xr:uid="{00000000-0005-0000-0000-000017060000}"/>
    <cellStyle name="20 % - Akzent3 2 3 3 2 5" xfId="1571" xr:uid="{00000000-0005-0000-0000-000018060000}"/>
    <cellStyle name="20 % - Akzent3 2 3 3 3" xfId="1572" xr:uid="{00000000-0005-0000-0000-000019060000}"/>
    <cellStyle name="20 % - Akzent3 2 3 3 3 2" xfId="1573" xr:uid="{00000000-0005-0000-0000-00001A060000}"/>
    <cellStyle name="20 % - Akzent3 2 3 3 3 3" xfId="1574" xr:uid="{00000000-0005-0000-0000-00001B060000}"/>
    <cellStyle name="20 % - Akzent3 2 3 3 4" xfId="1575" xr:uid="{00000000-0005-0000-0000-00001C060000}"/>
    <cellStyle name="20 % - Akzent3 2 3 3 4 2" xfId="1576" xr:uid="{00000000-0005-0000-0000-00001D060000}"/>
    <cellStyle name="20 % - Akzent3 2 3 3 4 3" xfId="1577" xr:uid="{00000000-0005-0000-0000-00001E060000}"/>
    <cellStyle name="20 % - Akzent3 2 3 3 5" xfId="1578" xr:uid="{00000000-0005-0000-0000-00001F060000}"/>
    <cellStyle name="20 % - Akzent3 2 3 3 6" xfId="1579" xr:uid="{00000000-0005-0000-0000-000020060000}"/>
    <cellStyle name="20 % - Akzent3 2 3 3 7" xfId="1580" xr:uid="{00000000-0005-0000-0000-000021060000}"/>
    <cellStyle name="20 % - Akzent3 2 3 4" xfId="1581" xr:uid="{00000000-0005-0000-0000-000022060000}"/>
    <cellStyle name="20 % - Akzent3 2 3 4 2" xfId="1582" xr:uid="{00000000-0005-0000-0000-000023060000}"/>
    <cellStyle name="20 % - Akzent3 2 3 4 2 2" xfId="1583" xr:uid="{00000000-0005-0000-0000-000024060000}"/>
    <cellStyle name="20 % - Akzent3 2 3 4 2 3" xfId="1584" xr:uid="{00000000-0005-0000-0000-000025060000}"/>
    <cellStyle name="20 % - Akzent3 2 3 4 3" xfId="1585" xr:uid="{00000000-0005-0000-0000-000026060000}"/>
    <cellStyle name="20 % - Akzent3 2 3 4 3 2" xfId="1586" xr:uid="{00000000-0005-0000-0000-000027060000}"/>
    <cellStyle name="20 % - Akzent3 2 3 4 3 3" xfId="1587" xr:uid="{00000000-0005-0000-0000-000028060000}"/>
    <cellStyle name="20 % - Akzent3 2 3 4 4" xfId="1588" xr:uid="{00000000-0005-0000-0000-000029060000}"/>
    <cellStyle name="20 % - Akzent3 2 3 4 5" xfId="1589" xr:uid="{00000000-0005-0000-0000-00002A060000}"/>
    <cellStyle name="20 % - Akzent3 2 3 5" xfId="1590" xr:uid="{00000000-0005-0000-0000-00002B060000}"/>
    <cellStyle name="20 % - Akzent3 2 3 5 2" xfId="1591" xr:uid="{00000000-0005-0000-0000-00002C060000}"/>
    <cellStyle name="20 % - Akzent3 2 3 5 3" xfId="1592" xr:uid="{00000000-0005-0000-0000-00002D060000}"/>
    <cellStyle name="20 % - Akzent3 2 3 6" xfId="1593" xr:uid="{00000000-0005-0000-0000-00002E060000}"/>
    <cellStyle name="20 % - Akzent3 2 3 6 2" xfId="1594" xr:uid="{00000000-0005-0000-0000-00002F060000}"/>
    <cellStyle name="20 % - Akzent3 2 3 6 3" xfId="1595" xr:uid="{00000000-0005-0000-0000-000030060000}"/>
    <cellStyle name="20 % - Akzent3 2 3 7" xfId="1596" xr:uid="{00000000-0005-0000-0000-000031060000}"/>
    <cellStyle name="20 % - Akzent3 2 3 7 2" xfId="1597" xr:uid="{00000000-0005-0000-0000-000032060000}"/>
    <cellStyle name="20 % - Akzent3 2 3 7 3" xfId="1598" xr:uid="{00000000-0005-0000-0000-000033060000}"/>
    <cellStyle name="20 % - Akzent3 2 3 8" xfId="1599" xr:uid="{00000000-0005-0000-0000-000034060000}"/>
    <cellStyle name="20 % - Akzent3 2 3 8 2" xfId="1600" xr:uid="{00000000-0005-0000-0000-000035060000}"/>
    <cellStyle name="20 % - Akzent3 2 3 8 3" xfId="1601" xr:uid="{00000000-0005-0000-0000-000036060000}"/>
    <cellStyle name="20 % - Akzent3 2 3 9" xfId="1602" xr:uid="{00000000-0005-0000-0000-000037060000}"/>
    <cellStyle name="20 % - Akzent3 2 3 9 2" xfId="1603" xr:uid="{00000000-0005-0000-0000-000038060000}"/>
    <cellStyle name="20 % - Akzent3 2 3 9 3" xfId="1604" xr:uid="{00000000-0005-0000-0000-000039060000}"/>
    <cellStyle name="20 % - Akzent3 2 4" xfId="1605" xr:uid="{00000000-0005-0000-0000-00003A060000}"/>
    <cellStyle name="20 % - Akzent3 2 4 10" xfId="1606" xr:uid="{00000000-0005-0000-0000-00003B060000}"/>
    <cellStyle name="20 % - Akzent3 2 4 11" xfId="1607" xr:uid="{00000000-0005-0000-0000-00003C060000}"/>
    <cellStyle name="20 % - Akzent3 2 4 12" xfId="1608" xr:uid="{00000000-0005-0000-0000-00003D060000}"/>
    <cellStyle name="20 % - Akzent3 2 4 2" xfId="1609" xr:uid="{00000000-0005-0000-0000-00003E060000}"/>
    <cellStyle name="20 % - Akzent3 2 4 2 2" xfId="1610" xr:uid="{00000000-0005-0000-0000-00003F060000}"/>
    <cellStyle name="20 % - Akzent3 2 4 2 2 2" xfId="1611" xr:uid="{00000000-0005-0000-0000-000040060000}"/>
    <cellStyle name="20 % - Akzent3 2 4 2 2 2 2" xfId="1612" xr:uid="{00000000-0005-0000-0000-000041060000}"/>
    <cellStyle name="20 % - Akzent3 2 4 2 2 2 3" xfId="1613" xr:uid="{00000000-0005-0000-0000-000042060000}"/>
    <cellStyle name="20 % - Akzent3 2 4 2 2 3" xfId="1614" xr:uid="{00000000-0005-0000-0000-000043060000}"/>
    <cellStyle name="20 % - Akzent3 2 4 2 2 3 2" xfId="1615" xr:uid="{00000000-0005-0000-0000-000044060000}"/>
    <cellStyle name="20 % - Akzent3 2 4 2 2 3 3" xfId="1616" xr:uid="{00000000-0005-0000-0000-000045060000}"/>
    <cellStyle name="20 % - Akzent3 2 4 2 2 4" xfId="1617" xr:uid="{00000000-0005-0000-0000-000046060000}"/>
    <cellStyle name="20 % - Akzent3 2 4 2 2 5" xfId="1618" xr:uid="{00000000-0005-0000-0000-000047060000}"/>
    <cellStyle name="20 % - Akzent3 2 4 2 3" xfId="1619" xr:uid="{00000000-0005-0000-0000-000048060000}"/>
    <cellStyle name="20 % - Akzent3 2 4 2 3 2" xfId="1620" xr:uid="{00000000-0005-0000-0000-000049060000}"/>
    <cellStyle name="20 % - Akzent3 2 4 2 3 3" xfId="1621" xr:uid="{00000000-0005-0000-0000-00004A060000}"/>
    <cellStyle name="20 % - Akzent3 2 4 2 4" xfId="1622" xr:uid="{00000000-0005-0000-0000-00004B060000}"/>
    <cellStyle name="20 % - Akzent3 2 4 2 4 2" xfId="1623" xr:uid="{00000000-0005-0000-0000-00004C060000}"/>
    <cellStyle name="20 % - Akzent3 2 4 2 4 3" xfId="1624" xr:uid="{00000000-0005-0000-0000-00004D060000}"/>
    <cellStyle name="20 % - Akzent3 2 4 2 5" xfId="1625" xr:uid="{00000000-0005-0000-0000-00004E060000}"/>
    <cellStyle name="20 % - Akzent3 2 4 2 5 2" xfId="1626" xr:uid="{00000000-0005-0000-0000-00004F060000}"/>
    <cellStyle name="20 % - Akzent3 2 4 2 5 3" xfId="1627" xr:uid="{00000000-0005-0000-0000-000050060000}"/>
    <cellStyle name="20 % - Akzent3 2 4 2 6" xfId="1628" xr:uid="{00000000-0005-0000-0000-000051060000}"/>
    <cellStyle name="20 % - Akzent3 2 4 2 7" xfId="1629" xr:uid="{00000000-0005-0000-0000-000052060000}"/>
    <cellStyle name="20 % - Akzent3 2 4 2 8" xfId="1630" xr:uid="{00000000-0005-0000-0000-000053060000}"/>
    <cellStyle name="20 % - Akzent3 2 4 3" xfId="1631" xr:uid="{00000000-0005-0000-0000-000054060000}"/>
    <cellStyle name="20 % - Akzent3 2 4 3 2" xfId="1632" xr:uid="{00000000-0005-0000-0000-000055060000}"/>
    <cellStyle name="20 % - Akzent3 2 4 3 2 2" xfId="1633" xr:uid="{00000000-0005-0000-0000-000056060000}"/>
    <cellStyle name="20 % - Akzent3 2 4 3 2 2 2" xfId="1634" xr:uid="{00000000-0005-0000-0000-000057060000}"/>
    <cellStyle name="20 % - Akzent3 2 4 3 2 2 3" xfId="1635" xr:uid="{00000000-0005-0000-0000-000058060000}"/>
    <cellStyle name="20 % - Akzent3 2 4 3 2 3" xfId="1636" xr:uid="{00000000-0005-0000-0000-000059060000}"/>
    <cellStyle name="20 % - Akzent3 2 4 3 2 3 2" xfId="1637" xr:uid="{00000000-0005-0000-0000-00005A060000}"/>
    <cellStyle name="20 % - Akzent3 2 4 3 2 3 3" xfId="1638" xr:uid="{00000000-0005-0000-0000-00005B060000}"/>
    <cellStyle name="20 % - Akzent3 2 4 3 2 4" xfId="1639" xr:uid="{00000000-0005-0000-0000-00005C060000}"/>
    <cellStyle name="20 % - Akzent3 2 4 3 2 5" xfId="1640" xr:uid="{00000000-0005-0000-0000-00005D060000}"/>
    <cellStyle name="20 % - Akzent3 2 4 3 3" xfId="1641" xr:uid="{00000000-0005-0000-0000-00005E060000}"/>
    <cellStyle name="20 % - Akzent3 2 4 3 3 2" xfId="1642" xr:uid="{00000000-0005-0000-0000-00005F060000}"/>
    <cellStyle name="20 % - Akzent3 2 4 3 3 3" xfId="1643" xr:uid="{00000000-0005-0000-0000-000060060000}"/>
    <cellStyle name="20 % - Akzent3 2 4 3 4" xfId="1644" xr:uid="{00000000-0005-0000-0000-000061060000}"/>
    <cellStyle name="20 % - Akzent3 2 4 3 4 2" xfId="1645" xr:uid="{00000000-0005-0000-0000-000062060000}"/>
    <cellStyle name="20 % - Akzent3 2 4 3 4 3" xfId="1646" xr:uid="{00000000-0005-0000-0000-000063060000}"/>
    <cellStyle name="20 % - Akzent3 2 4 3 5" xfId="1647" xr:uid="{00000000-0005-0000-0000-000064060000}"/>
    <cellStyle name="20 % - Akzent3 2 4 3 6" xfId="1648" xr:uid="{00000000-0005-0000-0000-000065060000}"/>
    <cellStyle name="20 % - Akzent3 2 4 3 7" xfId="1649" xr:uid="{00000000-0005-0000-0000-000066060000}"/>
    <cellStyle name="20 % - Akzent3 2 4 4" xfId="1650" xr:uid="{00000000-0005-0000-0000-000067060000}"/>
    <cellStyle name="20 % - Akzent3 2 4 4 2" xfId="1651" xr:uid="{00000000-0005-0000-0000-000068060000}"/>
    <cellStyle name="20 % - Akzent3 2 4 4 2 2" xfId="1652" xr:uid="{00000000-0005-0000-0000-000069060000}"/>
    <cellStyle name="20 % - Akzent3 2 4 4 2 3" xfId="1653" xr:uid="{00000000-0005-0000-0000-00006A060000}"/>
    <cellStyle name="20 % - Akzent3 2 4 4 3" xfId="1654" xr:uid="{00000000-0005-0000-0000-00006B060000}"/>
    <cellStyle name="20 % - Akzent3 2 4 4 3 2" xfId="1655" xr:uid="{00000000-0005-0000-0000-00006C060000}"/>
    <cellStyle name="20 % - Akzent3 2 4 4 3 3" xfId="1656" xr:uid="{00000000-0005-0000-0000-00006D060000}"/>
    <cellStyle name="20 % - Akzent3 2 4 4 4" xfId="1657" xr:uid="{00000000-0005-0000-0000-00006E060000}"/>
    <cellStyle name="20 % - Akzent3 2 4 4 5" xfId="1658" xr:uid="{00000000-0005-0000-0000-00006F060000}"/>
    <cellStyle name="20 % - Akzent3 2 4 5" xfId="1659" xr:uid="{00000000-0005-0000-0000-000070060000}"/>
    <cellStyle name="20 % - Akzent3 2 4 5 2" xfId="1660" xr:uid="{00000000-0005-0000-0000-000071060000}"/>
    <cellStyle name="20 % - Akzent3 2 4 5 3" xfId="1661" xr:uid="{00000000-0005-0000-0000-000072060000}"/>
    <cellStyle name="20 % - Akzent3 2 4 6" xfId="1662" xr:uid="{00000000-0005-0000-0000-000073060000}"/>
    <cellStyle name="20 % - Akzent3 2 4 6 2" xfId="1663" xr:uid="{00000000-0005-0000-0000-000074060000}"/>
    <cellStyle name="20 % - Akzent3 2 4 6 3" xfId="1664" xr:uid="{00000000-0005-0000-0000-000075060000}"/>
    <cellStyle name="20 % - Akzent3 2 4 7" xfId="1665" xr:uid="{00000000-0005-0000-0000-000076060000}"/>
    <cellStyle name="20 % - Akzent3 2 4 7 2" xfId="1666" xr:uid="{00000000-0005-0000-0000-000077060000}"/>
    <cellStyle name="20 % - Akzent3 2 4 7 3" xfId="1667" xr:uid="{00000000-0005-0000-0000-000078060000}"/>
    <cellStyle name="20 % - Akzent3 2 4 8" xfId="1668" xr:uid="{00000000-0005-0000-0000-000079060000}"/>
    <cellStyle name="20 % - Akzent3 2 4 8 2" xfId="1669" xr:uid="{00000000-0005-0000-0000-00007A060000}"/>
    <cellStyle name="20 % - Akzent3 2 4 8 3" xfId="1670" xr:uid="{00000000-0005-0000-0000-00007B060000}"/>
    <cellStyle name="20 % - Akzent3 2 4 9" xfId="1671" xr:uid="{00000000-0005-0000-0000-00007C060000}"/>
    <cellStyle name="20 % - Akzent3 2 4 9 2" xfId="1672" xr:uid="{00000000-0005-0000-0000-00007D060000}"/>
    <cellStyle name="20 % - Akzent3 2 4 9 3" xfId="1673" xr:uid="{00000000-0005-0000-0000-00007E060000}"/>
    <cellStyle name="20 % - Akzent3 2 5" xfId="1674" xr:uid="{00000000-0005-0000-0000-00007F060000}"/>
    <cellStyle name="20 % - Akzent3 2 5 10" xfId="1675" xr:uid="{00000000-0005-0000-0000-000080060000}"/>
    <cellStyle name="20 % - Akzent3 2 5 2" xfId="1676" xr:uid="{00000000-0005-0000-0000-000081060000}"/>
    <cellStyle name="20 % - Akzent3 2 5 2 2" xfId="1677" xr:uid="{00000000-0005-0000-0000-000082060000}"/>
    <cellStyle name="20 % - Akzent3 2 5 2 2 2" xfId="1678" xr:uid="{00000000-0005-0000-0000-000083060000}"/>
    <cellStyle name="20 % - Akzent3 2 5 2 2 3" xfId="1679" xr:uid="{00000000-0005-0000-0000-000084060000}"/>
    <cellStyle name="20 % - Akzent3 2 5 2 3" xfId="1680" xr:uid="{00000000-0005-0000-0000-000085060000}"/>
    <cellStyle name="20 % - Akzent3 2 5 2 3 2" xfId="1681" xr:uid="{00000000-0005-0000-0000-000086060000}"/>
    <cellStyle name="20 % - Akzent3 2 5 2 3 3" xfId="1682" xr:uid="{00000000-0005-0000-0000-000087060000}"/>
    <cellStyle name="20 % - Akzent3 2 5 2 4" xfId="1683" xr:uid="{00000000-0005-0000-0000-000088060000}"/>
    <cellStyle name="20 % - Akzent3 2 5 2 5" xfId="1684" xr:uid="{00000000-0005-0000-0000-000089060000}"/>
    <cellStyle name="20 % - Akzent3 2 5 3" xfId="1685" xr:uid="{00000000-0005-0000-0000-00008A060000}"/>
    <cellStyle name="20 % - Akzent3 2 5 3 2" xfId="1686" xr:uid="{00000000-0005-0000-0000-00008B060000}"/>
    <cellStyle name="20 % - Akzent3 2 5 3 3" xfId="1687" xr:uid="{00000000-0005-0000-0000-00008C060000}"/>
    <cellStyle name="20 % - Akzent3 2 5 4" xfId="1688" xr:uid="{00000000-0005-0000-0000-00008D060000}"/>
    <cellStyle name="20 % - Akzent3 2 5 4 2" xfId="1689" xr:uid="{00000000-0005-0000-0000-00008E060000}"/>
    <cellStyle name="20 % - Akzent3 2 5 4 3" xfId="1690" xr:uid="{00000000-0005-0000-0000-00008F060000}"/>
    <cellStyle name="20 % - Akzent3 2 5 5" xfId="1691" xr:uid="{00000000-0005-0000-0000-000090060000}"/>
    <cellStyle name="20 % - Akzent3 2 5 5 2" xfId="1692" xr:uid="{00000000-0005-0000-0000-000091060000}"/>
    <cellStyle name="20 % - Akzent3 2 5 5 3" xfId="1693" xr:uid="{00000000-0005-0000-0000-000092060000}"/>
    <cellStyle name="20 % - Akzent3 2 5 6" xfId="1694" xr:uid="{00000000-0005-0000-0000-000093060000}"/>
    <cellStyle name="20 % - Akzent3 2 5 6 2" xfId="1695" xr:uid="{00000000-0005-0000-0000-000094060000}"/>
    <cellStyle name="20 % - Akzent3 2 5 6 3" xfId="1696" xr:uid="{00000000-0005-0000-0000-000095060000}"/>
    <cellStyle name="20 % - Akzent3 2 5 7" xfId="1697" xr:uid="{00000000-0005-0000-0000-000096060000}"/>
    <cellStyle name="20 % - Akzent3 2 5 7 2" xfId="1698" xr:uid="{00000000-0005-0000-0000-000097060000}"/>
    <cellStyle name="20 % - Akzent3 2 5 7 3" xfId="1699" xr:uid="{00000000-0005-0000-0000-000098060000}"/>
    <cellStyle name="20 % - Akzent3 2 5 8" xfId="1700" xr:uid="{00000000-0005-0000-0000-000099060000}"/>
    <cellStyle name="20 % - Akzent3 2 5 9" xfId="1701" xr:uid="{00000000-0005-0000-0000-00009A060000}"/>
    <cellStyle name="20 % - Akzent3 2 6" xfId="1702" xr:uid="{00000000-0005-0000-0000-00009B060000}"/>
    <cellStyle name="20 % - Akzent3 2 6 2" xfId="1703" xr:uid="{00000000-0005-0000-0000-00009C060000}"/>
    <cellStyle name="20 % - Akzent3 2 6 2 2" xfId="1704" xr:uid="{00000000-0005-0000-0000-00009D060000}"/>
    <cellStyle name="20 % - Akzent3 2 6 2 2 2" xfId="1705" xr:uid="{00000000-0005-0000-0000-00009E060000}"/>
    <cellStyle name="20 % - Akzent3 2 6 2 2 3" xfId="1706" xr:uid="{00000000-0005-0000-0000-00009F060000}"/>
    <cellStyle name="20 % - Akzent3 2 6 2 3" xfId="1707" xr:uid="{00000000-0005-0000-0000-0000A0060000}"/>
    <cellStyle name="20 % - Akzent3 2 6 2 3 2" xfId="1708" xr:uid="{00000000-0005-0000-0000-0000A1060000}"/>
    <cellStyle name="20 % - Akzent3 2 6 2 3 3" xfId="1709" xr:uid="{00000000-0005-0000-0000-0000A2060000}"/>
    <cellStyle name="20 % - Akzent3 2 6 2 4" xfId="1710" xr:uid="{00000000-0005-0000-0000-0000A3060000}"/>
    <cellStyle name="20 % - Akzent3 2 6 2 5" xfId="1711" xr:uid="{00000000-0005-0000-0000-0000A4060000}"/>
    <cellStyle name="20 % - Akzent3 2 6 3" xfId="1712" xr:uid="{00000000-0005-0000-0000-0000A5060000}"/>
    <cellStyle name="20 % - Akzent3 2 6 3 2" xfId="1713" xr:uid="{00000000-0005-0000-0000-0000A6060000}"/>
    <cellStyle name="20 % - Akzent3 2 6 3 3" xfId="1714" xr:uid="{00000000-0005-0000-0000-0000A7060000}"/>
    <cellStyle name="20 % - Akzent3 2 6 4" xfId="1715" xr:uid="{00000000-0005-0000-0000-0000A8060000}"/>
    <cellStyle name="20 % - Akzent3 2 6 4 2" xfId="1716" xr:uid="{00000000-0005-0000-0000-0000A9060000}"/>
    <cellStyle name="20 % - Akzent3 2 6 4 3" xfId="1717" xr:uid="{00000000-0005-0000-0000-0000AA060000}"/>
    <cellStyle name="20 % - Akzent3 2 6 5" xfId="1718" xr:uid="{00000000-0005-0000-0000-0000AB060000}"/>
    <cellStyle name="20 % - Akzent3 2 6 6" xfId="1719" xr:uid="{00000000-0005-0000-0000-0000AC060000}"/>
    <cellStyle name="20 % - Akzent3 2 6 7" xfId="1720" xr:uid="{00000000-0005-0000-0000-0000AD060000}"/>
    <cellStyle name="20 % - Akzent3 2 7" xfId="1721" xr:uid="{00000000-0005-0000-0000-0000AE060000}"/>
    <cellStyle name="20 % - Akzent3 2 7 2" xfId="1722" xr:uid="{00000000-0005-0000-0000-0000AF060000}"/>
    <cellStyle name="20 % - Akzent3 2 7 2 2" xfId="1723" xr:uid="{00000000-0005-0000-0000-0000B0060000}"/>
    <cellStyle name="20 % - Akzent3 2 7 2 2 2" xfId="1724" xr:uid="{00000000-0005-0000-0000-0000B1060000}"/>
    <cellStyle name="20 % - Akzent3 2 7 2 2 3" xfId="1725" xr:uid="{00000000-0005-0000-0000-0000B2060000}"/>
    <cellStyle name="20 % - Akzent3 2 7 2 3" xfId="1726" xr:uid="{00000000-0005-0000-0000-0000B3060000}"/>
    <cellStyle name="20 % - Akzent3 2 7 2 3 2" xfId="1727" xr:uid="{00000000-0005-0000-0000-0000B4060000}"/>
    <cellStyle name="20 % - Akzent3 2 7 2 3 3" xfId="1728" xr:uid="{00000000-0005-0000-0000-0000B5060000}"/>
    <cellStyle name="20 % - Akzent3 2 7 2 4" xfId="1729" xr:uid="{00000000-0005-0000-0000-0000B6060000}"/>
    <cellStyle name="20 % - Akzent3 2 7 2 5" xfId="1730" xr:uid="{00000000-0005-0000-0000-0000B7060000}"/>
    <cellStyle name="20 % - Akzent3 2 7 3" xfId="1731" xr:uid="{00000000-0005-0000-0000-0000B8060000}"/>
    <cellStyle name="20 % - Akzent3 2 7 3 2" xfId="1732" xr:uid="{00000000-0005-0000-0000-0000B9060000}"/>
    <cellStyle name="20 % - Akzent3 2 7 3 3" xfId="1733" xr:uid="{00000000-0005-0000-0000-0000BA060000}"/>
    <cellStyle name="20 % - Akzent3 2 7 4" xfId="1734" xr:uid="{00000000-0005-0000-0000-0000BB060000}"/>
    <cellStyle name="20 % - Akzent3 2 7 4 2" xfId="1735" xr:uid="{00000000-0005-0000-0000-0000BC060000}"/>
    <cellStyle name="20 % - Akzent3 2 7 4 3" xfId="1736" xr:uid="{00000000-0005-0000-0000-0000BD060000}"/>
    <cellStyle name="20 % - Akzent3 2 7 5" xfId="1737" xr:uid="{00000000-0005-0000-0000-0000BE060000}"/>
    <cellStyle name="20 % - Akzent3 2 7 6" xfId="1738" xr:uid="{00000000-0005-0000-0000-0000BF060000}"/>
    <cellStyle name="20 % - Akzent3 2 7 7" xfId="1739" xr:uid="{00000000-0005-0000-0000-0000C0060000}"/>
    <cellStyle name="20 % - Akzent3 2 8" xfId="1740" xr:uid="{00000000-0005-0000-0000-0000C1060000}"/>
    <cellStyle name="20 % - Akzent3 2 8 2" xfId="1741" xr:uid="{00000000-0005-0000-0000-0000C2060000}"/>
    <cellStyle name="20 % - Akzent3 2 8 2 2" xfId="1742" xr:uid="{00000000-0005-0000-0000-0000C3060000}"/>
    <cellStyle name="20 % - Akzent3 2 8 2 2 2" xfId="1743" xr:uid="{00000000-0005-0000-0000-0000C4060000}"/>
    <cellStyle name="20 % - Akzent3 2 8 2 2 3" xfId="1744" xr:uid="{00000000-0005-0000-0000-0000C5060000}"/>
    <cellStyle name="20 % - Akzent3 2 8 2 3" xfId="1745" xr:uid="{00000000-0005-0000-0000-0000C6060000}"/>
    <cellStyle name="20 % - Akzent3 2 8 2 3 2" xfId="1746" xr:uid="{00000000-0005-0000-0000-0000C7060000}"/>
    <cellStyle name="20 % - Akzent3 2 8 2 3 3" xfId="1747" xr:uid="{00000000-0005-0000-0000-0000C8060000}"/>
    <cellStyle name="20 % - Akzent3 2 8 2 4" xfId="1748" xr:uid="{00000000-0005-0000-0000-0000C9060000}"/>
    <cellStyle name="20 % - Akzent3 2 8 2 5" xfId="1749" xr:uid="{00000000-0005-0000-0000-0000CA060000}"/>
    <cellStyle name="20 % - Akzent3 2 8 3" xfId="1750" xr:uid="{00000000-0005-0000-0000-0000CB060000}"/>
    <cellStyle name="20 % - Akzent3 2 8 3 2" xfId="1751" xr:uid="{00000000-0005-0000-0000-0000CC060000}"/>
    <cellStyle name="20 % - Akzent3 2 8 3 3" xfId="1752" xr:uid="{00000000-0005-0000-0000-0000CD060000}"/>
    <cellStyle name="20 % - Akzent3 2 8 4" xfId="1753" xr:uid="{00000000-0005-0000-0000-0000CE060000}"/>
    <cellStyle name="20 % - Akzent3 2 8 4 2" xfId="1754" xr:uid="{00000000-0005-0000-0000-0000CF060000}"/>
    <cellStyle name="20 % - Akzent3 2 8 4 3" xfId="1755" xr:uid="{00000000-0005-0000-0000-0000D0060000}"/>
    <cellStyle name="20 % - Akzent3 2 8 5" xfId="1756" xr:uid="{00000000-0005-0000-0000-0000D1060000}"/>
    <cellStyle name="20 % - Akzent3 2 8 6" xfId="1757" xr:uid="{00000000-0005-0000-0000-0000D2060000}"/>
    <cellStyle name="20 % - Akzent3 2 8 7" xfId="1758" xr:uid="{00000000-0005-0000-0000-0000D3060000}"/>
    <cellStyle name="20 % - Akzent3 2 9" xfId="1759" xr:uid="{00000000-0005-0000-0000-0000D4060000}"/>
    <cellStyle name="20 % - Akzent3 2 9 2" xfId="1760" xr:uid="{00000000-0005-0000-0000-0000D5060000}"/>
    <cellStyle name="20 % - Akzent3 2 9 2 2" xfId="1761" xr:uid="{00000000-0005-0000-0000-0000D6060000}"/>
    <cellStyle name="20 % - Akzent3 2 9 2 3" xfId="1762" xr:uid="{00000000-0005-0000-0000-0000D7060000}"/>
    <cellStyle name="20 % - Akzent3 2 9 3" xfId="1763" xr:uid="{00000000-0005-0000-0000-0000D8060000}"/>
    <cellStyle name="20 % - Akzent3 2 9 3 2" xfId="1764" xr:uid="{00000000-0005-0000-0000-0000D9060000}"/>
    <cellStyle name="20 % - Akzent3 2 9 3 3" xfId="1765" xr:uid="{00000000-0005-0000-0000-0000DA060000}"/>
    <cellStyle name="20 % - Akzent3 2 9 4" xfId="1766" xr:uid="{00000000-0005-0000-0000-0000DB060000}"/>
    <cellStyle name="20 % - Akzent3 2 9 5" xfId="1767" xr:uid="{00000000-0005-0000-0000-0000DC060000}"/>
    <cellStyle name="20 % - Akzent3 3" xfId="1768" xr:uid="{00000000-0005-0000-0000-0000DD060000}"/>
    <cellStyle name="20 % - Akzent3 3 10" xfId="1769" xr:uid="{00000000-0005-0000-0000-0000DE060000}"/>
    <cellStyle name="20 % - Akzent3 3 10 2" xfId="1770" xr:uid="{00000000-0005-0000-0000-0000DF060000}"/>
    <cellStyle name="20 % - Akzent3 3 10 3" xfId="1771" xr:uid="{00000000-0005-0000-0000-0000E0060000}"/>
    <cellStyle name="20 % - Akzent3 3 11" xfId="1772" xr:uid="{00000000-0005-0000-0000-0000E1060000}"/>
    <cellStyle name="20 % - Akzent3 3 12" xfId="1773" xr:uid="{00000000-0005-0000-0000-0000E2060000}"/>
    <cellStyle name="20 % - Akzent3 3 13" xfId="1774" xr:uid="{00000000-0005-0000-0000-0000E3060000}"/>
    <cellStyle name="20 % - Akzent3 3 2" xfId="1775" xr:uid="{00000000-0005-0000-0000-0000E4060000}"/>
    <cellStyle name="20 % - Akzent3 3 2 10" xfId="1776" xr:uid="{00000000-0005-0000-0000-0000E5060000}"/>
    <cellStyle name="20 % - Akzent3 3 2 2" xfId="1777" xr:uid="{00000000-0005-0000-0000-0000E6060000}"/>
    <cellStyle name="20 % - Akzent3 3 2 2 2" xfId="1778" xr:uid="{00000000-0005-0000-0000-0000E7060000}"/>
    <cellStyle name="20 % - Akzent3 3 2 2 2 2" xfId="1779" xr:uid="{00000000-0005-0000-0000-0000E8060000}"/>
    <cellStyle name="20 % - Akzent3 3 2 2 2 3" xfId="1780" xr:uid="{00000000-0005-0000-0000-0000E9060000}"/>
    <cellStyle name="20 % - Akzent3 3 2 2 3" xfId="1781" xr:uid="{00000000-0005-0000-0000-0000EA060000}"/>
    <cellStyle name="20 % - Akzent3 3 2 2 3 2" xfId="1782" xr:uid="{00000000-0005-0000-0000-0000EB060000}"/>
    <cellStyle name="20 % - Akzent3 3 2 2 3 3" xfId="1783" xr:uid="{00000000-0005-0000-0000-0000EC060000}"/>
    <cellStyle name="20 % - Akzent3 3 2 2 4" xfId="1784" xr:uid="{00000000-0005-0000-0000-0000ED060000}"/>
    <cellStyle name="20 % - Akzent3 3 2 2 5" xfId="1785" xr:uid="{00000000-0005-0000-0000-0000EE060000}"/>
    <cellStyle name="20 % - Akzent3 3 2 3" xfId="1786" xr:uid="{00000000-0005-0000-0000-0000EF060000}"/>
    <cellStyle name="20 % - Akzent3 3 2 3 2" xfId="1787" xr:uid="{00000000-0005-0000-0000-0000F0060000}"/>
    <cellStyle name="20 % - Akzent3 3 2 3 3" xfId="1788" xr:uid="{00000000-0005-0000-0000-0000F1060000}"/>
    <cellStyle name="20 % - Akzent3 3 2 4" xfId="1789" xr:uid="{00000000-0005-0000-0000-0000F2060000}"/>
    <cellStyle name="20 % - Akzent3 3 2 4 2" xfId="1790" xr:uid="{00000000-0005-0000-0000-0000F3060000}"/>
    <cellStyle name="20 % - Akzent3 3 2 4 3" xfId="1791" xr:uid="{00000000-0005-0000-0000-0000F4060000}"/>
    <cellStyle name="20 % - Akzent3 3 2 5" xfId="1792" xr:uid="{00000000-0005-0000-0000-0000F5060000}"/>
    <cellStyle name="20 % - Akzent3 3 2 5 2" xfId="1793" xr:uid="{00000000-0005-0000-0000-0000F6060000}"/>
    <cellStyle name="20 % - Akzent3 3 2 5 3" xfId="1794" xr:uid="{00000000-0005-0000-0000-0000F7060000}"/>
    <cellStyle name="20 % - Akzent3 3 2 6" xfId="1795" xr:uid="{00000000-0005-0000-0000-0000F8060000}"/>
    <cellStyle name="20 % - Akzent3 3 2 6 2" xfId="1796" xr:uid="{00000000-0005-0000-0000-0000F9060000}"/>
    <cellStyle name="20 % - Akzent3 3 2 6 3" xfId="1797" xr:uid="{00000000-0005-0000-0000-0000FA060000}"/>
    <cellStyle name="20 % - Akzent3 3 2 7" xfId="1798" xr:uid="{00000000-0005-0000-0000-0000FB060000}"/>
    <cellStyle name="20 % - Akzent3 3 2 7 2" xfId="1799" xr:uid="{00000000-0005-0000-0000-0000FC060000}"/>
    <cellStyle name="20 % - Akzent3 3 2 7 3" xfId="1800" xr:uid="{00000000-0005-0000-0000-0000FD060000}"/>
    <cellStyle name="20 % - Akzent3 3 2 8" xfId="1801" xr:uid="{00000000-0005-0000-0000-0000FE060000}"/>
    <cellStyle name="20 % - Akzent3 3 2 9" xfId="1802" xr:uid="{00000000-0005-0000-0000-0000FF060000}"/>
    <cellStyle name="20 % - Akzent3 3 3" xfId="1803" xr:uid="{00000000-0005-0000-0000-000000070000}"/>
    <cellStyle name="20 % - Akzent3 3 3 2" xfId="1804" xr:uid="{00000000-0005-0000-0000-000001070000}"/>
    <cellStyle name="20 % - Akzent3 3 3 2 2" xfId="1805" xr:uid="{00000000-0005-0000-0000-000002070000}"/>
    <cellStyle name="20 % - Akzent3 3 3 2 2 2" xfId="1806" xr:uid="{00000000-0005-0000-0000-000003070000}"/>
    <cellStyle name="20 % - Akzent3 3 3 2 2 3" xfId="1807" xr:uid="{00000000-0005-0000-0000-000004070000}"/>
    <cellStyle name="20 % - Akzent3 3 3 2 3" xfId="1808" xr:uid="{00000000-0005-0000-0000-000005070000}"/>
    <cellStyle name="20 % - Akzent3 3 3 2 3 2" xfId="1809" xr:uid="{00000000-0005-0000-0000-000006070000}"/>
    <cellStyle name="20 % - Akzent3 3 3 2 3 3" xfId="1810" xr:uid="{00000000-0005-0000-0000-000007070000}"/>
    <cellStyle name="20 % - Akzent3 3 3 2 4" xfId="1811" xr:uid="{00000000-0005-0000-0000-000008070000}"/>
    <cellStyle name="20 % - Akzent3 3 3 2 5" xfId="1812" xr:uid="{00000000-0005-0000-0000-000009070000}"/>
    <cellStyle name="20 % - Akzent3 3 3 3" xfId="1813" xr:uid="{00000000-0005-0000-0000-00000A070000}"/>
    <cellStyle name="20 % - Akzent3 3 3 3 2" xfId="1814" xr:uid="{00000000-0005-0000-0000-00000B070000}"/>
    <cellStyle name="20 % - Akzent3 3 3 3 3" xfId="1815" xr:uid="{00000000-0005-0000-0000-00000C070000}"/>
    <cellStyle name="20 % - Akzent3 3 3 4" xfId="1816" xr:uid="{00000000-0005-0000-0000-00000D070000}"/>
    <cellStyle name="20 % - Akzent3 3 3 4 2" xfId="1817" xr:uid="{00000000-0005-0000-0000-00000E070000}"/>
    <cellStyle name="20 % - Akzent3 3 3 4 3" xfId="1818" xr:uid="{00000000-0005-0000-0000-00000F070000}"/>
    <cellStyle name="20 % - Akzent3 3 3 5" xfId="1819" xr:uid="{00000000-0005-0000-0000-000010070000}"/>
    <cellStyle name="20 % - Akzent3 3 3 5 2" xfId="1820" xr:uid="{00000000-0005-0000-0000-000011070000}"/>
    <cellStyle name="20 % - Akzent3 3 3 5 3" xfId="1821" xr:uid="{00000000-0005-0000-0000-000012070000}"/>
    <cellStyle name="20 % - Akzent3 3 3 6" xfId="1822" xr:uid="{00000000-0005-0000-0000-000013070000}"/>
    <cellStyle name="20 % - Akzent3 3 3 7" xfId="1823" xr:uid="{00000000-0005-0000-0000-000014070000}"/>
    <cellStyle name="20 % - Akzent3 3 3 8" xfId="1824" xr:uid="{00000000-0005-0000-0000-000015070000}"/>
    <cellStyle name="20 % - Akzent3 3 4" xfId="1825" xr:uid="{00000000-0005-0000-0000-000016070000}"/>
    <cellStyle name="20 % - Akzent3 3 4 2" xfId="1826" xr:uid="{00000000-0005-0000-0000-000017070000}"/>
    <cellStyle name="20 % - Akzent3 3 4 2 2" xfId="1827" xr:uid="{00000000-0005-0000-0000-000018070000}"/>
    <cellStyle name="20 % - Akzent3 3 4 2 2 2" xfId="1828" xr:uid="{00000000-0005-0000-0000-000019070000}"/>
    <cellStyle name="20 % - Akzent3 3 4 2 2 3" xfId="1829" xr:uid="{00000000-0005-0000-0000-00001A070000}"/>
    <cellStyle name="20 % - Akzent3 3 4 2 3" xfId="1830" xr:uid="{00000000-0005-0000-0000-00001B070000}"/>
    <cellStyle name="20 % - Akzent3 3 4 2 3 2" xfId="1831" xr:uid="{00000000-0005-0000-0000-00001C070000}"/>
    <cellStyle name="20 % - Akzent3 3 4 2 3 3" xfId="1832" xr:uid="{00000000-0005-0000-0000-00001D070000}"/>
    <cellStyle name="20 % - Akzent3 3 4 2 4" xfId="1833" xr:uid="{00000000-0005-0000-0000-00001E070000}"/>
    <cellStyle name="20 % - Akzent3 3 4 2 5" xfId="1834" xr:uid="{00000000-0005-0000-0000-00001F070000}"/>
    <cellStyle name="20 % - Akzent3 3 4 3" xfId="1835" xr:uid="{00000000-0005-0000-0000-000020070000}"/>
    <cellStyle name="20 % - Akzent3 3 4 3 2" xfId="1836" xr:uid="{00000000-0005-0000-0000-000021070000}"/>
    <cellStyle name="20 % - Akzent3 3 4 3 3" xfId="1837" xr:uid="{00000000-0005-0000-0000-000022070000}"/>
    <cellStyle name="20 % - Akzent3 3 4 4" xfId="1838" xr:uid="{00000000-0005-0000-0000-000023070000}"/>
    <cellStyle name="20 % - Akzent3 3 4 4 2" xfId="1839" xr:uid="{00000000-0005-0000-0000-000024070000}"/>
    <cellStyle name="20 % - Akzent3 3 4 4 3" xfId="1840" xr:uid="{00000000-0005-0000-0000-000025070000}"/>
    <cellStyle name="20 % - Akzent3 3 4 5" xfId="1841" xr:uid="{00000000-0005-0000-0000-000026070000}"/>
    <cellStyle name="20 % - Akzent3 3 4 6" xfId="1842" xr:uid="{00000000-0005-0000-0000-000027070000}"/>
    <cellStyle name="20 % - Akzent3 3 4 7" xfId="1843" xr:uid="{00000000-0005-0000-0000-000028070000}"/>
    <cellStyle name="20 % - Akzent3 3 5" xfId="1844" xr:uid="{00000000-0005-0000-0000-000029070000}"/>
    <cellStyle name="20 % - Akzent3 3 5 2" xfId="1845" xr:uid="{00000000-0005-0000-0000-00002A070000}"/>
    <cellStyle name="20 % - Akzent3 3 5 2 2" xfId="1846" xr:uid="{00000000-0005-0000-0000-00002B070000}"/>
    <cellStyle name="20 % - Akzent3 3 5 2 2 2" xfId="1847" xr:uid="{00000000-0005-0000-0000-00002C070000}"/>
    <cellStyle name="20 % - Akzent3 3 5 2 2 3" xfId="1848" xr:uid="{00000000-0005-0000-0000-00002D070000}"/>
    <cellStyle name="20 % - Akzent3 3 5 2 3" xfId="1849" xr:uid="{00000000-0005-0000-0000-00002E070000}"/>
    <cellStyle name="20 % - Akzent3 3 5 2 3 2" xfId="1850" xr:uid="{00000000-0005-0000-0000-00002F070000}"/>
    <cellStyle name="20 % - Akzent3 3 5 2 3 3" xfId="1851" xr:uid="{00000000-0005-0000-0000-000030070000}"/>
    <cellStyle name="20 % - Akzent3 3 5 2 4" xfId="1852" xr:uid="{00000000-0005-0000-0000-000031070000}"/>
    <cellStyle name="20 % - Akzent3 3 5 2 5" xfId="1853" xr:uid="{00000000-0005-0000-0000-000032070000}"/>
    <cellStyle name="20 % - Akzent3 3 5 3" xfId="1854" xr:uid="{00000000-0005-0000-0000-000033070000}"/>
    <cellStyle name="20 % - Akzent3 3 5 3 2" xfId="1855" xr:uid="{00000000-0005-0000-0000-000034070000}"/>
    <cellStyle name="20 % - Akzent3 3 5 3 3" xfId="1856" xr:uid="{00000000-0005-0000-0000-000035070000}"/>
    <cellStyle name="20 % - Akzent3 3 5 4" xfId="1857" xr:uid="{00000000-0005-0000-0000-000036070000}"/>
    <cellStyle name="20 % - Akzent3 3 5 4 2" xfId="1858" xr:uid="{00000000-0005-0000-0000-000037070000}"/>
    <cellStyle name="20 % - Akzent3 3 5 4 3" xfId="1859" xr:uid="{00000000-0005-0000-0000-000038070000}"/>
    <cellStyle name="20 % - Akzent3 3 5 5" xfId="1860" xr:uid="{00000000-0005-0000-0000-000039070000}"/>
    <cellStyle name="20 % - Akzent3 3 5 6" xfId="1861" xr:uid="{00000000-0005-0000-0000-00003A070000}"/>
    <cellStyle name="20 % - Akzent3 3 5 7" xfId="1862" xr:uid="{00000000-0005-0000-0000-00003B070000}"/>
    <cellStyle name="20 % - Akzent3 3 6" xfId="1863" xr:uid="{00000000-0005-0000-0000-00003C070000}"/>
    <cellStyle name="20 % - Akzent3 3 6 2" xfId="1864" xr:uid="{00000000-0005-0000-0000-00003D070000}"/>
    <cellStyle name="20 % - Akzent3 3 6 2 2" xfId="1865" xr:uid="{00000000-0005-0000-0000-00003E070000}"/>
    <cellStyle name="20 % - Akzent3 3 6 2 3" xfId="1866" xr:uid="{00000000-0005-0000-0000-00003F070000}"/>
    <cellStyle name="20 % - Akzent3 3 6 3" xfId="1867" xr:uid="{00000000-0005-0000-0000-000040070000}"/>
    <cellStyle name="20 % - Akzent3 3 6 3 2" xfId="1868" xr:uid="{00000000-0005-0000-0000-000041070000}"/>
    <cellStyle name="20 % - Akzent3 3 6 3 3" xfId="1869" xr:uid="{00000000-0005-0000-0000-000042070000}"/>
    <cellStyle name="20 % - Akzent3 3 6 4" xfId="1870" xr:uid="{00000000-0005-0000-0000-000043070000}"/>
    <cellStyle name="20 % - Akzent3 3 6 5" xfId="1871" xr:uid="{00000000-0005-0000-0000-000044070000}"/>
    <cellStyle name="20 % - Akzent3 3 7" xfId="1872" xr:uid="{00000000-0005-0000-0000-000045070000}"/>
    <cellStyle name="20 % - Akzent3 3 7 2" xfId="1873" xr:uid="{00000000-0005-0000-0000-000046070000}"/>
    <cellStyle name="20 % - Akzent3 3 7 3" xfId="1874" xr:uid="{00000000-0005-0000-0000-000047070000}"/>
    <cellStyle name="20 % - Akzent3 3 8" xfId="1875" xr:uid="{00000000-0005-0000-0000-000048070000}"/>
    <cellStyle name="20 % - Akzent3 3 8 2" xfId="1876" xr:uid="{00000000-0005-0000-0000-000049070000}"/>
    <cellStyle name="20 % - Akzent3 3 8 3" xfId="1877" xr:uid="{00000000-0005-0000-0000-00004A070000}"/>
    <cellStyle name="20 % - Akzent3 3 9" xfId="1878" xr:uid="{00000000-0005-0000-0000-00004B070000}"/>
    <cellStyle name="20 % - Akzent3 3 9 2" xfId="1879" xr:uid="{00000000-0005-0000-0000-00004C070000}"/>
    <cellStyle name="20 % - Akzent3 3 9 3" xfId="1880" xr:uid="{00000000-0005-0000-0000-00004D070000}"/>
    <cellStyle name="20 % - Akzent3 4" xfId="1881" xr:uid="{00000000-0005-0000-0000-00004E070000}"/>
    <cellStyle name="20 % - Akzent3 4 10" xfId="1882" xr:uid="{00000000-0005-0000-0000-00004F070000}"/>
    <cellStyle name="20 % - Akzent3 4 11" xfId="1883" xr:uid="{00000000-0005-0000-0000-000050070000}"/>
    <cellStyle name="20 % - Akzent3 4 12" xfId="1884" xr:uid="{00000000-0005-0000-0000-000051070000}"/>
    <cellStyle name="20 % - Akzent3 4 2" xfId="1885" xr:uid="{00000000-0005-0000-0000-000052070000}"/>
    <cellStyle name="20 % - Akzent3 4 2 2" xfId="1886" xr:uid="{00000000-0005-0000-0000-000053070000}"/>
    <cellStyle name="20 % - Akzent3 4 2 2 2" xfId="1887" xr:uid="{00000000-0005-0000-0000-000054070000}"/>
    <cellStyle name="20 % - Akzent3 4 2 2 2 2" xfId="1888" xr:uid="{00000000-0005-0000-0000-000055070000}"/>
    <cellStyle name="20 % - Akzent3 4 2 2 2 3" xfId="1889" xr:uid="{00000000-0005-0000-0000-000056070000}"/>
    <cellStyle name="20 % - Akzent3 4 2 2 3" xfId="1890" xr:uid="{00000000-0005-0000-0000-000057070000}"/>
    <cellStyle name="20 % - Akzent3 4 2 2 3 2" xfId="1891" xr:uid="{00000000-0005-0000-0000-000058070000}"/>
    <cellStyle name="20 % - Akzent3 4 2 2 3 3" xfId="1892" xr:uid="{00000000-0005-0000-0000-000059070000}"/>
    <cellStyle name="20 % - Akzent3 4 2 2 4" xfId="1893" xr:uid="{00000000-0005-0000-0000-00005A070000}"/>
    <cellStyle name="20 % - Akzent3 4 2 2 5" xfId="1894" xr:uid="{00000000-0005-0000-0000-00005B070000}"/>
    <cellStyle name="20 % - Akzent3 4 2 3" xfId="1895" xr:uid="{00000000-0005-0000-0000-00005C070000}"/>
    <cellStyle name="20 % - Akzent3 4 2 3 2" xfId="1896" xr:uid="{00000000-0005-0000-0000-00005D070000}"/>
    <cellStyle name="20 % - Akzent3 4 2 3 3" xfId="1897" xr:uid="{00000000-0005-0000-0000-00005E070000}"/>
    <cellStyle name="20 % - Akzent3 4 2 4" xfId="1898" xr:uid="{00000000-0005-0000-0000-00005F070000}"/>
    <cellStyle name="20 % - Akzent3 4 2 4 2" xfId="1899" xr:uid="{00000000-0005-0000-0000-000060070000}"/>
    <cellStyle name="20 % - Akzent3 4 2 4 3" xfId="1900" xr:uid="{00000000-0005-0000-0000-000061070000}"/>
    <cellStyle name="20 % - Akzent3 4 2 5" xfId="1901" xr:uid="{00000000-0005-0000-0000-000062070000}"/>
    <cellStyle name="20 % - Akzent3 4 2 5 2" xfId="1902" xr:uid="{00000000-0005-0000-0000-000063070000}"/>
    <cellStyle name="20 % - Akzent3 4 2 5 3" xfId="1903" xr:uid="{00000000-0005-0000-0000-000064070000}"/>
    <cellStyle name="20 % - Akzent3 4 2 6" xfId="1904" xr:uid="{00000000-0005-0000-0000-000065070000}"/>
    <cellStyle name="20 % - Akzent3 4 2 7" xfId="1905" xr:uid="{00000000-0005-0000-0000-000066070000}"/>
    <cellStyle name="20 % - Akzent3 4 2 8" xfId="1906" xr:uid="{00000000-0005-0000-0000-000067070000}"/>
    <cellStyle name="20 % - Akzent3 4 3" xfId="1907" xr:uid="{00000000-0005-0000-0000-000068070000}"/>
    <cellStyle name="20 % - Akzent3 4 3 2" xfId="1908" xr:uid="{00000000-0005-0000-0000-000069070000}"/>
    <cellStyle name="20 % - Akzent3 4 3 2 2" xfId="1909" xr:uid="{00000000-0005-0000-0000-00006A070000}"/>
    <cellStyle name="20 % - Akzent3 4 3 2 2 2" xfId="1910" xr:uid="{00000000-0005-0000-0000-00006B070000}"/>
    <cellStyle name="20 % - Akzent3 4 3 2 2 3" xfId="1911" xr:uid="{00000000-0005-0000-0000-00006C070000}"/>
    <cellStyle name="20 % - Akzent3 4 3 2 3" xfId="1912" xr:uid="{00000000-0005-0000-0000-00006D070000}"/>
    <cellStyle name="20 % - Akzent3 4 3 2 3 2" xfId="1913" xr:uid="{00000000-0005-0000-0000-00006E070000}"/>
    <cellStyle name="20 % - Akzent3 4 3 2 3 3" xfId="1914" xr:uid="{00000000-0005-0000-0000-00006F070000}"/>
    <cellStyle name="20 % - Akzent3 4 3 2 4" xfId="1915" xr:uid="{00000000-0005-0000-0000-000070070000}"/>
    <cellStyle name="20 % - Akzent3 4 3 2 5" xfId="1916" xr:uid="{00000000-0005-0000-0000-000071070000}"/>
    <cellStyle name="20 % - Akzent3 4 3 3" xfId="1917" xr:uid="{00000000-0005-0000-0000-000072070000}"/>
    <cellStyle name="20 % - Akzent3 4 3 3 2" xfId="1918" xr:uid="{00000000-0005-0000-0000-000073070000}"/>
    <cellStyle name="20 % - Akzent3 4 3 3 3" xfId="1919" xr:uid="{00000000-0005-0000-0000-000074070000}"/>
    <cellStyle name="20 % - Akzent3 4 3 4" xfId="1920" xr:uid="{00000000-0005-0000-0000-000075070000}"/>
    <cellStyle name="20 % - Akzent3 4 3 4 2" xfId="1921" xr:uid="{00000000-0005-0000-0000-000076070000}"/>
    <cellStyle name="20 % - Akzent3 4 3 4 3" xfId="1922" xr:uid="{00000000-0005-0000-0000-000077070000}"/>
    <cellStyle name="20 % - Akzent3 4 3 5" xfId="1923" xr:uid="{00000000-0005-0000-0000-000078070000}"/>
    <cellStyle name="20 % - Akzent3 4 3 6" xfId="1924" xr:uid="{00000000-0005-0000-0000-000079070000}"/>
    <cellStyle name="20 % - Akzent3 4 3 7" xfId="1925" xr:uid="{00000000-0005-0000-0000-00007A070000}"/>
    <cellStyle name="20 % - Akzent3 4 4" xfId="1926" xr:uid="{00000000-0005-0000-0000-00007B070000}"/>
    <cellStyle name="20 % - Akzent3 4 4 2" xfId="1927" xr:uid="{00000000-0005-0000-0000-00007C070000}"/>
    <cellStyle name="20 % - Akzent3 4 4 2 2" xfId="1928" xr:uid="{00000000-0005-0000-0000-00007D070000}"/>
    <cellStyle name="20 % - Akzent3 4 4 2 3" xfId="1929" xr:uid="{00000000-0005-0000-0000-00007E070000}"/>
    <cellStyle name="20 % - Akzent3 4 4 3" xfId="1930" xr:uid="{00000000-0005-0000-0000-00007F070000}"/>
    <cellStyle name="20 % - Akzent3 4 4 3 2" xfId="1931" xr:uid="{00000000-0005-0000-0000-000080070000}"/>
    <cellStyle name="20 % - Akzent3 4 4 3 3" xfId="1932" xr:uid="{00000000-0005-0000-0000-000081070000}"/>
    <cellStyle name="20 % - Akzent3 4 4 4" xfId="1933" xr:uid="{00000000-0005-0000-0000-000082070000}"/>
    <cellStyle name="20 % - Akzent3 4 4 5" xfId="1934" xr:uid="{00000000-0005-0000-0000-000083070000}"/>
    <cellStyle name="20 % - Akzent3 4 5" xfId="1935" xr:uid="{00000000-0005-0000-0000-000084070000}"/>
    <cellStyle name="20 % - Akzent3 4 5 2" xfId="1936" xr:uid="{00000000-0005-0000-0000-000085070000}"/>
    <cellStyle name="20 % - Akzent3 4 5 3" xfId="1937" xr:uid="{00000000-0005-0000-0000-000086070000}"/>
    <cellStyle name="20 % - Akzent3 4 6" xfId="1938" xr:uid="{00000000-0005-0000-0000-000087070000}"/>
    <cellStyle name="20 % - Akzent3 4 6 2" xfId="1939" xr:uid="{00000000-0005-0000-0000-000088070000}"/>
    <cellStyle name="20 % - Akzent3 4 6 3" xfId="1940" xr:uid="{00000000-0005-0000-0000-000089070000}"/>
    <cellStyle name="20 % - Akzent3 4 7" xfId="1941" xr:uid="{00000000-0005-0000-0000-00008A070000}"/>
    <cellStyle name="20 % - Akzent3 4 7 2" xfId="1942" xr:uid="{00000000-0005-0000-0000-00008B070000}"/>
    <cellStyle name="20 % - Akzent3 4 7 3" xfId="1943" xr:uid="{00000000-0005-0000-0000-00008C070000}"/>
    <cellStyle name="20 % - Akzent3 4 8" xfId="1944" xr:uid="{00000000-0005-0000-0000-00008D070000}"/>
    <cellStyle name="20 % - Akzent3 4 8 2" xfId="1945" xr:uid="{00000000-0005-0000-0000-00008E070000}"/>
    <cellStyle name="20 % - Akzent3 4 8 3" xfId="1946" xr:uid="{00000000-0005-0000-0000-00008F070000}"/>
    <cellStyle name="20 % - Akzent3 4 9" xfId="1947" xr:uid="{00000000-0005-0000-0000-000090070000}"/>
    <cellStyle name="20 % - Akzent3 4 9 2" xfId="1948" xr:uid="{00000000-0005-0000-0000-000091070000}"/>
    <cellStyle name="20 % - Akzent3 4 9 3" xfId="1949" xr:uid="{00000000-0005-0000-0000-000092070000}"/>
    <cellStyle name="20 % - Akzent3 5" xfId="1950" xr:uid="{00000000-0005-0000-0000-000093070000}"/>
    <cellStyle name="20 % - Akzent3 5 10" xfId="1951" xr:uid="{00000000-0005-0000-0000-000094070000}"/>
    <cellStyle name="20 % - Akzent3 5 11" xfId="1952" xr:uid="{00000000-0005-0000-0000-000095070000}"/>
    <cellStyle name="20 % - Akzent3 5 12" xfId="1953" xr:uid="{00000000-0005-0000-0000-000096070000}"/>
    <cellStyle name="20 % - Akzent3 5 2" xfId="1954" xr:uid="{00000000-0005-0000-0000-000097070000}"/>
    <cellStyle name="20 % - Akzent3 5 2 2" xfId="1955" xr:uid="{00000000-0005-0000-0000-000098070000}"/>
    <cellStyle name="20 % - Akzent3 5 2 2 2" xfId="1956" xr:uid="{00000000-0005-0000-0000-000099070000}"/>
    <cellStyle name="20 % - Akzent3 5 2 2 2 2" xfId="1957" xr:uid="{00000000-0005-0000-0000-00009A070000}"/>
    <cellStyle name="20 % - Akzent3 5 2 2 2 3" xfId="1958" xr:uid="{00000000-0005-0000-0000-00009B070000}"/>
    <cellStyle name="20 % - Akzent3 5 2 2 3" xfId="1959" xr:uid="{00000000-0005-0000-0000-00009C070000}"/>
    <cellStyle name="20 % - Akzent3 5 2 2 3 2" xfId="1960" xr:uid="{00000000-0005-0000-0000-00009D070000}"/>
    <cellStyle name="20 % - Akzent3 5 2 2 3 3" xfId="1961" xr:uid="{00000000-0005-0000-0000-00009E070000}"/>
    <cellStyle name="20 % - Akzent3 5 2 2 4" xfId="1962" xr:uid="{00000000-0005-0000-0000-00009F070000}"/>
    <cellStyle name="20 % - Akzent3 5 2 2 5" xfId="1963" xr:uid="{00000000-0005-0000-0000-0000A0070000}"/>
    <cellStyle name="20 % - Akzent3 5 2 3" xfId="1964" xr:uid="{00000000-0005-0000-0000-0000A1070000}"/>
    <cellStyle name="20 % - Akzent3 5 2 3 2" xfId="1965" xr:uid="{00000000-0005-0000-0000-0000A2070000}"/>
    <cellStyle name="20 % - Akzent3 5 2 3 3" xfId="1966" xr:uid="{00000000-0005-0000-0000-0000A3070000}"/>
    <cellStyle name="20 % - Akzent3 5 2 4" xfId="1967" xr:uid="{00000000-0005-0000-0000-0000A4070000}"/>
    <cellStyle name="20 % - Akzent3 5 2 4 2" xfId="1968" xr:uid="{00000000-0005-0000-0000-0000A5070000}"/>
    <cellStyle name="20 % - Akzent3 5 2 4 3" xfId="1969" xr:uid="{00000000-0005-0000-0000-0000A6070000}"/>
    <cellStyle name="20 % - Akzent3 5 2 5" xfId="1970" xr:uid="{00000000-0005-0000-0000-0000A7070000}"/>
    <cellStyle name="20 % - Akzent3 5 2 5 2" xfId="1971" xr:uid="{00000000-0005-0000-0000-0000A8070000}"/>
    <cellStyle name="20 % - Akzent3 5 2 5 3" xfId="1972" xr:uid="{00000000-0005-0000-0000-0000A9070000}"/>
    <cellStyle name="20 % - Akzent3 5 2 6" xfId="1973" xr:uid="{00000000-0005-0000-0000-0000AA070000}"/>
    <cellStyle name="20 % - Akzent3 5 2 7" xfId="1974" xr:uid="{00000000-0005-0000-0000-0000AB070000}"/>
    <cellStyle name="20 % - Akzent3 5 2 8" xfId="1975" xr:uid="{00000000-0005-0000-0000-0000AC070000}"/>
    <cellStyle name="20 % - Akzent3 5 3" xfId="1976" xr:uid="{00000000-0005-0000-0000-0000AD070000}"/>
    <cellStyle name="20 % - Akzent3 5 3 2" xfId="1977" xr:uid="{00000000-0005-0000-0000-0000AE070000}"/>
    <cellStyle name="20 % - Akzent3 5 3 2 2" xfId="1978" xr:uid="{00000000-0005-0000-0000-0000AF070000}"/>
    <cellStyle name="20 % - Akzent3 5 3 2 2 2" xfId="1979" xr:uid="{00000000-0005-0000-0000-0000B0070000}"/>
    <cellStyle name="20 % - Akzent3 5 3 2 2 3" xfId="1980" xr:uid="{00000000-0005-0000-0000-0000B1070000}"/>
    <cellStyle name="20 % - Akzent3 5 3 2 3" xfId="1981" xr:uid="{00000000-0005-0000-0000-0000B2070000}"/>
    <cellStyle name="20 % - Akzent3 5 3 2 3 2" xfId="1982" xr:uid="{00000000-0005-0000-0000-0000B3070000}"/>
    <cellStyle name="20 % - Akzent3 5 3 2 3 3" xfId="1983" xr:uid="{00000000-0005-0000-0000-0000B4070000}"/>
    <cellStyle name="20 % - Akzent3 5 3 2 4" xfId="1984" xr:uid="{00000000-0005-0000-0000-0000B5070000}"/>
    <cellStyle name="20 % - Akzent3 5 3 2 5" xfId="1985" xr:uid="{00000000-0005-0000-0000-0000B6070000}"/>
    <cellStyle name="20 % - Akzent3 5 3 3" xfId="1986" xr:uid="{00000000-0005-0000-0000-0000B7070000}"/>
    <cellStyle name="20 % - Akzent3 5 3 3 2" xfId="1987" xr:uid="{00000000-0005-0000-0000-0000B8070000}"/>
    <cellStyle name="20 % - Akzent3 5 3 3 3" xfId="1988" xr:uid="{00000000-0005-0000-0000-0000B9070000}"/>
    <cellStyle name="20 % - Akzent3 5 3 4" xfId="1989" xr:uid="{00000000-0005-0000-0000-0000BA070000}"/>
    <cellStyle name="20 % - Akzent3 5 3 4 2" xfId="1990" xr:uid="{00000000-0005-0000-0000-0000BB070000}"/>
    <cellStyle name="20 % - Akzent3 5 3 4 3" xfId="1991" xr:uid="{00000000-0005-0000-0000-0000BC070000}"/>
    <cellStyle name="20 % - Akzent3 5 3 5" xfId="1992" xr:uid="{00000000-0005-0000-0000-0000BD070000}"/>
    <cellStyle name="20 % - Akzent3 5 3 6" xfId="1993" xr:uid="{00000000-0005-0000-0000-0000BE070000}"/>
    <cellStyle name="20 % - Akzent3 5 3 7" xfId="1994" xr:uid="{00000000-0005-0000-0000-0000BF070000}"/>
    <cellStyle name="20 % - Akzent3 5 4" xfId="1995" xr:uid="{00000000-0005-0000-0000-0000C0070000}"/>
    <cellStyle name="20 % - Akzent3 5 4 2" xfId="1996" xr:uid="{00000000-0005-0000-0000-0000C1070000}"/>
    <cellStyle name="20 % - Akzent3 5 4 2 2" xfId="1997" xr:uid="{00000000-0005-0000-0000-0000C2070000}"/>
    <cellStyle name="20 % - Akzent3 5 4 2 3" xfId="1998" xr:uid="{00000000-0005-0000-0000-0000C3070000}"/>
    <cellStyle name="20 % - Akzent3 5 4 3" xfId="1999" xr:uid="{00000000-0005-0000-0000-0000C4070000}"/>
    <cellStyle name="20 % - Akzent3 5 4 3 2" xfId="2000" xr:uid="{00000000-0005-0000-0000-0000C5070000}"/>
    <cellStyle name="20 % - Akzent3 5 4 3 3" xfId="2001" xr:uid="{00000000-0005-0000-0000-0000C6070000}"/>
    <cellStyle name="20 % - Akzent3 5 4 4" xfId="2002" xr:uid="{00000000-0005-0000-0000-0000C7070000}"/>
    <cellStyle name="20 % - Akzent3 5 4 5" xfId="2003" xr:uid="{00000000-0005-0000-0000-0000C8070000}"/>
    <cellStyle name="20 % - Akzent3 5 5" xfId="2004" xr:uid="{00000000-0005-0000-0000-0000C9070000}"/>
    <cellStyle name="20 % - Akzent3 5 5 2" xfId="2005" xr:uid="{00000000-0005-0000-0000-0000CA070000}"/>
    <cellStyle name="20 % - Akzent3 5 5 3" xfId="2006" xr:uid="{00000000-0005-0000-0000-0000CB070000}"/>
    <cellStyle name="20 % - Akzent3 5 6" xfId="2007" xr:uid="{00000000-0005-0000-0000-0000CC070000}"/>
    <cellStyle name="20 % - Akzent3 5 6 2" xfId="2008" xr:uid="{00000000-0005-0000-0000-0000CD070000}"/>
    <cellStyle name="20 % - Akzent3 5 6 3" xfId="2009" xr:uid="{00000000-0005-0000-0000-0000CE070000}"/>
    <cellStyle name="20 % - Akzent3 5 7" xfId="2010" xr:uid="{00000000-0005-0000-0000-0000CF070000}"/>
    <cellStyle name="20 % - Akzent3 5 7 2" xfId="2011" xr:uid="{00000000-0005-0000-0000-0000D0070000}"/>
    <cellStyle name="20 % - Akzent3 5 7 3" xfId="2012" xr:uid="{00000000-0005-0000-0000-0000D1070000}"/>
    <cellStyle name="20 % - Akzent3 5 8" xfId="2013" xr:uid="{00000000-0005-0000-0000-0000D2070000}"/>
    <cellStyle name="20 % - Akzent3 5 8 2" xfId="2014" xr:uid="{00000000-0005-0000-0000-0000D3070000}"/>
    <cellStyle name="20 % - Akzent3 5 8 3" xfId="2015" xr:uid="{00000000-0005-0000-0000-0000D4070000}"/>
    <cellStyle name="20 % - Akzent3 5 9" xfId="2016" xr:uid="{00000000-0005-0000-0000-0000D5070000}"/>
    <cellStyle name="20 % - Akzent3 5 9 2" xfId="2017" xr:uid="{00000000-0005-0000-0000-0000D6070000}"/>
    <cellStyle name="20 % - Akzent3 5 9 3" xfId="2018" xr:uid="{00000000-0005-0000-0000-0000D7070000}"/>
    <cellStyle name="20 % - Akzent3 6" xfId="2019" xr:uid="{00000000-0005-0000-0000-0000D8070000}"/>
    <cellStyle name="20 % - Akzent3 6 10" xfId="2020" xr:uid="{00000000-0005-0000-0000-0000D9070000}"/>
    <cellStyle name="20 % - Akzent3 6 2" xfId="2021" xr:uid="{00000000-0005-0000-0000-0000DA070000}"/>
    <cellStyle name="20 % - Akzent3 6 2 2" xfId="2022" xr:uid="{00000000-0005-0000-0000-0000DB070000}"/>
    <cellStyle name="20 % - Akzent3 6 2 2 2" xfId="2023" xr:uid="{00000000-0005-0000-0000-0000DC070000}"/>
    <cellStyle name="20 % - Akzent3 6 2 2 3" xfId="2024" xr:uid="{00000000-0005-0000-0000-0000DD070000}"/>
    <cellStyle name="20 % - Akzent3 6 2 3" xfId="2025" xr:uid="{00000000-0005-0000-0000-0000DE070000}"/>
    <cellStyle name="20 % - Akzent3 6 2 3 2" xfId="2026" xr:uid="{00000000-0005-0000-0000-0000DF070000}"/>
    <cellStyle name="20 % - Akzent3 6 2 3 3" xfId="2027" xr:uid="{00000000-0005-0000-0000-0000E0070000}"/>
    <cellStyle name="20 % - Akzent3 6 2 4" xfId="2028" xr:uid="{00000000-0005-0000-0000-0000E1070000}"/>
    <cellStyle name="20 % - Akzent3 6 2 5" xfId="2029" xr:uid="{00000000-0005-0000-0000-0000E2070000}"/>
    <cellStyle name="20 % - Akzent3 6 3" xfId="2030" xr:uid="{00000000-0005-0000-0000-0000E3070000}"/>
    <cellStyle name="20 % - Akzent3 6 3 2" xfId="2031" xr:uid="{00000000-0005-0000-0000-0000E4070000}"/>
    <cellStyle name="20 % - Akzent3 6 3 3" xfId="2032" xr:uid="{00000000-0005-0000-0000-0000E5070000}"/>
    <cellStyle name="20 % - Akzent3 6 4" xfId="2033" xr:uid="{00000000-0005-0000-0000-0000E6070000}"/>
    <cellStyle name="20 % - Akzent3 6 4 2" xfId="2034" xr:uid="{00000000-0005-0000-0000-0000E7070000}"/>
    <cellStyle name="20 % - Akzent3 6 4 3" xfId="2035" xr:uid="{00000000-0005-0000-0000-0000E8070000}"/>
    <cellStyle name="20 % - Akzent3 6 5" xfId="2036" xr:uid="{00000000-0005-0000-0000-0000E9070000}"/>
    <cellStyle name="20 % - Akzent3 6 5 2" xfId="2037" xr:uid="{00000000-0005-0000-0000-0000EA070000}"/>
    <cellStyle name="20 % - Akzent3 6 5 3" xfId="2038" xr:uid="{00000000-0005-0000-0000-0000EB070000}"/>
    <cellStyle name="20 % - Akzent3 6 6" xfId="2039" xr:uid="{00000000-0005-0000-0000-0000EC070000}"/>
    <cellStyle name="20 % - Akzent3 6 6 2" xfId="2040" xr:uid="{00000000-0005-0000-0000-0000ED070000}"/>
    <cellStyle name="20 % - Akzent3 6 6 3" xfId="2041" xr:uid="{00000000-0005-0000-0000-0000EE070000}"/>
    <cellStyle name="20 % - Akzent3 6 7" xfId="2042" xr:uid="{00000000-0005-0000-0000-0000EF070000}"/>
    <cellStyle name="20 % - Akzent3 6 7 2" xfId="2043" xr:uid="{00000000-0005-0000-0000-0000F0070000}"/>
    <cellStyle name="20 % - Akzent3 6 7 3" xfId="2044" xr:uid="{00000000-0005-0000-0000-0000F1070000}"/>
    <cellStyle name="20 % - Akzent3 6 8" xfId="2045" xr:uid="{00000000-0005-0000-0000-0000F2070000}"/>
    <cellStyle name="20 % - Akzent3 6 9" xfId="2046" xr:uid="{00000000-0005-0000-0000-0000F3070000}"/>
    <cellStyle name="20 % - Akzent3 7" xfId="2047" xr:uid="{00000000-0005-0000-0000-0000F4070000}"/>
    <cellStyle name="20 % - Akzent3 7 2" xfId="2048" xr:uid="{00000000-0005-0000-0000-0000F5070000}"/>
    <cellStyle name="20 % - Akzent3 7 2 2" xfId="2049" xr:uid="{00000000-0005-0000-0000-0000F6070000}"/>
    <cellStyle name="20 % - Akzent3 7 2 2 2" xfId="2050" xr:uid="{00000000-0005-0000-0000-0000F7070000}"/>
    <cellStyle name="20 % - Akzent3 7 2 2 3" xfId="2051" xr:uid="{00000000-0005-0000-0000-0000F8070000}"/>
    <cellStyle name="20 % - Akzent3 7 2 3" xfId="2052" xr:uid="{00000000-0005-0000-0000-0000F9070000}"/>
    <cellStyle name="20 % - Akzent3 7 2 3 2" xfId="2053" xr:uid="{00000000-0005-0000-0000-0000FA070000}"/>
    <cellStyle name="20 % - Akzent3 7 2 3 3" xfId="2054" xr:uid="{00000000-0005-0000-0000-0000FB070000}"/>
    <cellStyle name="20 % - Akzent3 7 2 4" xfId="2055" xr:uid="{00000000-0005-0000-0000-0000FC070000}"/>
    <cellStyle name="20 % - Akzent3 7 2 5" xfId="2056" xr:uid="{00000000-0005-0000-0000-0000FD070000}"/>
    <cellStyle name="20 % - Akzent3 7 3" xfId="2057" xr:uid="{00000000-0005-0000-0000-0000FE070000}"/>
    <cellStyle name="20 % - Akzent3 7 3 2" xfId="2058" xr:uid="{00000000-0005-0000-0000-0000FF070000}"/>
    <cellStyle name="20 % - Akzent3 7 3 3" xfId="2059" xr:uid="{00000000-0005-0000-0000-000000080000}"/>
    <cellStyle name="20 % - Akzent3 7 4" xfId="2060" xr:uid="{00000000-0005-0000-0000-000001080000}"/>
    <cellStyle name="20 % - Akzent3 7 4 2" xfId="2061" xr:uid="{00000000-0005-0000-0000-000002080000}"/>
    <cellStyle name="20 % - Akzent3 7 4 3" xfId="2062" xr:uid="{00000000-0005-0000-0000-000003080000}"/>
    <cellStyle name="20 % - Akzent3 7 5" xfId="2063" xr:uid="{00000000-0005-0000-0000-000004080000}"/>
    <cellStyle name="20 % - Akzent3 7 5 2" xfId="2064" xr:uid="{00000000-0005-0000-0000-000005080000}"/>
    <cellStyle name="20 % - Akzent3 7 5 3" xfId="2065" xr:uid="{00000000-0005-0000-0000-000006080000}"/>
    <cellStyle name="20 % - Akzent3 7 6" xfId="2066" xr:uid="{00000000-0005-0000-0000-000007080000}"/>
    <cellStyle name="20 % - Akzent3 7 6 2" xfId="2067" xr:uid="{00000000-0005-0000-0000-000008080000}"/>
    <cellStyle name="20 % - Akzent3 7 6 3" xfId="2068" xr:uid="{00000000-0005-0000-0000-000009080000}"/>
    <cellStyle name="20 % - Akzent3 7 7" xfId="2069" xr:uid="{00000000-0005-0000-0000-00000A080000}"/>
    <cellStyle name="20 % - Akzent3 7 8" xfId="2070" xr:uid="{00000000-0005-0000-0000-00000B080000}"/>
    <cellStyle name="20 % - Akzent3 7 9" xfId="2071" xr:uid="{00000000-0005-0000-0000-00000C080000}"/>
    <cellStyle name="20 % - Akzent3 8" xfId="2072" xr:uid="{00000000-0005-0000-0000-00000D080000}"/>
    <cellStyle name="20 % - Akzent3 8 2" xfId="2073" xr:uid="{00000000-0005-0000-0000-00000E080000}"/>
    <cellStyle name="20 % - Akzent3 8 2 2" xfId="2074" xr:uid="{00000000-0005-0000-0000-00000F080000}"/>
    <cellStyle name="20 % - Akzent3 8 2 2 2" xfId="2075" xr:uid="{00000000-0005-0000-0000-000010080000}"/>
    <cellStyle name="20 % - Akzent3 8 2 2 3" xfId="2076" xr:uid="{00000000-0005-0000-0000-000011080000}"/>
    <cellStyle name="20 % - Akzent3 8 2 3" xfId="2077" xr:uid="{00000000-0005-0000-0000-000012080000}"/>
    <cellStyle name="20 % - Akzent3 8 2 3 2" xfId="2078" xr:uid="{00000000-0005-0000-0000-000013080000}"/>
    <cellStyle name="20 % - Akzent3 8 2 3 3" xfId="2079" xr:uid="{00000000-0005-0000-0000-000014080000}"/>
    <cellStyle name="20 % - Akzent3 8 2 4" xfId="2080" xr:uid="{00000000-0005-0000-0000-000015080000}"/>
    <cellStyle name="20 % - Akzent3 8 2 5" xfId="2081" xr:uid="{00000000-0005-0000-0000-000016080000}"/>
    <cellStyle name="20 % - Akzent3 8 3" xfId="2082" xr:uid="{00000000-0005-0000-0000-000017080000}"/>
    <cellStyle name="20 % - Akzent3 8 3 2" xfId="2083" xr:uid="{00000000-0005-0000-0000-000018080000}"/>
    <cellStyle name="20 % - Akzent3 8 3 3" xfId="2084" xr:uid="{00000000-0005-0000-0000-000019080000}"/>
    <cellStyle name="20 % - Akzent3 8 4" xfId="2085" xr:uid="{00000000-0005-0000-0000-00001A080000}"/>
    <cellStyle name="20 % - Akzent3 8 4 2" xfId="2086" xr:uid="{00000000-0005-0000-0000-00001B080000}"/>
    <cellStyle name="20 % - Akzent3 8 4 3" xfId="2087" xr:uid="{00000000-0005-0000-0000-00001C080000}"/>
    <cellStyle name="20 % - Akzent3 8 5" xfId="2088" xr:uid="{00000000-0005-0000-0000-00001D080000}"/>
    <cellStyle name="20 % - Akzent3 8 5 2" xfId="2089" xr:uid="{00000000-0005-0000-0000-00001E080000}"/>
    <cellStyle name="20 % - Akzent3 8 5 3" xfId="2090" xr:uid="{00000000-0005-0000-0000-00001F080000}"/>
    <cellStyle name="20 % - Akzent3 8 6" xfId="2091" xr:uid="{00000000-0005-0000-0000-000020080000}"/>
    <cellStyle name="20 % - Akzent3 8 6 2" xfId="2092" xr:uid="{00000000-0005-0000-0000-000021080000}"/>
    <cellStyle name="20 % - Akzent3 8 6 3" xfId="2093" xr:uid="{00000000-0005-0000-0000-000022080000}"/>
    <cellStyle name="20 % - Akzent3 8 7" xfId="2094" xr:uid="{00000000-0005-0000-0000-000023080000}"/>
    <cellStyle name="20 % - Akzent3 8 8" xfId="2095" xr:uid="{00000000-0005-0000-0000-000024080000}"/>
    <cellStyle name="20 % - Akzent3 8 9" xfId="2096" xr:uid="{00000000-0005-0000-0000-000025080000}"/>
    <cellStyle name="20 % - Akzent3 9" xfId="2097" xr:uid="{00000000-0005-0000-0000-000026080000}"/>
    <cellStyle name="20 % - Akzent3 9 2" xfId="2098" xr:uid="{00000000-0005-0000-0000-000027080000}"/>
    <cellStyle name="20 % - Akzent3 9 2 2" xfId="2099" xr:uid="{00000000-0005-0000-0000-000028080000}"/>
    <cellStyle name="20 % - Akzent3 9 2 2 2" xfId="2100" xr:uid="{00000000-0005-0000-0000-000029080000}"/>
    <cellStyle name="20 % - Akzent3 9 2 2 3" xfId="2101" xr:uid="{00000000-0005-0000-0000-00002A080000}"/>
    <cellStyle name="20 % - Akzent3 9 2 3" xfId="2102" xr:uid="{00000000-0005-0000-0000-00002B080000}"/>
    <cellStyle name="20 % - Akzent3 9 2 3 2" xfId="2103" xr:uid="{00000000-0005-0000-0000-00002C080000}"/>
    <cellStyle name="20 % - Akzent3 9 2 3 3" xfId="2104" xr:uid="{00000000-0005-0000-0000-00002D080000}"/>
    <cellStyle name="20 % - Akzent3 9 2 4" xfId="2105" xr:uid="{00000000-0005-0000-0000-00002E080000}"/>
    <cellStyle name="20 % - Akzent3 9 2 5" xfId="2106" xr:uid="{00000000-0005-0000-0000-00002F080000}"/>
    <cellStyle name="20 % - Akzent3 9 3" xfId="2107" xr:uid="{00000000-0005-0000-0000-000030080000}"/>
    <cellStyle name="20 % - Akzent3 9 3 2" xfId="2108" xr:uid="{00000000-0005-0000-0000-000031080000}"/>
    <cellStyle name="20 % - Akzent3 9 3 3" xfId="2109" xr:uid="{00000000-0005-0000-0000-000032080000}"/>
    <cellStyle name="20 % - Akzent3 9 4" xfId="2110" xr:uid="{00000000-0005-0000-0000-000033080000}"/>
    <cellStyle name="20 % - Akzent3 9 4 2" xfId="2111" xr:uid="{00000000-0005-0000-0000-000034080000}"/>
    <cellStyle name="20 % - Akzent3 9 4 3" xfId="2112" xr:uid="{00000000-0005-0000-0000-000035080000}"/>
    <cellStyle name="20 % - Akzent3 9 5" xfId="2113" xr:uid="{00000000-0005-0000-0000-000036080000}"/>
    <cellStyle name="20 % - Akzent3 9 5 2" xfId="2114" xr:uid="{00000000-0005-0000-0000-000037080000}"/>
    <cellStyle name="20 % - Akzent3 9 5 3" xfId="2115" xr:uid="{00000000-0005-0000-0000-000038080000}"/>
    <cellStyle name="20 % - Akzent3 9 6" xfId="2116" xr:uid="{00000000-0005-0000-0000-000039080000}"/>
    <cellStyle name="20 % - Akzent3 9 7" xfId="2117" xr:uid="{00000000-0005-0000-0000-00003A080000}"/>
    <cellStyle name="20 % - Akzent3 9 8" xfId="2118" xr:uid="{00000000-0005-0000-0000-00003B080000}"/>
    <cellStyle name="20 % - Akzent4 10" xfId="2119" xr:uid="{00000000-0005-0000-0000-00003C080000}"/>
    <cellStyle name="20 % - Akzent4 10 2" xfId="2120" xr:uid="{00000000-0005-0000-0000-00003D080000}"/>
    <cellStyle name="20 % - Akzent4 10 2 2" xfId="2121" xr:uid="{00000000-0005-0000-0000-00003E080000}"/>
    <cellStyle name="20 % - Akzent4 10 2 3" xfId="2122" xr:uid="{00000000-0005-0000-0000-00003F080000}"/>
    <cellStyle name="20 % - Akzent4 10 3" xfId="2123" xr:uid="{00000000-0005-0000-0000-000040080000}"/>
    <cellStyle name="20 % - Akzent4 10 3 2" xfId="2124" xr:uid="{00000000-0005-0000-0000-000041080000}"/>
    <cellStyle name="20 % - Akzent4 10 3 3" xfId="2125" xr:uid="{00000000-0005-0000-0000-000042080000}"/>
    <cellStyle name="20 % - Akzent4 10 4" xfId="2126" xr:uid="{00000000-0005-0000-0000-000043080000}"/>
    <cellStyle name="20 % - Akzent4 10 5" xfId="2127" xr:uid="{00000000-0005-0000-0000-000044080000}"/>
    <cellStyle name="20 % - Akzent4 10 6" xfId="2128" xr:uid="{00000000-0005-0000-0000-000045080000}"/>
    <cellStyle name="20 % - Akzent4 11" xfId="2129" xr:uid="{00000000-0005-0000-0000-000046080000}"/>
    <cellStyle name="20 % - Akzent4 11 2" xfId="2130" xr:uid="{00000000-0005-0000-0000-000047080000}"/>
    <cellStyle name="20 % - Akzent4 11 2 2" xfId="2131" xr:uid="{00000000-0005-0000-0000-000048080000}"/>
    <cellStyle name="20 % - Akzent4 11 2 3" xfId="2132" xr:uid="{00000000-0005-0000-0000-000049080000}"/>
    <cellStyle name="20 % - Akzent4 11 3" xfId="2133" xr:uid="{00000000-0005-0000-0000-00004A080000}"/>
    <cellStyle name="20 % - Akzent4 11 4" xfId="2134" xr:uid="{00000000-0005-0000-0000-00004B080000}"/>
    <cellStyle name="20 % - Akzent4 12" xfId="2135" xr:uid="{00000000-0005-0000-0000-00004C080000}"/>
    <cellStyle name="20 % - Akzent4 12 2" xfId="2136" xr:uid="{00000000-0005-0000-0000-00004D080000}"/>
    <cellStyle name="20 % - Akzent4 12 3" xfId="2137" xr:uid="{00000000-0005-0000-0000-00004E080000}"/>
    <cellStyle name="20 % - Akzent4 13" xfId="2138" xr:uid="{00000000-0005-0000-0000-00004F080000}"/>
    <cellStyle name="20 % - Akzent4 13 2" xfId="2139" xr:uid="{00000000-0005-0000-0000-000050080000}"/>
    <cellStyle name="20 % - Akzent4 13 3" xfId="2140" xr:uid="{00000000-0005-0000-0000-000051080000}"/>
    <cellStyle name="20 % - Akzent4 14" xfId="2141" xr:uid="{00000000-0005-0000-0000-000052080000}"/>
    <cellStyle name="20 % - Akzent4 14 2" xfId="2142" xr:uid="{00000000-0005-0000-0000-000053080000}"/>
    <cellStyle name="20 % - Akzent4 14 3" xfId="2143" xr:uid="{00000000-0005-0000-0000-000054080000}"/>
    <cellStyle name="20 % - Akzent4 15" xfId="2144" xr:uid="{00000000-0005-0000-0000-000055080000}"/>
    <cellStyle name="20 % - Akzent4 15 2" xfId="2145" xr:uid="{00000000-0005-0000-0000-000056080000}"/>
    <cellStyle name="20 % - Akzent4 16" xfId="2146" xr:uid="{00000000-0005-0000-0000-000057080000}"/>
    <cellStyle name="20 % - Akzent4 2" xfId="2147" xr:uid="{00000000-0005-0000-0000-000058080000}"/>
    <cellStyle name="20 % - Akzent4 2 10" xfId="2148" xr:uid="{00000000-0005-0000-0000-000059080000}"/>
    <cellStyle name="20 % - Akzent4 2 10 2" xfId="2149" xr:uid="{00000000-0005-0000-0000-00005A080000}"/>
    <cellStyle name="20 % - Akzent4 2 10 2 2" xfId="2150" xr:uid="{00000000-0005-0000-0000-00005B080000}"/>
    <cellStyle name="20 % - Akzent4 2 10 2 3" xfId="2151" xr:uid="{00000000-0005-0000-0000-00005C080000}"/>
    <cellStyle name="20 % - Akzent4 2 10 3" xfId="2152" xr:uid="{00000000-0005-0000-0000-00005D080000}"/>
    <cellStyle name="20 % - Akzent4 2 10 4" xfId="2153" xr:uid="{00000000-0005-0000-0000-00005E080000}"/>
    <cellStyle name="20 % - Akzent4 2 11" xfId="2154" xr:uid="{00000000-0005-0000-0000-00005F080000}"/>
    <cellStyle name="20 % - Akzent4 2 11 2" xfId="2155" xr:uid="{00000000-0005-0000-0000-000060080000}"/>
    <cellStyle name="20 % - Akzent4 2 11 3" xfId="2156" xr:uid="{00000000-0005-0000-0000-000061080000}"/>
    <cellStyle name="20 % - Akzent4 2 12" xfId="2157" xr:uid="{00000000-0005-0000-0000-000062080000}"/>
    <cellStyle name="20 % - Akzent4 2 12 2" xfId="2158" xr:uid="{00000000-0005-0000-0000-000063080000}"/>
    <cellStyle name="20 % - Akzent4 2 12 3" xfId="2159" xr:uid="{00000000-0005-0000-0000-000064080000}"/>
    <cellStyle name="20 % - Akzent4 2 13" xfId="2160" xr:uid="{00000000-0005-0000-0000-000065080000}"/>
    <cellStyle name="20 % - Akzent4 2 13 2" xfId="2161" xr:uid="{00000000-0005-0000-0000-000066080000}"/>
    <cellStyle name="20 % - Akzent4 2 13 3" xfId="2162" xr:uid="{00000000-0005-0000-0000-000067080000}"/>
    <cellStyle name="20 % - Akzent4 2 14" xfId="2163" xr:uid="{00000000-0005-0000-0000-000068080000}"/>
    <cellStyle name="20 % - Akzent4 2 15" xfId="2164" xr:uid="{00000000-0005-0000-0000-000069080000}"/>
    <cellStyle name="20 % - Akzent4 2 16" xfId="2165" xr:uid="{00000000-0005-0000-0000-00006A080000}"/>
    <cellStyle name="20 % - Akzent4 2 2" xfId="2166" xr:uid="{00000000-0005-0000-0000-00006B080000}"/>
    <cellStyle name="20 % - Akzent4 2 2 10" xfId="2167" xr:uid="{00000000-0005-0000-0000-00006C080000}"/>
    <cellStyle name="20 % - Akzent4 2 2 11" xfId="2168" xr:uid="{00000000-0005-0000-0000-00006D080000}"/>
    <cellStyle name="20 % - Akzent4 2 2 12" xfId="2169" xr:uid="{00000000-0005-0000-0000-00006E080000}"/>
    <cellStyle name="20 % - Akzent4 2 2 2" xfId="2170" xr:uid="{00000000-0005-0000-0000-00006F080000}"/>
    <cellStyle name="20 % - Akzent4 2 2 2 2" xfId="2171" xr:uid="{00000000-0005-0000-0000-000070080000}"/>
    <cellStyle name="20 % - Akzent4 2 2 2 2 2" xfId="2172" xr:uid="{00000000-0005-0000-0000-000071080000}"/>
    <cellStyle name="20 % - Akzent4 2 2 2 2 2 2" xfId="2173" xr:uid="{00000000-0005-0000-0000-000072080000}"/>
    <cellStyle name="20 % - Akzent4 2 2 2 2 2 3" xfId="2174" xr:uid="{00000000-0005-0000-0000-000073080000}"/>
    <cellStyle name="20 % - Akzent4 2 2 2 2 3" xfId="2175" xr:uid="{00000000-0005-0000-0000-000074080000}"/>
    <cellStyle name="20 % - Akzent4 2 2 2 2 3 2" xfId="2176" xr:uid="{00000000-0005-0000-0000-000075080000}"/>
    <cellStyle name="20 % - Akzent4 2 2 2 2 3 3" xfId="2177" xr:uid="{00000000-0005-0000-0000-000076080000}"/>
    <cellStyle name="20 % - Akzent4 2 2 2 2 4" xfId="2178" xr:uid="{00000000-0005-0000-0000-000077080000}"/>
    <cellStyle name="20 % - Akzent4 2 2 2 2 5" xfId="2179" xr:uid="{00000000-0005-0000-0000-000078080000}"/>
    <cellStyle name="20 % - Akzent4 2 2 2 3" xfId="2180" xr:uid="{00000000-0005-0000-0000-000079080000}"/>
    <cellStyle name="20 % - Akzent4 2 2 2 3 2" xfId="2181" xr:uid="{00000000-0005-0000-0000-00007A080000}"/>
    <cellStyle name="20 % - Akzent4 2 2 2 3 3" xfId="2182" xr:uid="{00000000-0005-0000-0000-00007B080000}"/>
    <cellStyle name="20 % - Akzent4 2 2 2 4" xfId="2183" xr:uid="{00000000-0005-0000-0000-00007C080000}"/>
    <cellStyle name="20 % - Akzent4 2 2 2 4 2" xfId="2184" xr:uid="{00000000-0005-0000-0000-00007D080000}"/>
    <cellStyle name="20 % - Akzent4 2 2 2 4 3" xfId="2185" xr:uid="{00000000-0005-0000-0000-00007E080000}"/>
    <cellStyle name="20 % - Akzent4 2 2 2 5" xfId="2186" xr:uid="{00000000-0005-0000-0000-00007F080000}"/>
    <cellStyle name="20 % - Akzent4 2 2 2 5 2" xfId="2187" xr:uid="{00000000-0005-0000-0000-000080080000}"/>
    <cellStyle name="20 % - Akzent4 2 2 2 5 3" xfId="2188" xr:uid="{00000000-0005-0000-0000-000081080000}"/>
    <cellStyle name="20 % - Akzent4 2 2 2 6" xfId="2189" xr:uid="{00000000-0005-0000-0000-000082080000}"/>
    <cellStyle name="20 % - Akzent4 2 2 2 7" xfId="2190" xr:uid="{00000000-0005-0000-0000-000083080000}"/>
    <cellStyle name="20 % - Akzent4 2 2 2 8" xfId="2191" xr:uid="{00000000-0005-0000-0000-000084080000}"/>
    <cellStyle name="20 % - Akzent4 2 2 3" xfId="2192" xr:uid="{00000000-0005-0000-0000-000085080000}"/>
    <cellStyle name="20 % - Akzent4 2 2 3 2" xfId="2193" xr:uid="{00000000-0005-0000-0000-000086080000}"/>
    <cellStyle name="20 % - Akzent4 2 2 3 2 2" xfId="2194" xr:uid="{00000000-0005-0000-0000-000087080000}"/>
    <cellStyle name="20 % - Akzent4 2 2 3 2 2 2" xfId="2195" xr:uid="{00000000-0005-0000-0000-000088080000}"/>
    <cellStyle name="20 % - Akzent4 2 2 3 2 2 3" xfId="2196" xr:uid="{00000000-0005-0000-0000-000089080000}"/>
    <cellStyle name="20 % - Akzent4 2 2 3 2 3" xfId="2197" xr:uid="{00000000-0005-0000-0000-00008A080000}"/>
    <cellStyle name="20 % - Akzent4 2 2 3 2 3 2" xfId="2198" xr:uid="{00000000-0005-0000-0000-00008B080000}"/>
    <cellStyle name="20 % - Akzent4 2 2 3 2 3 3" xfId="2199" xr:uid="{00000000-0005-0000-0000-00008C080000}"/>
    <cellStyle name="20 % - Akzent4 2 2 3 2 4" xfId="2200" xr:uid="{00000000-0005-0000-0000-00008D080000}"/>
    <cellStyle name="20 % - Akzent4 2 2 3 2 5" xfId="2201" xr:uid="{00000000-0005-0000-0000-00008E080000}"/>
    <cellStyle name="20 % - Akzent4 2 2 3 3" xfId="2202" xr:uid="{00000000-0005-0000-0000-00008F080000}"/>
    <cellStyle name="20 % - Akzent4 2 2 3 3 2" xfId="2203" xr:uid="{00000000-0005-0000-0000-000090080000}"/>
    <cellStyle name="20 % - Akzent4 2 2 3 3 3" xfId="2204" xr:uid="{00000000-0005-0000-0000-000091080000}"/>
    <cellStyle name="20 % - Akzent4 2 2 3 4" xfId="2205" xr:uid="{00000000-0005-0000-0000-000092080000}"/>
    <cellStyle name="20 % - Akzent4 2 2 3 4 2" xfId="2206" xr:uid="{00000000-0005-0000-0000-000093080000}"/>
    <cellStyle name="20 % - Akzent4 2 2 3 4 3" xfId="2207" xr:uid="{00000000-0005-0000-0000-000094080000}"/>
    <cellStyle name="20 % - Akzent4 2 2 3 5" xfId="2208" xr:uid="{00000000-0005-0000-0000-000095080000}"/>
    <cellStyle name="20 % - Akzent4 2 2 3 6" xfId="2209" xr:uid="{00000000-0005-0000-0000-000096080000}"/>
    <cellStyle name="20 % - Akzent4 2 2 3 7" xfId="2210" xr:uid="{00000000-0005-0000-0000-000097080000}"/>
    <cellStyle name="20 % - Akzent4 2 2 4" xfId="2211" xr:uid="{00000000-0005-0000-0000-000098080000}"/>
    <cellStyle name="20 % - Akzent4 2 2 4 2" xfId="2212" xr:uid="{00000000-0005-0000-0000-000099080000}"/>
    <cellStyle name="20 % - Akzent4 2 2 4 2 2" xfId="2213" xr:uid="{00000000-0005-0000-0000-00009A080000}"/>
    <cellStyle name="20 % - Akzent4 2 2 4 2 3" xfId="2214" xr:uid="{00000000-0005-0000-0000-00009B080000}"/>
    <cellStyle name="20 % - Akzent4 2 2 4 3" xfId="2215" xr:uid="{00000000-0005-0000-0000-00009C080000}"/>
    <cellStyle name="20 % - Akzent4 2 2 4 3 2" xfId="2216" xr:uid="{00000000-0005-0000-0000-00009D080000}"/>
    <cellStyle name="20 % - Akzent4 2 2 4 3 3" xfId="2217" xr:uid="{00000000-0005-0000-0000-00009E080000}"/>
    <cellStyle name="20 % - Akzent4 2 2 4 4" xfId="2218" xr:uid="{00000000-0005-0000-0000-00009F080000}"/>
    <cellStyle name="20 % - Akzent4 2 2 4 5" xfId="2219" xr:uid="{00000000-0005-0000-0000-0000A0080000}"/>
    <cellStyle name="20 % - Akzent4 2 2 5" xfId="2220" xr:uid="{00000000-0005-0000-0000-0000A1080000}"/>
    <cellStyle name="20 % - Akzent4 2 2 5 2" xfId="2221" xr:uid="{00000000-0005-0000-0000-0000A2080000}"/>
    <cellStyle name="20 % - Akzent4 2 2 5 3" xfId="2222" xr:uid="{00000000-0005-0000-0000-0000A3080000}"/>
    <cellStyle name="20 % - Akzent4 2 2 6" xfId="2223" xr:uid="{00000000-0005-0000-0000-0000A4080000}"/>
    <cellStyle name="20 % - Akzent4 2 2 6 2" xfId="2224" xr:uid="{00000000-0005-0000-0000-0000A5080000}"/>
    <cellStyle name="20 % - Akzent4 2 2 6 3" xfId="2225" xr:uid="{00000000-0005-0000-0000-0000A6080000}"/>
    <cellStyle name="20 % - Akzent4 2 2 7" xfId="2226" xr:uid="{00000000-0005-0000-0000-0000A7080000}"/>
    <cellStyle name="20 % - Akzent4 2 2 7 2" xfId="2227" xr:uid="{00000000-0005-0000-0000-0000A8080000}"/>
    <cellStyle name="20 % - Akzent4 2 2 7 3" xfId="2228" xr:uid="{00000000-0005-0000-0000-0000A9080000}"/>
    <cellStyle name="20 % - Akzent4 2 2 8" xfId="2229" xr:uid="{00000000-0005-0000-0000-0000AA080000}"/>
    <cellStyle name="20 % - Akzent4 2 2 8 2" xfId="2230" xr:uid="{00000000-0005-0000-0000-0000AB080000}"/>
    <cellStyle name="20 % - Akzent4 2 2 8 3" xfId="2231" xr:uid="{00000000-0005-0000-0000-0000AC080000}"/>
    <cellStyle name="20 % - Akzent4 2 2 9" xfId="2232" xr:uid="{00000000-0005-0000-0000-0000AD080000}"/>
    <cellStyle name="20 % - Akzent4 2 2 9 2" xfId="2233" xr:uid="{00000000-0005-0000-0000-0000AE080000}"/>
    <cellStyle name="20 % - Akzent4 2 2 9 3" xfId="2234" xr:uid="{00000000-0005-0000-0000-0000AF080000}"/>
    <cellStyle name="20 % - Akzent4 2 3" xfId="2235" xr:uid="{00000000-0005-0000-0000-0000B0080000}"/>
    <cellStyle name="20 % - Akzent4 2 3 10" xfId="2236" xr:uid="{00000000-0005-0000-0000-0000B1080000}"/>
    <cellStyle name="20 % - Akzent4 2 3 11" xfId="2237" xr:uid="{00000000-0005-0000-0000-0000B2080000}"/>
    <cellStyle name="20 % - Akzent4 2 3 12" xfId="2238" xr:uid="{00000000-0005-0000-0000-0000B3080000}"/>
    <cellStyle name="20 % - Akzent4 2 3 2" xfId="2239" xr:uid="{00000000-0005-0000-0000-0000B4080000}"/>
    <cellStyle name="20 % - Akzent4 2 3 2 2" xfId="2240" xr:uid="{00000000-0005-0000-0000-0000B5080000}"/>
    <cellStyle name="20 % - Akzent4 2 3 2 2 2" xfId="2241" xr:uid="{00000000-0005-0000-0000-0000B6080000}"/>
    <cellStyle name="20 % - Akzent4 2 3 2 2 2 2" xfId="2242" xr:uid="{00000000-0005-0000-0000-0000B7080000}"/>
    <cellStyle name="20 % - Akzent4 2 3 2 2 2 3" xfId="2243" xr:uid="{00000000-0005-0000-0000-0000B8080000}"/>
    <cellStyle name="20 % - Akzent4 2 3 2 2 3" xfId="2244" xr:uid="{00000000-0005-0000-0000-0000B9080000}"/>
    <cellStyle name="20 % - Akzent4 2 3 2 2 3 2" xfId="2245" xr:uid="{00000000-0005-0000-0000-0000BA080000}"/>
    <cellStyle name="20 % - Akzent4 2 3 2 2 3 3" xfId="2246" xr:uid="{00000000-0005-0000-0000-0000BB080000}"/>
    <cellStyle name="20 % - Akzent4 2 3 2 2 4" xfId="2247" xr:uid="{00000000-0005-0000-0000-0000BC080000}"/>
    <cellStyle name="20 % - Akzent4 2 3 2 2 5" xfId="2248" xr:uid="{00000000-0005-0000-0000-0000BD080000}"/>
    <cellStyle name="20 % - Akzent4 2 3 2 3" xfId="2249" xr:uid="{00000000-0005-0000-0000-0000BE080000}"/>
    <cellStyle name="20 % - Akzent4 2 3 2 3 2" xfId="2250" xr:uid="{00000000-0005-0000-0000-0000BF080000}"/>
    <cellStyle name="20 % - Akzent4 2 3 2 3 3" xfId="2251" xr:uid="{00000000-0005-0000-0000-0000C0080000}"/>
    <cellStyle name="20 % - Akzent4 2 3 2 4" xfId="2252" xr:uid="{00000000-0005-0000-0000-0000C1080000}"/>
    <cellStyle name="20 % - Akzent4 2 3 2 4 2" xfId="2253" xr:uid="{00000000-0005-0000-0000-0000C2080000}"/>
    <cellStyle name="20 % - Akzent4 2 3 2 4 3" xfId="2254" xr:uid="{00000000-0005-0000-0000-0000C3080000}"/>
    <cellStyle name="20 % - Akzent4 2 3 2 5" xfId="2255" xr:uid="{00000000-0005-0000-0000-0000C4080000}"/>
    <cellStyle name="20 % - Akzent4 2 3 2 5 2" xfId="2256" xr:uid="{00000000-0005-0000-0000-0000C5080000}"/>
    <cellStyle name="20 % - Akzent4 2 3 2 5 3" xfId="2257" xr:uid="{00000000-0005-0000-0000-0000C6080000}"/>
    <cellStyle name="20 % - Akzent4 2 3 2 6" xfId="2258" xr:uid="{00000000-0005-0000-0000-0000C7080000}"/>
    <cellStyle name="20 % - Akzent4 2 3 2 7" xfId="2259" xr:uid="{00000000-0005-0000-0000-0000C8080000}"/>
    <cellStyle name="20 % - Akzent4 2 3 2 8" xfId="2260" xr:uid="{00000000-0005-0000-0000-0000C9080000}"/>
    <cellStyle name="20 % - Akzent4 2 3 3" xfId="2261" xr:uid="{00000000-0005-0000-0000-0000CA080000}"/>
    <cellStyle name="20 % - Akzent4 2 3 3 2" xfId="2262" xr:uid="{00000000-0005-0000-0000-0000CB080000}"/>
    <cellStyle name="20 % - Akzent4 2 3 3 2 2" xfId="2263" xr:uid="{00000000-0005-0000-0000-0000CC080000}"/>
    <cellStyle name="20 % - Akzent4 2 3 3 2 2 2" xfId="2264" xr:uid="{00000000-0005-0000-0000-0000CD080000}"/>
    <cellStyle name="20 % - Akzent4 2 3 3 2 2 3" xfId="2265" xr:uid="{00000000-0005-0000-0000-0000CE080000}"/>
    <cellStyle name="20 % - Akzent4 2 3 3 2 3" xfId="2266" xr:uid="{00000000-0005-0000-0000-0000CF080000}"/>
    <cellStyle name="20 % - Akzent4 2 3 3 2 3 2" xfId="2267" xr:uid="{00000000-0005-0000-0000-0000D0080000}"/>
    <cellStyle name="20 % - Akzent4 2 3 3 2 3 3" xfId="2268" xr:uid="{00000000-0005-0000-0000-0000D1080000}"/>
    <cellStyle name="20 % - Akzent4 2 3 3 2 4" xfId="2269" xr:uid="{00000000-0005-0000-0000-0000D2080000}"/>
    <cellStyle name="20 % - Akzent4 2 3 3 2 5" xfId="2270" xr:uid="{00000000-0005-0000-0000-0000D3080000}"/>
    <cellStyle name="20 % - Akzent4 2 3 3 3" xfId="2271" xr:uid="{00000000-0005-0000-0000-0000D4080000}"/>
    <cellStyle name="20 % - Akzent4 2 3 3 3 2" xfId="2272" xr:uid="{00000000-0005-0000-0000-0000D5080000}"/>
    <cellStyle name="20 % - Akzent4 2 3 3 3 3" xfId="2273" xr:uid="{00000000-0005-0000-0000-0000D6080000}"/>
    <cellStyle name="20 % - Akzent4 2 3 3 4" xfId="2274" xr:uid="{00000000-0005-0000-0000-0000D7080000}"/>
    <cellStyle name="20 % - Akzent4 2 3 3 4 2" xfId="2275" xr:uid="{00000000-0005-0000-0000-0000D8080000}"/>
    <cellStyle name="20 % - Akzent4 2 3 3 4 3" xfId="2276" xr:uid="{00000000-0005-0000-0000-0000D9080000}"/>
    <cellStyle name="20 % - Akzent4 2 3 3 5" xfId="2277" xr:uid="{00000000-0005-0000-0000-0000DA080000}"/>
    <cellStyle name="20 % - Akzent4 2 3 3 6" xfId="2278" xr:uid="{00000000-0005-0000-0000-0000DB080000}"/>
    <cellStyle name="20 % - Akzent4 2 3 3 7" xfId="2279" xr:uid="{00000000-0005-0000-0000-0000DC080000}"/>
    <cellStyle name="20 % - Akzent4 2 3 4" xfId="2280" xr:uid="{00000000-0005-0000-0000-0000DD080000}"/>
    <cellStyle name="20 % - Akzent4 2 3 4 2" xfId="2281" xr:uid="{00000000-0005-0000-0000-0000DE080000}"/>
    <cellStyle name="20 % - Akzent4 2 3 4 2 2" xfId="2282" xr:uid="{00000000-0005-0000-0000-0000DF080000}"/>
    <cellStyle name="20 % - Akzent4 2 3 4 2 3" xfId="2283" xr:uid="{00000000-0005-0000-0000-0000E0080000}"/>
    <cellStyle name="20 % - Akzent4 2 3 4 3" xfId="2284" xr:uid="{00000000-0005-0000-0000-0000E1080000}"/>
    <cellStyle name="20 % - Akzent4 2 3 4 3 2" xfId="2285" xr:uid="{00000000-0005-0000-0000-0000E2080000}"/>
    <cellStyle name="20 % - Akzent4 2 3 4 3 3" xfId="2286" xr:uid="{00000000-0005-0000-0000-0000E3080000}"/>
    <cellStyle name="20 % - Akzent4 2 3 4 4" xfId="2287" xr:uid="{00000000-0005-0000-0000-0000E4080000}"/>
    <cellStyle name="20 % - Akzent4 2 3 4 5" xfId="2288" xr:uid="{00000000-0005-0000-0000-0000E5080000}"/>
    <cellStyle name="20 % - Akzent4 2 3 5" xfId="2289" xr:uid="{00000000-0005-0000-0000-0000E6080000}"/>
    <cellStyle name="20 % - Akzent4 2 3 5 2" xfId="2290" xr:uid="{00000000-0005-0000-0000-0000E7080000}"/>
    <cellStyle name="20 % - Akzent4 2 3 5 3" xfId="2291" xr:uid="{00000000-0005-0000-0000-0000E8080000}"/>
    <cellStyle name="20 % - Akzent4 2 3 6" xfId="2292" xr:uid="{00000000-0005-0000-0000-0000E9080000}"/>
    <cellStyle name="20 % - Akzent4 2 3 6 2" xfId="2293" xr:uid="{00000000-0005-0000-0000-0000EA080000}"/>
    <cellStyle name="20 % - Akzent4 2 3 6 3" xfId="2294" xr:uid="{00000000-0005-0000-0000-0000EB080000}"/>
    <cellStyle name="20 % - Akzent4 2 3 7" xfId="2295" xr:uid="{00000000-0005-0000-0000-0000EC080000}"/>
    <cellStyle name="20 % - Akzent4 2 3 7 2" xfId="2296" xr:uid="{00000000-0005-0000-0000-0000ED080000}"/>
    <cellStyle name="20 % - Akzent4 2 3 7 3" xfId="2297" xr:uid="{00000000-0005-0000-0000-0000EE080000}"/>
    <cellStyle name="20 % - Akzent4 2 3 8" xfId="2298" xr:uid="{00000000-0005-0000-0000-0000EF080000}"/>
    <cellStyle name="20 % - Akzent4 2 3 8 2" xfId="2299" xr:uid="{00000000-0005-0000-0000-0000F0080000}"/>
    <cellStyle name="20 % - Akzent4 2 3 8 3" xfId="2300" xr:uid="{00000000-0005-0000-0000-0000F1080000}"/>
    <cellStyle name="20 % - Akzent4 2 3 9" xfId="2301" xr:uid="{00000000-0005-0000-0000-0000F2080000}"/>
    <cellStyle name="20 % - Akzent4 2 3 9 2" xfId="2302" xr:uid="{00000000-0005-0000-0000-0000F3080000}"/>
    <cellStyle name="20 % - Akzent4 2 3 9 3" xfId="2303" xr:uid="{00000000-0005-0000-0000-0000F4080000}"/>
    <cellStyle name="20 % - Akzent4 2 4" xfId="2304" xr:uid="{00000000-0005-0000-0000-0000F5080000}"/>
    <cellStyle name="20 % - Akzent4 2 4 10" xfId="2305" xr:uid="{00000000-0005-0000-0000-0000F6080000}"/>
    <cellStyle name="20 % - Akzent4 2 4 11" xfId="2306" xr:uid="{00000000-0005-0000-0000-0000F7080000}"/>
    <cellStyle name="20 % - Akzent4 2 4 12" xfId="2307" xr:uid="{00000000-0005-0000-0000-0000F8080000}"/>
    <cellStyle name="20 % - Akzent4 2 4 2" xfId="2308" xr:uid="{00000000-0005-0000-0000-0000F9080000}"/>
    <cellStyle name="20 % - Akzent4 2 4 2 2" xfId="2309" xr:uid="{00000000-0005-0000-0000-0000FA080000}"/>
    <cellStyle name="20 % - Akzent4 2 4 2 2 2" xfId="2310" xr:uid="{00000000-0005-0000-0000-0000FB080000}"/>
    <cellStyle name="20 % - Akzent4 2 4 2 2 2 2" xfId="2311" xr:uid="{00000000-0005-0000-0000-0000FC080000}"/>
    <cellStyle name="20 % - Akzent4 2 4 2 2 2 3" xfId="2312" xr:uid="{00000000-0005-0000-0000-0000FD080000}"/>
    <cellStyle name="20 % - Akzent4 2 4 2 2 3" xfId="2313" xr:uid="{00000000-0005-0000-0000-0000FE080000}"/>
    <cellStyle name="20 % - Akzent4 2 4 2 2 3 2" xfId="2314" xr:uid="{00000000-0005-0000-0000-0000FF080000}"/>
    <cellStyle name="20 % - Akzent4 2 4 2 2 3 3" xfId="2315" xr:uid="{00000000-0005-0000-0000-000000090000}"/>
    <cellStyle name="20 % - Akzent4 2 4 2 2 4" xfId="2316" xr:uid="{00000000-0005-0000-0000-000001090000}"/>
    <cellStyle name="20 % - Akzent4 2 4 2 2 5" xfId="2317" xr:uid="{00000000-0005-0000-0000-000002090000}"/>
    <cellStyle name="20 % - Akzent4 2 4 2 3" xfId="2318" xr:uid="{00000000-0005-0000-0000-000003090000}"/>
    <cellStyle name="20 % - Akzent4 2 4 2 3 2" xfId="2319" xr:uid="{00000000-0005-0000-0000-000004090000}"/>
    <cellStyle name="20 % - Akzent4 2 4 2 3 3" xfId="2320" xr:uid="{00000000-0005-0000-0000-000005090000}"/>
    <cellStyle name="20 % - Akzent4 2 4 2 4" xfId="2321" xr:uid="{00000000-0005-0000-0000-000006090000}"/>
    <cellStyle name="20 % - Akzent4 2 4 2 4 2" xfId="2322" xr:uid="{00000000-0005-0000-0000-000007090000}"/>
    <cellStyle name="20 % - Akzent4 2 4 2 4 3" xfId="2323" xr:uid="{00000000-0005-0000-0000-000008090000}"/>
    <cellStyle name="20 % - Akzent4 2 4 2 5" xfId="2324" xr:uid="{00000000-0005-0000-0000-000009090000}"/>
    <cellStyle name="20 % - Akzent4 2 4 2 5 2" xfId="2325" xr:uid="{00000000-0005-0000-0000-00000A090000}"/>
    <cellStyle name="20 % - Akzent4 2 4 2 5 3" xfId="2326" xr:uid="{00000000-0005-0000-0000-00000B090000}"/>
    <cellStyle name="20 % - Akzent4 2 4 2 6" xfId="2327" xr:uid="{00000000-0005-0000-0000-00000C090000}"/>
    <cellStyle name="20 % - Akzent4 2 4 2 7" xfId="2328" xr:uid="{00000000-0005-0000-0000-00000D090000}"/>
    <cellStyle name="20 % - Akzent4 2 4 2 8" xfId="2329" xr:uid="{00000000-0005-0000-0000-00000E090000}"/>
    <cellStyle name="20 % - Akzent4 2 4 3" xfId="2330" xr:uid="{00000000-0005-0000-0000-00000F090000}"/>
    <cellStyle name="20 % - Akzent4 2 4 3 2" xfId="2331" xr:uid="{00000000-0005-0000-0000-000010090000}"/>
    <cellStyle name="20 % - Akzent4 2 4 3 2 2" xfId="2332" xr:uid="{00000000-0005-0000-0000-000011090000}"/>
    <cellStyle name="20 % - Akzent4 2 4 3 2 2 2" xfId="2333" xr:uid="{00000000-0005-0000-0000-000012090000}"/>
    <cellStyle name="20 % - Akzent4 2 4 3 2 2 3" xfId="2334" xr:uid="{00000000-0005-0000-0000-000013090000}"/>
    <cellStyle name="20 % - Akzent4 2 4 3 2 3" xfId="2335" xr:uid="{00000000-0005-0000-0000-000014090000}"/>
    <cellStyle name="20 % - Akzent4 2 4 3 2 3 2" xfId="2336" xr:uid="{00000000-0005-0000-0000-000015090000}"/>
    <cellStyle name="20 % - Akzent4 2 4 3 2 3 3" xfId="2337" xr:uid="{00000000-0005-0000-0000-000016090000}"/>
    <cellStyle name="20 % - Akzent4 2 4 3 2 4" xfId="2338" xr:uid="{00000000-0005-0000-0000-000017090000}"/>
    <cellStyle name="20 % - Akzent4 2 4 3 2 5" xfId="2339" xr:uid="{00000000-0005-0000-0000-000018090000}"/>
    <cellStyle name="20 % - Akzent4 2 4 3 3" xfId="2340" xr:uid="{00000000-0005-0000-0000-000019090000}"/>
    <cellStyle name="20 % - Akzent4 2 4 3 3 2" xfId="2341" xr:uid="{00000000-0005-0000-0000-00001A090000}"/>
    <cellStyle name="20 % - Akzent4 2 4 3 3 3" xfId="2342" xr:uid="{00000000-0005-0000-0000-00001B090000}"/>
    <cellStyle name="20 % - Akzent4 2 4 3 4" xfId="2343" xr:uid="{00000000-0005-0000-0000-00001C090000}"/>
    <cellStyle name="20 % - Akzent4 2 4 3 4 2" xfId="2344" xr:uid="{00000000-0005-0000-0000-00001D090000}"/>
    <cellStyle name="20 % - Akzent4 2 4 3 4 3" xfId="2345" xr:uid="{00000000-0005-0000-0000-00001E090000}"/>
    <cellStyle name="20 % - Akzent4 2 4 3 5" xfId="2346" xr:uid="{00000000-0005-0000-0000-00001F090000}"/>
    <cellStyle name="20 % - Akzent4 2 4 3 6" xfId="2347" xr:uid="{00000000-0005-0000-0000-000020090000}"/>
    <cellStyle name="20 % - Akzent4 2 4 3 7" xfId="2348" xr:uid="{00000000-0005-0000-0000-000021090000}"/>
    <cellStyle name="20 % - Akzent4 2 4 4" xfId="2349" xr:uid="{00000000-0005-0000-0000-000022090000}"/>
    <cellStyle name="20 % - Akzent4 2 4 4 2" xfId="2350" xr:uid="{00000000-0005-0000-0000-000023090000}"/>
    <cellStyle name="20 % - Akzent4 2 4 4 2 2" xfId="2351" xr:uid="{00000000-0005-0000-0000-000024090000}"/>
    <cellStyle name="20 % - Akzent4 2 4 4 2 3" xfId="2352" xr:uid="{00000000-0005-0000-0000-000025090000}"/>
    <cellStyle name="20 % - Akzent4 2 4 4 3" xfId="2353" xr:uid="{00000000-0005-0000-0000-000026090000}"/>
    <cellStyle name="20 % - Akzent4 2 4 4 3 2" xfId="2354" xr:uid="{00000000-0005-0000-0000-000027090000}"/>
    <cellStyle name="20 % - Akzent4 2 4 4 3 3" xfId="2355" xr:uid="{00000000-0005-0000-0000-000028090000}"/>
    <cellStyle name="20 % - Akzent4 2 4 4 4" xfId="2356" xr:uid="{00000000-0005-0000-0000-000029090000}"/>
    <cellStyle name="20 % - Akzent4 2 4 4 5" xfId="2357" xr:uid="{00000000-0005-0000-0000-00002A090000}"/>
    <cellStyle name="20 % - Akzent4 2 4 5" xfId="2358" xr:uid="{00000000-0005-0000-0000-00002B090000}"/>
    <cellStyle name="20 % - Akzent4 2 4 5 2" xfId="2359" xr:uid="{00000000-0005-0000-0000-00002C090000}"/>
    <cellStyle name="20 % - Akzent4 2 4 5 3" xfId="2360" xr:uid="{00000000-0005-0000-0000-00002D090000}"/>
    <cellStyle name="20 % - Akzent4 2 4 6" xfId="2361" xr:uid="{00000000-0005-0000-0000-00002E090000}"/>
    <cellStyle name="20 % - Akzent4 2 4 6 2" xfId="2362" xr:uid="{00000000-0005-0000-0000-00002F090000}"/>
    <cellStyle name="20 % - Akzent4 2 4 6 3" xfId="2363" xr:uid="{00000000-0005-0000-0000-000030090000}"/>
    <cellStyle name="20 % - Akzent4 2 4 7" xfId="2364" xr:uid="{00000000-0005-0000-0000-000031090000}"/>
    <cellStyle name="20 % - Akzent4 2 4 7 2" xfId="2365" xr:uid="{00000000-0005-0000-0000-000032090000}"/>
    <cellStyle name="20 % - Akzent4 2 4 7 3" xfId="2366" xr:uid="{00000000-0005-0000-0000-000033090000}"/>
    <cellStyle name="20 % - Akzent4 2 4 8" xfId="2367" xr:uid="{00000000-0005-0000-0000-000034090000}"/>
    <cellStyle name="20 % - Akzent4 2 4 8 2" xfId="2368" xr:uid="{00000000-0005-0000-0000-000035090000}"/>
    <cellStyle name="20 % - Akzent4 2 4 8 3" xfId="2369" xr:uid="{00000000-0005-0000-0000-000036090000}"/>
    <cellStyle name="20 % - Akzent4 2 4 9" xfId="2370" xr:uid="{00000000-0005-0000-0000-000037090000}"/>
    <cellStyle name="20 % - Akzent4 2 4 9 2" xfId="2371" xr:uid="{00000000-0005-0000-0000-000038090000}"/>
    <cellStyle name="20 % - Akzent4 2 4 9 3" xfId="2372" xr:uid="{00000000-0005-0000-0000-000039090000}"/>
    <cellStyle name="20 % - Akzent4 2 5" xfId="2373" xr:uid="{00000000-0005-0000-0000-00003A090000}"/>
    <cellStyle name="20 % - Akzent4 2 5 10" xfId="2374" xr:uid="{00000000-0005-0000-0000-00003B090000}"/>
    <cellStyle name="20 % - Akzent4 2 5 2" xfId="2375" xr:uid="{00000000-0005-0000-0000-00003C090000}"/>
    <cellStyle name="20 % - Akzent4 2 5 2 2" xfId="2376" xr:uid="{00000000-0005-0000-0000-00003D090000}"/>
    <cellStyle name="20 % - Akzent4 2 5 2 2 2" xfId="2377" xr:uid="{00000000-0005-0000-0000-00003E090000}"/>
    <cellStyle name="20 % - Akzent4 2 5 2 2 3" xfId="2378" xr:uid="{00000000-0005-0000-0000-00003F090000}"/>
    <cellStyle name="20 % - Akzent4 2 5 2 3" xfId="2379" xr:uid="{00000000-0005-0000-0000-000040090000}"/>
    <cellStyle name="20 % - Akzent4 2 5 2 3 2" xfId="2380" xr:uid="{00000000-0005-0000-0000-000041090000}"/>
    <cellStyle name="20 % - Akzent4 2 5 2 3 3" xfId="2381" xr:uid="{00000000-0005-0000-0000-000042090000}"/>
    <cellStyle name="20 % - Akzent4 2 5 2 4" xfId="2382" xr:uid="{00000000-0005-0000-0000-000043090000}"/>
    <cellStyle name="20 % - Akzent4 2 5 2 5" xfId="2383" xr:uid="{00000000-0005-0000-0000-000044090000}"/>
    <cellStyle name="20 % - Akzent4 2 5 3" xfId="2384" xr:uid="{00000000-0005-0000-0000-000045090000}"/>
    <cellStyle name="20 % - Akzent4 2 5 3 2" xfId="2385" xr:uid="{00000000-0005-0000-0000-000046090000}"/>
    <cellStyle name="20 % - Akzent4 2 5 3 3" xfId="2386" xr:uid="{00000000-0005-0000-0000-000047090000}"/>
    <cellStyle name="20 % - Akzent4 2 5 4" xfId="2387" xr:uid="{00000000-0005-0000-0000-000048090000}"/>
    <cellStyle name="20 % - Akzent4 2 5 4 2" xfId="2388" xr:uid="{00000000-0005-0000-0000-000049090000}"/>
    <cellStyle name="20 % - Akzent4 2 5 4 3" xfId="2389" xr:uid="{00000000-0005-0000-0000-00004A090000}"/>
    <cellStyle name="20 % - Akzent4 2 5 5" xfId="2390" xr:uid="{00000000-0005-0000-0000-00004B090000}"/>
    <cellStyle name="20 % - Akzent4 2 5 5 2" xfId="2391" xr:uid="{00000000-0005-0000-0000-00004C090000}"/>
    <cellStyle name="20 % - Akzent4 2 5 5 3" xfId="2392" xr:uid="{00000000-0005-0000-0000-00004D090000}"/>
    <cellStyle name="20 % - Akzent4 2 5 6" xfId="2393" xr:uid="{00000000-0005-0000-0000-00004E090000}"/>
    <cellStyle name="20 % - Akzent4 2 5 6 2" xfId="2394" xr:uid="{00000000-0005-0000-0000-00004F090000}"/>
    <cellStyle name="20 % - Akzent4 2 5 6 3" xfId="2395" xr:uid="{00000000-0005-0000-0000-000050090000}"/>
    <cellStyle name="20 % - Akzent4 2 5 7" xfId="2396" xr:uid="{00000000-0005-0000-0000-000051090000}"/>
    <cellStyle name="20 % - Akzent4 2 5 7 2" xfId="2397" xr:uid="{00000000-0005-0000-0000-000052090000}"/>
    <cellStyle name="20 % - Akzent4 2 5 7 3" xfId="2398" xr:uid="{00000000-0005-0000-0000-000053090000}"/>
    <cellStyle name="20 % - Akzent4 2 5 8" xfId="2399" xr:uid="{00000000-0005-0000-0000-000054090000}"/>
    <cellStyle name="20 % - Akzent4 2 5 9" xfId="2400" xr:uid="{00000000-0005-0000-0000-000055090000}"/>
    <cellStyle name="20 % - Akzent4 2 6" xfId="2401" xr:uid="{00000000-0005-0000-0000-000056090000}"/>
    <cellStyle name="20 % - Akzent4 2 6 2" xfId="2402" xr:uid="{00000000-0005-0000-0000-000057090000}"/>
    <cellStyle name="20 % - Akzent4 2 6 2 2" xfId="2403" xr:uid="{00000000-0005-0000-0000-000058090000}"/>
    <cellStyle name="20 % - Akzent4 2 6 2 2 2" xfId="2404" xr:uid="{00000000-0005-0000-0000-000059090000}"/>
    <cellStyle name="20 % - Akzent4 2 6 2 2 3" xfId="2405" xr:uid="{00000000-0005-0000-0000-00005A090000}"/>
    <cellStyle name="20 % - Akzent4 2 6 2 3" xfId="2406" xr:uid="{00000000-0005-0000-0000-00005B090000}"/>
    <cellStyle name="20 % - Akzent4 2 6 2 3 2" xfId="2407" xr:uid="{00000000-0005-0000-0000-00005C090000}"/>
    <cellStyle name="20 % - Akzent4 2 6 2 3 3" xfId="2408" xr:uid="{00000000-0005-0000-0000-00005D090000}"/>
    <cellStyle name="20 % - Akzent4 2 6 2 4" xfId="2409" xr:uid="{00000000-0005-0000-0000-00005E090000}"/>
    <cellStyle name="20 % - Akzent4 2 6 2 5" xfId="2410" xr:uid="{00000000-0005-0000-0000-00005F090000}"/>
    <cellStyle name="20 % - Akzent4 2 6 3" xfId="2411" xr:uid="{00000000-0005-0000-0000-000060090000}"/>
    <cellStyle name="20 % - Akzent4 2 6 3 2" xfId="2412" xr:uid="{00000000-0005-0000-0000-000061090000}"/>
    <cellStyle name="20 % - Akzent4 2 6 3 3" xfId="2413" xr:uid="{00000000-0005-0000-0000-000062090000}"/>
    <cellStyle name="20 % - Akzent4 2 6 4" xfId="2414" xr:uid="{00000000-0005-0000-0000-000063090000}"/>
    <cellStyle name="20 % - Akzent4 2 6 4 2" xfId="2415" xr:uid="{00000000-0005-0000-0000-000064090000}"/>
    <cellStyle name="20 % - Akzent4 2 6 4 3" xfId="2416" xr:uid="{00000000-0005-0000-0000-000065090000}"/>
    <cellStyle name="20 % - Akzent4 2 6 5" xfId="2417" xr:uid="{00000000-0005-0000-0000-000066090000}"/>
    <cellStyle name="20 % - Akzent4 2 6 6" xfId="2418" xr:uid="{00000000-0005-0000-0000-000067090000}"/>
    <cellStyle name="20 % - Akzent4 2 6 7" xfId="2419" xr:uid="{00000000-0005-0000-0000-000068090000}"/>
    <cellStyle name="20 % - Akzent4 2 7" xfId="2420" xr:uid="{00000000-0005-0000-0000-000069090000}"/>
    <cellStyle name="20 % - Akzent4 2 7 2" xfId="2421" xr:uid="{00000000-0005-0000-0000-00006A090000}"/>
    <cellStyle name="20 % - Akzent4 2 7 2 2" xfId="2422" xr:uid="{00000000-0005-0000-0000-00006B090000}"/>
    <cellStyle name="20 % - Akzent4 2 7 2 2 2" xfId="2423" xr:uid="{00000000-0005-0000-0000-00006C090000}"/>
    <cellStyle name="20 % - Akzent4 2 7 2 2 3" xfId="2424" xr:uid="{00000000-0005-0000-0000-00006D090000}"/>
    <cellStyle name="20 % - Akzent4 2 7 2 3" xfId="2425" xr:uid="{00000000-0005-0000-0000-00006E090000}"/>
    <cellStyle name="20 % - Akzent4 2 7 2 3 2" xfId="2426" xr:uid="{00000000-0005-0000-0000-00006F090000}"/>
    <cellStyle name="20 % - Akzent4 2 7 2 3 3" xfId="2427" xr:uid="{00000000-0005-0000-0000-000070090000}"/>
    <cellStyle name="20 % - Akzent4 2 7 2 4" xfId="2428" xr:uid="{00000000-0005-0000-0000-000071090000}"/>
    <cellStyle name="20 % - Akzent4 2 7 2 5" xfId="2429" xr:uid="{00000000-0005-0000-0000-000072090000}"/>
    <cellStyle name="20 % - Akzent4 2 7 3" xfId="2430" xr:uid="{00000000-0005-0000-0000-000073090000}"/>
    <cellStyle name="20 % - Akzent4 2 7 3 2" xfId="2431" xr:uid="{00000000-0005-0000-0000-000074090000}"/>
    <cellStyle name="20 % - Akzent4 2 7 3 3" xfId="2432" xr:uid="{00000000-0005-0000-0000-000075090000}"/>
    <cellStyle name="20 % - Akzent4 2 7 4" xfId="2433" xr:uid="{00000000-0005-0000-0000-000076090000}"/>
    <cellStyle name="20 % - Akzent4 2 7 4 2" xfId="2434" xr:uid="{00000000-0005-0000-0000-000077090000}"/>
    <cellStyle name="20 % - Akzent4 2 7 4 3" xfId="2435" xr:uid="{00000000-0005-0000-0000-000078090000}"/>
    <cellStyle name="20 % - Akzent4 2 7 5" xfId="2436" xr:uid="{00000000-0005-0000-0000-000079090000}"/>
    <cellStyle name="20 % - Akzent4 2 7 6" xfId="2437" xr:uid="{00000000-0005-0000-0000-00007A090000}"/>
    <cellStyle name="20 % - Akzent4 2 7 7" xfId="2438" xr:uid="{00000000-0005-0000-0000-00007B090000}"/>
    <cellStyle name="20 % - Akzent4 2 8" xfId="2439" xr:uid="{00000000-0005-0000-0000-00007C090000}"/>
    <cellStyle name="20 % - Akzent4 2 8 2" xfId="2440" xr:uid="{00000000-0005-0000-0000-00007D090000}"/>
    <cellStyle name="20 % - Akzent4 2 8 2 2" xfId="2441" xr:uid="{00000000-0005-0000-0000-00007E090000}"/>
    <cellStyle name="20 % - Akzent4 2 8 2 2 2" xfId="2442" xr:uid="{00000000-0005-0000-0000-00007F090000}"/>
    <cellStyle name="20 % - Akzent4 2 8 2 2 3" xfId="2443" xr:uid="{00000000-0005-0000-0000-000080090000}"/>
    <cellStyle name="20 % - Akzent4 2 8 2 3" xfId="2444" xr:uid="{00000000-0005-0000-0000-000081090000}"/>
    <cellStyle name="20 % - Akzent4 2 8 2 3 2" xfId="2445" xr:uid="{00000000-0005-0000-0000-000082090000}"/>
    <cellStyle name="20 % - Akzent4 2 8 2 3 3" xfId="2446" xr:uid="{00000000-0005-0000-0000-000083090000}"/>
    <cellStyle name="20 % - Akzent4 2 8 2 4" xfId="2447" xr:uid="{00000000-0005-0000-0000-000084090000}"/>
    <cellStyle name="20 % - Akzent4 2 8 2 5" xfId="2448" xr:uid="{00000000-0005-0000-0000-000085090000}"/>
    <cellStyle name="20 % - Akzent4 2 8 3" xfId="2449" xr:uid="{00000000-0005-0000-0000-000086090000}"/>
    <cellStyle name="20 % - Akzent4 2 8 3 2" xfId="2450" xr:uid="{00000000-0005-0000-0000-000087090000}"/>
    <cellStyle name="20 % - Akzent4 2 8 3 3" xfId="2451" xr:uid="{00000000-0005-0000-0000-000088090000}"/>
    <cellStyle name="20 % - Akzent4 2 8 4" xfId="2452" xr:uid="{00000000-0005-0000-0000-000089090000}"/>
    <cellStyle name="20 % - Akzent4 2 8 4 2" xfId="2453" xr:uid="{00000000-0005-0000-0000-00008A090000}"/>
    <cellStyle name="20 % - Akzent4 2 8 4 3" xfId="2454" xr:uid="{00000000-0005-0000-0000-00008B090000}"/>
    <cellStyle name="20 % - Akzent4 2 8 5" xfId="2455" xr:uid="{00000000-0005-0000-0000-00008C090000}"/>
    <cellStyle name="20 % - Akzent4 2 8 6" xfId="2456" xr:uid="{00000000-0005-0000-0000-00008D090000}"/>
    <cellStyle name="20 % - Akzent4 2 8 7" xfId="2457" xr:uid="{00000000-0005-0000-0000-00008E090000}"/>
    <cellStyle name="20 % - Akzent4 2 9" xfId="2458" xr:uid="{00000000-0005-0000-0000-00008F090000}"/>
    <cellStyle name="20 % - Akzent4 2 9 2" xfId="2459" xr:uid="{00000000-0005-0000-0000-000090090000}"/>
    <cellStyle name="20 % - Akzent4 2 9 2 2" xfId="2460" xr:uid="{00000000-0005-0000-0000-000091090000}"/>
    <cellStyle name="20 % - Akzent4 2 9 2 3" xfId="2461" xr:uid="{00000000-0005-0000-0000-000092090000}"/>
    <cellStyle name="20 % - Akzent4 2 9 3" xfId="2462" xr:uid="{00000000-0005-0000-0000-000093090000}"/>
    <cellStyle name="20 % - Akzent4 2 9 3 2" xfId="2463" xr:uid="{00000000-0005-0000-0000-000094090000}"/>
    <cellStyle name="20 % - Akzent4 2 9 3 3" xfId="2464" xr:uid="{00000000-0005-0000-0000-000095090000}"/>
    <cellStyle name="20 % - Akzent4 2 9 4" xfId="2465" xr:uid="{00000000-0005-0000-0000-000096090000}"/>
    <cellStyle name="20 % - Akzent4 2 9 5" xfId="2466" xr:uid="{00000000-0005-0000-0000-000097090000}"/>
    <cellStyle name="20 % - Akzent4 3" xfId="2467" xr:uid="{00000000-0005-0000-0000-000098090000}"/>
    <cellStyle name="20 % - Akzent4 3 10" xfId="2468" xr:uid="{00000000-0005-0000-0000-000099090000}"/>
    <cellStyle name="20 % - Akzent4 3 10 2" xfId="2469" xr:uid="{00000000-0005-0000-0000-00009A090000}"/>
    <cellStyle name="20 % - Akzent4 3 10 3" xfId="2470" xr:uid="{00000000-0005-0000-0000-00009B090000}"/>
    <cellStyle name="20 % - Akzent4 3 11" xfId="2471" xr:uid="{00000000-0005-0000-0000-00009C090000}"/>
    <cellStyle name="20 % - Akzent4 3 12" xfId="2472" xr:uid="{00000000-0005-0000-0000-00009D090000}"/>
    <cellStyle name="20 % - Akzent4 3 13" xfId="2473" xr:uid="{00000000-0005-0000-0000-00009E090000}"/>
    <cellStyle name="20 % - Akzent4 3 2" xfId="2474" xr:uid="{00000000-0005-0000-0000-00009F090000}"/>
    <cellStyle name="20 % - Akzent4 3 2 10" xfId="2475" xr:uid="{00000000-0005-0000-0000-0000A0090000}"/>
    <cellStyle name="20 % - Akzent4 3 2 2" xfId="2476" xr:uid="{00000000-0005-0000-0000-0000A1090000}"/>
    <cellStyle name="20 % - Akzent4 3 2 2 2" xfId="2477" xr:uid="{00000000-0005-0000-0000-0000A2090000}"/>
    <cellStyle name="20 % - Akzent4 3 2 2 2 2" xfId="2478" xr:uid="{00000000-0005-0000-0000-0000A3090000}"/>
    <cellStyle name="20 % - Akzent4 3 2 2 2 3" xfId="2479" xr:uid="{00000000-0005-0000-0000-0000A4090000}"/>
    <cellStyle name="20 % - Akzent4 3 2 2 3" xfId="2480" xr:uid="{00000000-0005-0000-0000-0000A5090000}"/>
    <cellStyle name="20 % - Akzent4 3 2 2 3 2" xfId="2481" xr:uid="{00000000-0005-0000-0000-0000A6090000}"/>
    <cellStyle name="20 % - Akzent4 3 2 2 3 3" xfId="2482" xr:uid="{00000000-0005-0000-0000-0000A7090000}"/>
    <cellStyle name="20 % - Akzent4 3 2 2 4" xfId="2483" xr:uid="{00000000-0005-0000-0000-0000A8090000}"/>
    <cellStyle name="20 % - Akzent4 3 2 2 5" xfId="2484" xr:uid="{00000000-0005-0000-0000-0000A9090000}"/>
    <cellStyle name="20 % - Akzent4 3 2 3" xfId="2485" xr:uid="{00000000-0005-0000-0000-0000AA090000}"/>
    <cellStyle name="20 % - Akzent4 3 2 3 2" xfId="2486" xr:uid="{00000000-0005-0000-0000-0000AB090000}"/>
    <cellStyle name="20 % - Akzent4 3 2 3 3" xfId="2487" xr:uid="{00000000-0005-0000-0000-0000AC090000}"/>
    <cellStyle name="20 % - Akzent4 3 2 4" xfId="2488" xr:uid="{00000000-0005-0000-0000-0000AD090000}"/>
    <cellStyle name="20 % - Akzent4 3 2 4 2" xfId="2489" xr:uid="{00000000-0005-0000-0000-0000AE090000}"/>
    <cellStyle name="20 % - Akzent4 3 2 4 3" xfId="2490" xr:uid="{00000000-0005-0000-0000-0000AF090000}"/>
    <cellStyle name="20 % - Akzent4 3 2 5" xfId="2491" xr:uid="{00000000-0005-0000-0000-0000B0090000}"/>
    <cellStyle name="20 % - Akzent4 3 2 5 2" xfId="2492" xr:uid="{00000000-0005-0000-0000-0000B1090000}"/>
    <cellStyle name="20 % - Akzent4 3 2 5 3" xfId="2493" xr:uid="{00000000-0005-0000-0000-0000B2090000}"/>
    <cellStyle name="20 % - Akzent4 3 2 6" xfId="2494" xr:uid="{00000000-0005-0000-0000-0000B3090000}"/>
    <cellStyle name="20 % - Akzent4 3 2 6 2" xfId="2495" xr:uid="{00000000-0005-0000-0000-0000B4090000}"/>
    <cellStyle name="20 % - Akzent4 3 2 6 3" xfId="2496" xr:uid="{00000000-0005-0000-0000-0000B5090000}"/>
    <cellStyle name="20 % - Akzent4 3 2 7" xfId="2497" xr:uid="{00000000-0005-0000-0000-0000B6090000}"/>
    <cellStyle name="20 % - Akzent4 3 2 7 2" xfId="2498" xr:uid="{00000000-0005-0000-0000-0000B7090000}"/>
    <cellStyle name="20 % - Akzent4 3 2 7 3" xfId="2499" xr:uid="{00000000-0005-0000-0000-0000B8090000}"/>
    <cellStyle name="20 % - Akzent4 3 2 8" xfId="2500" xr:uid="{00000000-0005-0000-0000-0000B9090000}"/>
    <cellStyle name="20 % - Akzent4 3 2 9" xfId="2501" xr:uid="{00000000-0005-0000-0000-0000BA090000}"/>
    <cellStyle name="20 % - Akzent4 3 3" xfId="2502" xr:uid="{00000000-0005-0000-0000-0000BB090000}"/>
    <cellStyle name="20 % - Akzent4 3 3 2" xfId="2503" xr:uid="{00000000-0005-0000-0000-0000BC090000}"/>
    <cellStyle name="20 % - Akzent4 3 3 2 2" xfId="2504" xr:uid="{00000000-0005-0000-0000-0000BD090000}"/>
    <cellStyle name="20 % - Akzent4 3 3 2 2 2" xfId="2505" xr:uid="{00000000-0005-0000-0000-0000BE090000}"/>
    <cellStyle name="20 % - Akzent4 3 3 2 2 3" xfId="2506" xr:uid="{00000000-0005-0000-0000-0000BF090000}"/>
    <cellStyle name="20 % - Akzent4 3 3 2 3" xfId="2507" xr:uid="{00000000-0005-0000-0000-0000C0090000}"/>
    <cellStyle name="20 % - Akzent4 3 3 2 3 2" xfId="2508" xr:uid="{00000000-0005-0000-0000-0000C1090000}"/>
    <cellStyle name="20 % - Akzent4 3 3 2 3 3" xfId="2509" xr:uid="{00000000-0005-0000-0000-0000C2090000}"/>
    <cellStyle name="20 % - Akzent4 3 3 2 4" xfId="2510" xr:uid="{00000000-0005-0000-0000-0000C3090000}"/>
    <cellStyle name="20 % - Akzent4 3 3 2 5" xfId="2511" xr:uid="{00000000-0005-0000-0000-0000C4090000}"/>
    <cellStyle name="20 % - Akzent4 3 3 3" xfId="2512" xr:uid="{00000000-0005-0000-0000-0000C5090000}"/>
    <cellStyle name="20 % - Akzent4 3 3 3 2" xfId="2513" xr:uid="{00000000-0005-0000-0000-0000C6090000}"/>
    <cellStyle name="20 % - Akzent4 3 3 3 3" xfId="2514" xr:uid="{00000000-0005-0000-0000-0000C7090000}"/>
    <cellStyle name="20 % - Akzent4 3 3 4" xfId="2515" xr:uid="{00000000-0005-0000-0000-0000C8090000}"/>
    <cellStyle name="20 % - Akzent4 3 3 4 2" xfId="2516" xr:uid="{00000000-0005-0000-0000-0000C9090000}"/>
    <cellStyle name="20 % - Akzent4 3 3 4 3" xfId="2517" xr:uid="{00000000-0005-0000-0000-0000CA090000}"/>
    <cellStyle name="20 % - Akzent4 3 3 5" xfId="2518" xr:uid="{00000000-0005-0000-0000-0000CB090000}"/>
    <cellStyle name="20 % - Akzent4 3 3 5 2" xfId="2519" xr:uid="{00000000-0005-0000-0000-0000CC090000}"/>
    <cellStyle name="20 % - Akzent4 3 3 5 3" xfId="2520" xr:uid="{00000000-0005-0000-0000-0000CD090000}"/>
    <cellStyle name="20 % - Akzent4 3 3 6" xfId="2521" xr:uid="{00000000-0005-0000-0000-0000CE090000}"/>
    <cellStyle name="20 % - Akzent4 3 3 7" xfId="2522" xr:uid="{00000000-0005-0000-0000-0000CF090000}"/>
    <cellStyle name="20 % - Akzent4 3 3 8" xfId="2523" xr:uid="{00000000-0005-0000-0000-0000D0090000}"/>
    <cellStyle name="20 % - Akzent4 3 4" xfId="2524" xr:uid="{00000000-0005-0000-0000-0000D1090000}"/>
    <cellStyle name="20 % - Akzent4 3 4 2" xfId="2525" xr:uid="{00000000-0005-0000-0000-0000D2090000}"/>
    <cellStyle name="20 % - Akzent4 3 4 2 2" xfId="2526" xr:uid="{00000000-0005-0000-0000-0000D3090000}"/>
    <cellStyle name="20 % - Akzent4 3 4 2 2 2" xfId="2527" xr:uid="{00000000-0005-0000-0000-0000D4090000}"/>
    <cellStyle name="20 % - Akzent4 3 4 2 2 3" xfId="2528" xr:uid="{00000000-0005-0000-0000-0000D5090000}"/>
    <cellStyle name="20 % - Akzent4 3 4 2 3" xfId="2529" xr:uid="{00000000-0005-0000-0000-0000D6090000}"/>
    <cellStyle name="20 % - Akzent4 3 4 2 3 2" xfId="2530" xr:uid="{00000000-0005-0000-0000-0000D7090000}"/>
    <cellStyle name="20 % - Akzent4 3 4 2 3 3" xfId="2531" xr:uid="{00000000-0005-0000-0000-0000D8090000}"/>
    <cellStyle name="20 % - Akzent4 3 4 2 4" xfId="2532" xr:uid="{00000000-0005-0000-0000-0000D9090000}"/>
    <cellStyle name="20 % - Akzent4 3 4 2 5" xfId="2533" xr:uid="{00000000-0005-0000-0000-0000DA090000}"/>
    <cellStyle name="20 % - Akzent4 3 4 3" xfId="2534" xr:uid="{00000000-0005-0000-0000-0000DB090000}"/>
    <cellStyle name="20 % - Akzent4 3 4 3 2" xfId="2535" xr:uid="{00000000-0005-0000-0000-0000DC090000}"/>
    <cellStyle name="20 % - Akzent4 3 4 3 3" xfId="2536" xr:uid="{00000000-0005-0000-0000-0000DD090000}"/>
    <cellStyle name="20 % - Akzent4 3 4 4" xfId="2537" xr:uid="{00000000-0005-0000-0000-0000DE090000}"/>
    <cellStyle name="20 % - Akzent4 3 4 4 2" xfId="2538" xr:uid="{00000000-0005-0000-0000-0000DF090000}"/>
    <cellStyle name="20 % - Akzent4 3 4 4 3" xfId="2539" xr:uid="{00000000-0005-0000-0000-0000E0090000}"/>
    <cellStyle name="20 % - Akzent4 3 4 5" xfId="2540" xr:uid="{00000000-0005-0000-0000-0000E1090000}"/>
    <cellStyle name="20 % - Akzent4 3 4 6" xfId="2541" xr:uid="{00000000-0005-0000-0000-0000E2090000}"/>
    <cellStyle name="20 % - Akzent4 3 4 7" xfId="2542" xr:uid="{00000000-0005-0000-0000-0000E3090000}"/>
    <cellStyle name="20 % - Akzent4 3 5" xfId="2543" xr:uid="{00000000-0005-0000-0000-0000E4090000}"/>
    <cellStyle name="20 % - Akzent4 3 5 2" xfId="2544" xr:uid="{00000000-0005-0000-0000-0000E5090000}"/>
    <cellStyle name="20 % - Akzent4 3 5 2 2" xfId="2545" xr:uid="{00000000-0005-0000-0000-0000E6090000}"/>
    <cellStyle name="20 % - Akzent4 3 5 2 2 2" xfId="2546" xr:uid="{00000000-0005-0000-0000-0000E7090000}"/>
    <cellStyle name="20 % - Akzent4 3 5 2 2 3" xfId="2547" xr:uid="{00000000-0005-0000-0000-0000E8090000}"/>
    <cellStyle name="20 % - Akzent4 3 5 2 3" xfId="2548" xr:uid="{00000000-0005-0000-0000-0000E9090000}"/>
    <cellStyle name="20 % - Akzent4 3 5 2 3 2" xfId="2549" xr:uid="{00000000-0005-0000-0000-0000EA090000}"/>
    <cellStyle name="20 % - Akzent4 3 5 2 3 3" xfId="2550" xr:uid="{00000000-0005-0000-0000-0000EB090000}"/>
    <cellStyle name="20 % - Akzent4 3 5 2 4" xfId="2551" xr:uid="{00000000-0005-0000-0000-0000EC090000}"/>
    <cellStyle name="20 % - Akzent4 3 5 2 5" xfId="2552" xr:uid="{00000000-0005-0000-0000-0000ED090000}"/>
    <cellStyle name="20 % - Akzent4 3 5 3" xfId="2553" xr:uid="{00000000-0005-0000-0000-0000EE090000}"/>
    <cellStyle name="20 % - Akzent4 3 5 3 2" xfId="2554" xr:uid="{00000000-0005-0000-0000-0000EF090000}"/>
    <cellStyle name="20 % - Akzent4 3 5 3 3" xfId="2555" xr:uid="{00000000-0005-0000-0000-0000F0090000}"/>
    <cellStyle name="20 % - Akzent4 3 5 4" xfId="2556" xr:uid="{00000000-0005-0000-0000-0000F1090000}"/>
    <cellStyle name="20 % - Akzent4 3 5 4 2" xfId="2557" xr:uid="{00000000-0005-0000-0000-0000F2090000}"/>
    <cellStyle name="20 % - Akzent4 3 5 4 3" xfId="2558" xr:uid="{00000000-0005-0000-0000-0000F3090000}"/>
    <cellStyle name="20 % - Akzent4 3 5 5" xfId="2559" xr:uid="{00000000-0005-0000-0000-0000F4090000}"/>
    <cellStyle name="20 % - Akzent4 3 5 6" xfId="2560" xr:uid="{00000000-0005-0000-0000-0000F5090000}"/>
    <cellStyle name="20 % - Akzent4 3 5 7" xfId="2561" xr:uid="{00000000-0005-0000-0000-0000F6090000}"/>
    <cellStyle name="20 % - Akzent4 3 6" xfId="2562" xr:uid="{00000000-0005-0000-0000-0000F7090000}"/>
    <cellStyle name="20 % - Akzent4 3 6 2" xfId="2563" xr:uid="{00000000-0005-0000-0000-0000F8090000}"/>
    <cellStyle name="20 % - Akzent4 3 6 2 2" xfId="2564" xr:uid="{00000000-0005-0000-0000-0000F9090000}"/>
    <cellStyle name="20 % - Akzent4 3 6 2 3" xfId="2565" xr:uid="{00000000-0005-0000-0000-0000FA090000}"/>
    <cellStyle name="20 % - Akzent4 3 6 3" xfId="2566" xr:uid="{00000000-0005-0000-0000-0000FB090000}"/>
    <cellStyle name="20 % - Akzent4 3 6 3 2" xfId="2567" xr:uid="{00000000-0005-0000-0000-0000FC090000}"/>
    <cellStyle name="20 % - Akzent4 3 6 3 3" xfId="2568" xr:uid="{00000000-0005-0000-0000-0000FD090000}"/>
    <cellStyle name="20 % - Akzent4 3 6 4" xfId="2569" xr:uid="{00000000-0005-0000-0000-0000FE090000}"/>
    <cellStyle name="20 % - Akzent4 3 6 5" xfId="2570" xr:uid="{00000000-0005-0000-0000-0000FF090000}"/>
    <cellStyle name="20 % - Akzent4 3 7" xfId="2571" xr:uid="{00000000-0005-0000-0000-0000000A0000}"/>
    <cellStyle name="20 % - Akzent4 3 7 2" xfId="2572" xr:uid="{00000000-0005-0000-0000-0000010A0000}"/>
    <cellStyle name="20 % - Akzent4 3 7 3" xfId="2573" xr:uid="{00000000-0005-0000-0000-0000020A0000}"/>
    <cellStyle name="20 % - Akzent4 3 8" xfId="2574" xr:uid="{00000000-0005-0000-0000-0000030A0000}"/>
    <cellStyle name="20 % - Akzent4 3 8 2" xfId="2575" xr:uid="{00000000-0005-0000-0000-0000040A0000}"/>
    <cellStyle name="20 % - Akzent4 3 8 3" xfId="2576" xr:uid="{00000000-0005-0000-0000-0000050A0000}"/>
    <cellStyle name="20 % - Akzent4 3 9" xfId="2577" xr:uid="{00000000-0005-0000-0000-0000060A0000}"/>
    <cellStyle name="20 % - Akzent4 3 9 2" xfId="2578" xr:uid="{00000000-0005-0000-0000-0000070A0000}"/>
    <cellStyle name="20 % - Akzent4 3 9 3" xfId="2579" xr:uid="{00000000-0005-0000-0000-0000080A0000}"/>
    <cellStyle name="20 % - Akzent4 4" xfId="2580" xr:uid="{00000000-0005-0000-0000-0000090A0000}"/>
    <cellStyle name="20 % - Akzent4 4 10" xfId="2581" xr:uid="{00000000-0005-0000-0000-00000A0A0000}"/>
    <cellStyle name="20 % - Akzent4 4 11" xfId="2582" xr:uid="{00000000-0005-0000-0000-00000B0A0000}"/>
    <cellStyle name="20 % - Akzent4 4 12" xfId="2583" xr:uid="{00000000-0005-0000-0000-00000C0A0000}"/>
    <cellStyle name="20 % - Akzent4 4 2" xfId="2584" xr:uid="{00000000-0005-0000-0000-00000D0A0000}"/>
    <cellStyle name="20 % - Akzent4 4 2 2" xfId="2585" xr:uid="{00000000-0005-0000-0000-00000E0A0000}"/>
    <cellStyle name="20 % - Akzent4 4 2 2 2" xfId="2586" xr:uid="{00000000-0005-0000-0000-00000F0A0000}"/>
    <cellStyle name="20 % - Akzent4 4 2 2 2 2" xfId="2587" xr:uid="{00000000-0005-0000-0000-0000100A0000}"/>
    <cellStyle name="20 % - Akzent4 4 2 2 2 3" xfId="2588" xr:uid="{00000000-0005-0000-0000-0000110A0000}"/>
    <cellStyle name="20 % - Akzent4 4 2 2 3" xfId="2589" xr:uid="{00000000-0005-0000-0000-0000120A0000}"/>
    <cellStyle name="20 % - Akzent4 4 2 2 3 2" xfId="2590" xr:uid="{00000000-0005-0000-0000-0000130A0000}"/>
    <cellStyle name="20 % - Akzent4 4 2 2 3 3" xfId="2591" xr:uid="{00000000-0005-0000-0000-0000140A0000}"/>
    <cellStyle name="20 % - Akzent4 4 2 2 4" xfId="2592" xr:uid="{00000000-0005-0000-0000-0000150A0000}"/>
    <cellStyle name="20 % - Akzent4 4 2 2 5" xfId="2593" xr:uid="{00000000-0005-0000-0000-0000160A0000}"/>
    <cellStyle name="20 % - Akzent4 4 2 3" xfId="2594" xr:uid="{00000000-0005-0000-0000-0000170A0000}"/>
    <cellStyle name="20 % - Akzent4 4 2 3 2" xfId="2595" xr:uid="{00000000-0005-0000-0000-0000180A0000}"/>
    <cellStyle name="20 % - Akzent4 4 2 3 3" xfId="2596" xr:uid="{00000000-0005-0000-0000-0000190A0000}"/>
    <cellStyle name="20 % - Akzent4 4 2 4" xfId="2597" xr:uid="{00000000-0005-0000-0000-00001A0A0000}"/>
    <cellStyle name="20 % - Akzent4 4 2 4 2" xfId="2598" xr:uid="{00000000-0005-0000-0000-00001B0A0000}"/>
    <cellStyle name="20 % - Akzent4 4 2 4 3" xfId="2599" xr:uid="{00000000-0005-0000-0000-00001C0A0000}"/>
    <cellStyle name="20 % - Akzent4 4 2 5" xfId="2600" xr:uid="{00000000-0005-0000-0000-00001D0A0000}"/>
    <cellStyle name="20 % - Akzent4 4 2 5 2" xfId="2601" xr:uid="{00000000-0005-0000-0000-00001E0A0000}"/>
    <cellStyle name="20 % - Akzent4 4 2 5 3" xfId="2602" xr:uid="{00000000-0005-0000-0000-00001F0A0000}"/>
    <cellStyle name="20 % - Akzent4 4 2 6" xfId="2603" xr:uid="{00000000-0005-0000-0000-0000200A0000}"/>
    <cellStyle name="20 % - Akzent4 4 2 7" xfId="2604" xr:uid="{00000000-0005-0000-0000-0000210A0000}"/>
    <cellStyle name="20 % - Akzent4 4 2 8" xfId="2605" xr:uid="{00000000-0005-0000-0000-0000220A0000}"/>
    <cellStyle name="20 % - Akzent4 4 3" xfId="2606" xr:uid="{00000000-0005-0000-0000-0000230A0000}"/>
    <cellStyle name="20 % - Akzent4 4 3 2" xfId="2607" xr:uid="{00000000-0005-0000-0000-0000240A0000}"/>
    <cellStyle name="20 % - Akzent4 4 3 2 2" xfId="2608" xr:uid="{00000000-0005-0000-0000-0000250A0000}"/>
    <cellStyle name="20 % - Akzent4 4 3 2 2 2" xfId="2609" xr:uid="{00000000-0005-0000-0000-0000260A0000}"/>
    <cellStyle name="20 % - Akzent4 4 3 2 2 3" xfId="2610" xr:uid="{00000000-0005-0000-0000-0000270A0000}"/>
    <cellStyle name="20 % - Akzent4 4 3 2 3" xfId="2611" xr:uid="{00000000-0005-0000-0000-0000280A0000}"/>
    <cellStyle name="20 % - Akzent4 4 3 2 3 2" xfId="2612" xr:uid="{00000000-0005-0000-0000-0000290A0000}"/>
    <cellStyle name="20 % - Akzent4 4 3 2 3 3" xfId="2613" xr:uid="{00000000-0005-0000-0000-00002A0A0000}"/>
    <cellStyle name="20 % - Akzent4 4 3 2 4" xfId="2614" xr:uid="{00000000-0005-0000-0000-00002B0A0000}"/>
    <cellStyle name="20 % - Akzent4 4 3 2 5" xfId="2615" xr:uid="{00000000-0005-0000-0000-00002C0A0000}"/>
    <cellStyle name="20 % - Akzent4 4 3 3" xfId="2616" xr:uid="{00000000-0005-0000-0000-00002D0A0000}"/>
    <cellStyle name="20 % - Akzent4 4 3 3 2" xfId="2617" xr:uid="{00000000-0005-0000-0000-00002E0A0000}"/>
    <cellStyle name="20 % - Akzent4 4 3 3 3" xfId="2618" xr:uid="{00000000-0005-0000-0000-00002F0A0000}"/>
    <cellStyle name="20 % - Akzent4 4 3 4" xfId="2619" xr:uid="{00000000-0005-0000-0000-0000300A0000}"/>
    <cellStyle name="20 % - Akzent4 4 3 4 2" xfId="2620" xr:uid="{00000000-0005-0000-0000-0000310A0000}"/>
    <cellStyle name="20 % - Akzent4 4 3 4 3" xfId="2621" xr:uid="{00000000-0005-0000-0000-0000320A0000}"/>
    <cellStyle name="20 % - Akzent4 4 3 5" xfId="2622" xr:uid="{00000000-0005-0000-0000-0000330A0000}"/>
    <cellStyle name="20 % - Akzent4 4 3 6" xfId="2623" xr:uid="{00000000-0005-0000-0000-0000340A0000}"/>
    <cellStyle name="20 % - Akzent4 4 3 7" xfId="2624" xr:uid="{00000000-0005-0000-0000-0000350A0000}"/>
    <cellStyle name="20 % - Akzent4 4 4" xfId="2625" xr:uid="{00000000-0005-0000-0000-0000360A0000}"/>
    <cellStyle name="20 % - Akzent4 4 4 2" xfId="2626" xr:uid="{00000000-0005-0000-0000-0000370A0000}"/>
    <cellStyle name="20 % - Akzent4 4 4 2 2" xfId="2627" xr:uid="{00000000-0005-0000-0000-0000380A0000}"/>
    <cellStyle name="20 % - Akzent4 4 4 2 3" xfId="2628" xr:uid="{00000000-0005-0000-0000-0000390A0000}"/>
    <cellStyle name="20 % - Akzent4 4 4 3" xfId="2629" xr:uid="{00000000-0005-0000-0000-00003A0A0000}"/>
    <cellStyle name="20 % - Akzent4 4 4 3 2" xfId="2630" xr:uid="{00000000-0005-0000-0000-00003B0A0000}"/>
    <cellStyle name="20 % - Akzent4 4 4 3 3" xfId="2631" xr:uid="{00000000-0005-0000-0000-00003C0A0000}"/>
    <cellStyle name="20 % - Akzent4 4 4 4" xfId="2632" xr:uid="{00000000-0005-0000-0000-00003D0A0000}"/>
    <cellStyle name="20 % - Akzent4 4 4 5" xfId="2633" xr:uid="{00000000-0005-0000-0000-00003E0A0000}"/>
    <cellStyle name="20 % - Akzent4 4 5" xfId="2634" xr:uid="{00000000-0005-0000-0000-00003F0A0000}"/>
    <cellStyle name="20 % - Akzent4 4 5 2" xfId="2635" xr:uid="{00000000-0005-0000-0000-0000400A0000}"/>
    <cellStyle name="20 % - Akzent4 4 5 3" xfId="2636" xr:uid="{00000000-0005-0000-0000-0000410A0000}"/>
    <cellStyle name="20 % - Akzent4 4 6" xfId="2637" xr:uid="{00000000-0005-0000-0000-0000420A0000}"/>
    <cellStyle name="20 % - Akzent4 4 6 2" xfId="2638" xr:uid="{00000000-0005-0000-0000-0000430A0000}"/>
    <cellStyle name="20 % - Akzent4 4 6 3" xfId="2639" xr:uid="{00000000-0005-0000-0000-0000440A0000}"/>
    <cellStyle name="20 % - Akzent4 4 7" xfId="2640" xr:uid="{00000000-0005-0000-0000-0000450A0000}"/>
    <cellStyle name="20 % - Akzent4 4 7 2" xfId="2641" xr:uid="{00000000-0005-0000-0000-0000460A0000}"/>
    <cellStyle name="20 % - Akzent4 4 7 3" xfId="2642" xr:uid="{00000000-0005-0000-0000-0000470A0000}"/>
    <cellStyle name="20 % - Akzent4 4 8" xfId="2643" xr:uid="{00000000-0005-0000-0000-0000480A0000}"/>
    <cellStyle name="20 % - Akzent4 4 8 2" xfId="2644" xr:uid="{00000000-0005-0000-0000-0000490A0000}"/>
    <cellStyle name="20 % - Akzent4 4 8 3" xfId="2645" xr:uid="{00000000-0005-0000-0000-00004A0A0000}"/>
    <cellStyle name="20 % - Akzent4 4 9" xfId="2646" xr:uid="{00000000-0005-0000-0000-00004B0A0000}"/>
    <cellStyle name="20 % - Akzent4 4 9 2" xfId="2647" xr:uid="{00000000-0005-0000-0000-00004C0A0000}"/>
    <cellStyle name="20 % - Akzent4 4 9 3" xfId="2648" xr:uid="{00000000-0005-0000-0000-00004D0A0000}"/>
    <cellStyle name="20 % - Akzent4 5" xfId="2649" xr:uid="{00000000-0005-0000-0000-00004E0A0000}"/>
    <cellStyle name="20 % - Akzent4 5 10" xfId="2650" xr:uid="{00000000-0005-0000-0000-00004F0A0000}"/>
    <cellStyle name="20 % - Akzent4 5 11" xfId="2651" xr:uid="{00000000-0005-0000-0000-0000500A0000}"/>
    <cellStyle name="20 % - Akzent4 5 12" xfId="2652" xr:uid="{00000000-0005-0000-0000-0000510A0000}"/>
    <cellStyle name="20 % - Akzent4 5 2" xfId="2653" xr:uid="{00000000-0005-0000-0000-0000520A0000}"/>
    <cellStyle name="20 % - Akzent4 5 2 2" xfId="2654" xr:uid="{00000000-0005-0000-0000-0000530A0000}"/>
    <cellStyle name="20 % - Akzent4 5 2 2 2" xfId="2655" xr:uid="{00000000-0005-0000-0000-0000540A0000}"/>
    <cellStyle name="20 % - Akzent4 5 2 2 2 2" xfId="2656" xr:uid="{00000000-0005-0000-0000-0000550A0000}"/>
    <cellStyle name="20 % - Akzent4 5 2 2 2 3" xfId="2657" xr:uid="{00000000-0005-0000-0000-0000560A0000}"/>
    <cellStyle name="20 % - Akzent4 5 2 2 3" xfId="2658" xr:uid="{00000000-0005-0000-0000-0000570A0000}"/>
    <cellStyle name="20 % - Akzent4 5 2 2 3 2" xfId="2659" xr:uid="{00000000-0005-0000-0000-0000580A0000}"/>
    <cellStyle name="20 % - Akzent4 5 2 2 3 3" xfId="2660" xr:uid="{00000000-0005-0000-0000-0000590A0000}"/>
    <cellStyle name="20 % - Akzent4 5 2 2 4" xfId="2661" xr:uid="{00000000-0005-0000-0000-00005A0A0000}"/>
    <cellStyle name="20 % - Akzent4 5 2 2 5" xfId="2662" xr:uid="{00000000-0005-0000-0000-00005B0A0000}"/>
    <cellStyle name="20 % - Akzent4 5 2 3" xfId="2663" xr:uid="{00000000-0005-0000-0000-00005C0A0000}"/>
    <cellStyle name="20 % - Akzent4 5 2 3 2" xfId="2664" xr:uid="{00000000-0005-0000-0000-00005D0A0000}"/>
    <cellStyle name="20 % - Akzent4 5 2 3 3" xfId="2665" xr:uid="{00000000-0005-0000-0000-00005E0A0000}"/>
    <cellStyle name="20 % - Akzent4 5 2 4" xfId="2666" xr:uid="{00000000-0005-0000-0000-00005F0A0000}"/>
    <cellStyle name="20 % - Akzent4 5 2 4 2" xfId="2667" xr:uid="{00000000-0005-0000-0000-0000600A0000}"/>
    <cellStyle name="20 % - Akzent4 5 2 4 3" xfId="2668" xr:uid="{00000000-0005-0000-0000-0000610A0000}"/>
    <cellStyle name="20 % - Akzent4 5 2 5" xfId="2669" xr:uid="{00000000-0005-0000-0000-0000620A0000}"/>
    <cellStyle name="20 % - Akzent4 5 2 5 2" xfId="2670" xr:uid="{00000000-0005-0000-0000-0000630A0000}"/>
    <cellStyle name="20 % - Akzent4 5 2 5 3" xfId="2671" xr:uid="{00000000-0005-0000-0000-0000640A0000}"/>
    <cellStyle name="20 % - Akzent4 5 2 6" xfId="2672" xr:uid="{00000000-0005-0000-0000-0000650A0000}"/>
    <cellStyle name="20 % - Akzent4 5 2 7" xfId="2673" xr:uid="{00000000-0005-0000-0000-0000660A0000}"/>
    <cellStyle name="20 % - Akzent4 5 2 8" xfId="2674" xr:uid="{00000000-0005-0000-0000-0000670A0000}"/>
    <cellStyle name="20 % - Akzent4 5 3" xfId="2675" xr:uid="{00000000-0005-0000-0000-0000680A0000}"/>
    <cellStyle name="20 % - Akzent4 5 3 2" xfId="2676" xr:uid="{00000000-0005-0000-0000-0000690A0000}"/>
    <cellStyle name="20 % - Akzent4 5 3 2 2" xfId="2677" xr:uid="{00000000-0005-0000-0000-00006A0A0000}"/>
    <cellStyle name="20 % - Akzent4 5 3 2 2 2" xfId="2678" xr:uid="{00000000-0005-0000-0000-00006B0A0000}"/>
    <cellStyle name="20 % - Akzent4 5 3 2 2 3" xfId="2679" xr:uid="{00000000-0005-0000-0000-00006C0A0000}"/>
    <cellStyle name="20 % - Akzent4 5 3 2 3" xfId="2680" xr:uid="{00000000-0005-0000-0000-00006D0A0000}"/>
    <cellStyle name="20 % - Akzent4 5 3 2 3 2" xfId="2681" xr:uid="{00000000-0005-0000-0000-00006E0A0000}"/>
    <cellStyle name="20 % - Akzent4 5 3 2 3 3" xfId="2682" xr:uid="{00000000-0005-0000-0000-00006F0A0000}"/>
    <cellStyle name="20 % - Akzent4 5 3 2 4" xfId="2683" xr:uid="{00000000-0005-0000-0000-0000700A0000}"/>
    <cellStyle name="20 % - Akzent4 5 3 2 5" xfId="2684" xr:uid="{00000000-0005-0000-0000-0000710A0000}"/>
    <cellStyle name="20 % - Akzent4 5 3 3" xfId="2685" xr:uid="{00000000-0005-0000-0000-0000720A0000}"/>
    <cellStyle name="20 % - Akzent4 5 3 3 2" xfId="2686" xr:uid="{00000000-0005-0000-0000-0000730A0000}"/>
    <cellStyle name="20 % - Akzent4 5 3 3 3" xfId="2687" xr:uid="{00000000-0005-0000-0000-0000740A0000}"/>
    <cellStyle name="20 % - Akzent4 5 3 4" xfId="2688" xr:uid="{00000000-0005-0000-0000-0000750A0000}"/>
    <cellStyle name="20 % - Akzent4 5 3 4 2" xfId="2689" xr:uid="{00000000-0005-0000-0000-0000760A0000}"/>
    <cellStyle name="20 % - Akzent4 5 3 4 3" xfId="2690" xr:uid="{00000000-0005-0000-0000-0000770A0000}"/>
    <cellStyle name="20 % - Akzent4 5 3 5" xfId="2691" xr:uid="{00000000-0005-0000-0000-0000780A0000}"/>
    <cellStyle name="20 % - Akzent4 5 3 6" xfId="2692" xr:uid="{00000000-0005-0000-0000-0000790A0000}"/>
    <cellStyle name="20 % - Akzent4 5 3 7" xfId="2693" xr:uid="{00000000-0005-0000-0000-00007A0A0000}"/>
    <cellStyle name="20 % - Akzent4 5 4" xfId="2694" xr:uid="{00000000-0005-0000-0000-00007B0A0000}"/>
    <cellStyle name="20 % - Akzent4 5 4 2" xfId="2695" xr:uid="{00000000-0005-0000-0000-00007C0A0000}"/>
    <cellStyle name="20 % - Akzent4 5 4 2 2" xfId="2696" xr:uid="{00000000-0005-0000-0000-00007D0A0000}"/>
    <cellStyle name="20 % - Akzent4 5 4 2 3" xfId="2697" xr:uid="{00000000-0005-0000-0000-00007E0A0000}"/>
    <cellStyle name="20 % - Akzent4 5 4 3" xfId="2698" xr:uid="{00000000-0005-0000-0000-00007F0A0000}"/>
    <cellStyle name="20 % - Akzent4 5 4 3 2" xfId="2699" xr:uid="{00000000-0005-0000-0000-0000800A0000}"/>
    <cellStyle name="20 % - Akzent4 5 4 3 3" xfId="2700" xr:uid="{00000000-0005-0000-0000-0000810A0000}"/>
    <cellStyle name="20 % - Akzent4 5 4 4" xfId="2701" xr:uid="{00000000-0005-0000-0000-0000820A0000}"/>
    <cellStyle name="20 % - Akzent4 5 4 5" xfId="2702" xr:uid="{00000000-0005-0000-0000-0000830A0000}"/>
    <cellStyle name="20 % - Akzent4 5 5" xfId="2703" xr:uid="{00000000-0005-0000-0000-0000840A0000}"/>
    <cellStyle name="20 % - Akzent4 5 5 2" xfId="2704" xr:uid="{00000000-0005-0000-0000-0000850A0000}"/>
    <cellStyle name="20 % - Akzent4 5 5 3" xfId="2705" xr:uid="{00000000-0005-0000-0000-0000860A0000}"/>
    <cellStyle name="20 % - Akzent4 5 6" xfId="2706" xr:uid="{00000000-0005-0000-0000-0000870A0000}"/>
    <cellStyle name="20 % - Akzent4 5 6 2" xfId="2707" xr:uid="{00000000-0005-0000-0000-0000880A0000}"/>
    <cellStyle name="20 % - Akzent4 5 6 3" xfId="2708" xr:uid="{00000000-0005-0000-0000-0000890A0000}"/>
    <cellStyle name="20 % - Akzent4 5 7" xfId="2709" xr:uid="{00000000-0005-0000-0000-00008A0A0000}"/>
    <cellStyle name="20 % - Akzent4 5 7 2" xfId="2710" xr:uid="{00000000-0005-0000-0000-00008B0A0000}"/>
    <cellStyle name="20 % - Akzent4 5 7 3" xfId="2711" xr:uid="{00000000-0005-0000-0000-00008C0A0000}"/>
    <cellStyle name="20 % - Akzent4 5 8" xfId="2712" xr:uid="{00000000-0005-0000-0000-00008D0A0000}"/>
    <cellStyle name="20 % - Akzent4 5 8 2" xfId="2713" xr:uid="{00000000-0005-0000-0000-00008E0A0000}"/>
    <cellStyle name="20 % - Akzent4 5 8 3" xfId="2714" xr:uid="{00000000-0005-0000-0000-00008F0A0000}"/>
    <cellStyle name="20 % - Akzent4 5 9" xfId="2715" xr:uid="{00000000-0005-0000-0000-0000900A0000}"/>
    <cellStyle name="20 % - Akzent4 5 9 2" xfId="2716" xr:uid="{00000000-0005-0000-0000-0000910A0000}"/>
    <cellStyle name="20 % - Akzent4 5 9 3" xfId="2717" xr:uid="{00000000-0005-0000-0000-0000920A0000}"/>
    <cellStyle name="20 % - Akzent4 6" xfId="2718" xr:uid="{00000000-0005-0000-0000-0000930A0000}"/>
    <cellStyle name="20 % - Akzent4 6 10" xfId="2719" xr:uid="{00000000-0005-0000-0000-0000940A0000}"/>
    <cellStyle name="20 % - Akzent4 6 2" xfId="2720" xr:uid="{00000000-0005-0000-0000-0000950A0000}"/>
    <cellStyle name="20 % - Akzent4 6 2 2" xfId="2721" xr:uid="{00000000-0005-0000-0000-0000960A0000}"/>
    <cellStyle name="20 % - Akzent4 6 2 2 2" xfId="2722" xr:uid="{00000000-0005-0000-0000-0000970A0000}"/>
    <cellStyle name="20 % - Akzent4 6 2 2 3" xfId="2723" xr:uid="{00000000-0005-0000-0000-0000980A0000}"/>
    <cellStyle name="20 % - Akzent4 6 2 3" xfId="2724" xr:uid="{00000000-0005-0000-0000-0000990A0000}"/>
    <cellStyle name="20 % - Akzent4 6 2 3 2" xfId="2725" xr:uid="{00000000-0005-0000-0000-00009A0A0000}"/>
    <cellStyle name="20 % - Akzent4 6 2 3 3" xfId="2726" xr:uid="{00000000-0005-0000-0000-00009B0A0000}"/>
    <cellStyle name="20 % - Akzent4 6 2 4" xfId="2727" xr:uid="{00000000-0005-0000-0000-00009C0A0000}"/>
    <cellStyle name="20 % - Akzent4 6 2 5" xfId="2728" xr:uid="{00000000-0005-0000-0000-00009D0A0000}"/>
    <cellStyle name="20 % - Akzent4 6 3" xfId="2729" xr:uid="{00000000-0005-0000-0000-00009E0A0000}"/>
    <cellStyle name="20 % - Akzent4 6 3 2" xfId="2730" xr:uid="{00000000-0005-0000-0000-00009F0A0000}"/>
    <cellStyle name="20 % - Akzent4 6 3 3" xfId="2731" xr:uid="{00000000-0005-0000-0000-0000A00A0000}"/>
    <cellStyle name="20 % - Akzent4 6 4" xfId="2732" xr:uid="{00000000-0005-0000-0000-0000A10A0000}"/>
    <cellStyle name="20 % - Akzent4 6 4 2" xfId="2733" xr:uid="{00000000-0005-0000-0000-0000A20A0000}"/>
    <cellStyle name="20 % - Akzent4 6 4 3" xfId="2734" xr:uid="{00000000-0005-0000-0000-0000A30A0000}"/>
    <cellStyle name="20 % - Akzent4 6 5" xfId="2735" xr:uid="{00000000-0005-0000-0000-0000A40A0000}"/>
    <cellStyle name="20 % - Akzent4 6 5 2" xfId="2736" xr:uid="{00000000-0005-0000-0000-0000A50A0000}"/>
    <cellStyle name="20 % - Akzent4 6 5 3" xfId="2737" xr:uid="{00000000-0005-0000-0000-0000A60A0000}"/>
    <cellStyle name="20 % - Akzent4 6 6" xfId="2738" xr:uid="{00000000-0005-0000-0000-0000A70A0000}"/>
    <cellStyle name="20 % - Akzent4 6 6 2" xfId="2739" xr:uid="{00000000-0005-0000-0000-0000A80A0000}"/>
    <cellStyle name="20 % - Akzent4 6 6 3" xfId="2740" xr:uid="{00000000-0005-0000-0000-0000A90A0000}"/>
    <cellStyle name="20 % - Akzent4 6 7" xfId="2741" xr:uid="{00000000-0005-0000-0000-0000AA0A0000}"/>
    <cellStyle name="20 % - Akzent4 6 7 2" xfId="2742" xr:uid="{00000000-0005-0000-0000-0000AB0A0000}"/>
    <cellStyle name="20 % - Akzent4 6 7 3" xfId="2743" xr:uid="{00000000-0005-0000-0000-0000AC0A0000}"/>
    <cellStyle name="20 % - Akzent4 6 8" xfId="2744" xr:uid="{00000000-0005-0000-0000-0000AD0A0000}"/>
    <cellStyle name="20 % - Akzent4 6 9" xfId="2745" xr:uid="{00000000-0005-0000-0000-0000AE0A0000}"/>
    <cellStyle name="20 % - Akzent4 7" xfId="2746" xr:uid="{00000000-0005-0000-0000-0000AF0A0000}"/>
    <cellStyle name="20 % - Akzent4 7 2" xfId="2747" xr:uid="{00000000-0005-0000-0000-0000B00A0000}"/>
    <cellStyle name="20 % - Akzent4 7 2 2" xfId="2748" xr:uid="{00000000-0005-0000-0000-0000B10A0000}"/>
    <cellStyle name="20 % - Akzent4 7 2 2 2" xfId="2749" xr:uid="{00000000-0005-0000-0000-0000B20A0000}"/>
    <cellStyle name="20 % - Akzent4 7 2 2 3" xfId="2750" xr:uid="{00000000-0005-0000-0000-0000B30A0000}"/>
    <cellStyle name="20 % - Akzent4 7 2 3" xfId="2751" xr:uid="{00000000-0005-0000-0000-0000B40A0000}"/>
    <cellStyle name="20 % - Akzent4 7 2 3 2" xfId="2752" xr:uid="{00000000-0005-0000-0000-0000B50A0000}"/>
    <cellStyle name="20 % - Akzent4 7 2 3 3" xfId="2753" xr:uid="{00000000-0005-0000-0000-0000B60A0000}"/>
    <cellStyle name="20 % - Akzent4 7 2 4" xfId="2754" xr:uid="{00000000-0005-0000-0000-0000B70A0000}"/>
    <cellStyle name="20 % - Akzent4 7 2 5" xfId="2755" xr:uid="{00000000-0005-0000-0000-0000B80A0000}"/>
    <cellStyle name="20 % - Akzent4 7 3" xfId="2756" xr:uid="{00000000-0005-0000-0000-0000B90A0000}"/>
    <cellStyle name="20 % - Akzent4 7 3 2" xfId="2757" xr:uid="{00000000-0005-0000-0000-0000BA0A0000}"/>
    <cellStyle name="20 % - Akzent4 7 3 3" xfId="2758" xr:uid="{00000000-0005-0000-0000-0000BB0A0000}"/>
    <cellStyle name="20 % - Akzent4 7 4" xfId="2759" xr:uid="{00000000-0005-0000-0000-0000BC0A0000}"/>
    <cellStyle name="20 % - Akzent4 7 4 2" xfId="2760" xr:uid="{00000000-0005-0000-0000-0000BD0A0000}"/>
    <cellStyle name="20 % - Akzent4 7 4 3" xfId="2761" xr:uid="{00000000-0005-0000-0000-0000BE0A0000}"/>
    <cellStyle name="20 % - Akzent4 7 5" xfId="2762" xr:uid="{00000000-0005-0000-0000-0000BF0A0000}"/>
    <cellStyle name="20 % - Akzent4 7 5 2" xfId="2763" xr:uid="{00000000-0005-0000-0000-0000C00A0000}"/>
    <cellStyle name="20 % - Akzent4 7 5 3" xfId="2764" xr:uid="{00000000-0005-0000-0000-0000C10A0000}"/>
    <cellStyle name="20 % - Akzent4 7 6" xfId="2765" xr:uid="{00000000-0005-0000-0000-0000C20A0000}"/>
    <cellStyle name="20 % - Akzent4 7 6 2" xfId="2766" xr:uid="{00000000-0005-0000-0000-0000C30A0000}"/>
    <cellStyle name="20 % - Akzent4 7 6 3" xfId="2767" xr:uid="{00000000-0005-0000-0000-0000C40A0000}"/>
    <cellStyle name="20 % - Akzent4 7 7" xfId="2768" xr:uid="{00000000-0005-0000-0000-0000C50A0000}"/>
    <cellStyle name="20 % - Akzent4 7 8" xfId="2769" xr:uid="{00000000-0005-0000-0000-0000C60A0000}"/>
    <cellStyle name="20 % - Akzent4 7 9" xfId="2770" xr:uid="{00000000-0005-0000-0000-0000C70A0000}"/>
    <cellStyle name="20 % - Akzent4 8" xfId="2771" xr:uid="{00000000-0005-0000-0000-0000C80A0000}"/>
    <cellStyle name="20 % - Akzent4 8 2" xfId="2772" xr:uid="{00000000-0005-0000-0000-0000C90A0000}"/>
    <cellStyle name="20 % - Akzent4 8 2 2" xfId="2773" xr:uid="{00000000-0005-0000-0000-0000CA0A0000}"/>
    <cellStyle name="20 % - Akzent4 8 2 2 2" xfId="2774" xr:uid="{00000000-0005-0000-0000-0000CB0A0000}"/>
    <cellStyle name="20 % - Akzent4 8 2 2 3" xfId="2775" xr:uid="{00000000-0005-0000-0000-0000CC0A0000}"/>
    <cellStyle name="20 % - Akzent4 8 2 3" xfId="2776" xr:uid="{00000000-0005-0000-0000-0000CD0A0000}"/>
    <cellStyle name="20 % - Akzent4 8 2 3 2" xfId="2777" xr:uid="{00000000-0005-0000-0000-0000CE0A0000}"/>
    <cellStyle name="20 % - Akzent4 8 2 3 3" xfId="2778" xr:uid="{00000000-0005-0000-0000-0000CF0A0000}"/>
    <cellStyle name="20 % - Akzent4 8 2 4" xfId="2779" xr:uid="{00000000-0005-0000-0000-0000D00A0000}"/>
    <cellStyle name="20 % - Akzent4 8 2 5" xfId="2780" xr:uid="{00000000-0005-0000-0000-0000D10A0000}"/>
    <cellStyle name="20 % - Akzent4 8 3" xfId="2781" xr:uid="{00000000-0005-0000-0000-0000D20A0000}"/>
    <cellStyle name="20 % - Akzent4 8 3 2" xfId="2782" xr:uid="{00000000-0005-0000-0000-0000D30A0000}"/>
    <cellStyle name="20 % - Akzent4 8 3 3" xfId="2783" xr:uid="{00000000-0005-0000-0000-0000D40A0000}"/>
    <cellStyle name="20 % - Akzent4 8 4" xfId="2784" xr:uid="{00000000-0005-0000-0000-0000D50A0000}"/>
    <cellStyle name="20 % - Akzent4 8 4 2" xfId="2785" xr:uid="{00000000-0005-0000-0000-0000D60A0000}"/>
    <cellStyle name="20 % - Akzent4 8 4 3" xfId="2786" xr:uid="{00000000-0005-0000-0000-0000D70A0000}"/>
    <cellStyle name="20 % - Akzent4 8 5" xfId="2787" xr:uid="{00000000-0005-0000-0000-0000D80A0000}"/>
    <cellStyle name="20 % - Akzent4 8 5 2" xfId="2788" xr:uid="{00000000-0005-0000-0000-0000D90A0000}"/>
    <cellStyle name="20 % - Akzent4 8 5 3" xfId="2789" xr:uid="{00000000-0005-0000-0000-0000DA0A0000}"/>
    <cellStyle name="20 % - Akzent4 8 6" xfId="2790" xr:uid="{00000000-0005-0000-0000-0000DB0A0000}"/>
    <cellStyle name="20 % - Akzent4 8 6 2" xfId="2791" xr:uid="{00000000-0005-0000-0000-0000DC0A0000}"/>
    <cellStyle name="20 % - Akzent4 8 6 3" xfId="2792" xr:uid="{00000000-0005-0000-0000-0000DD0A0000}"/>
    <cellStyle name="20 % - Akzent4 8 7" xfId="2793" xr:uid="{00000000-0005-0000-0000-0000DE0A0000}"/>
    <cellStyle name="20 % - Akzent4 8 8" xfId="2794" xr:uid="{00000000-0005-0000-0000-0000DF0A0000}"/>
    <cellStyle name="20 % - Akzent4 8 9" xfId="2795" xr:uid="{00000000-0005-0000-0000-0000E00A0000}"/>
    <cellStyle name="20 % - Akzent4 9" xfId="2796" xr:uid="{00000000-0005-0000-0000-0000E10A0000}"/>
    <cellStyle name="20 % - Akzent4 9 2" xfId="2797" xr:uid="{00000000-0005-0000-0000-0000E20A0000}"/>
    <cellStyle name="20 % - Akzent4 9 2 2" xfId="2798" xr:uid="{00000000-0005-0000-0000-0000E30A0000}"/>
    <cellStyle name="20 % - Akzent4 9 2 2 2" xfId="2799" xr:uid="{00000000-0005-0000-0000-0000E40A0000}"/>
    <cellStyle name="20 % - Akzent4 9 2 2 3" xfId="2800" xr:uid="{00000000-0005-0000-0000-0000E50A0000}"/>
    <cellStyle name="20 % - Akzent4 9 2 3" xfId="2801" xr:uid="{00000000-0005-0000-0000-0000E60A0000}"/>
    <cellStyle name="20 % - Akzent4 9 2 3 2" xfId="2802" xr:uid="{00000000-0005-0000-0000-0000E70A0000}"/>
    <cellStyle name="20 % - Akzent4 9 2 3 3" xfId="2803" xr:uid="{00000000-0005-0000-0000-0000E80A0000}"/>
    <cellStyle name="20 % - Akzent4 9 2 4" xfId="2804" xr:uid="{00000000-0005-0000-0000-0000E90A0000}"/>
    <cellStyle name="20 % - Akzent4 9 2 5" xfId="2805" xr:uid="{00000000-0005-0000-0000-0000EA0A0000}"/>
    <cellStyle name="20 % - Akzent4 9 3" xfId="2806" xr:uid="{00000000-0005-0000-0000-0000EB0A0000}"/>
    <cellStyle name="20 % - Akzent4 9 3 2" xfId="2807" xr:uid="{00000000-0005-0000-0000-0000EC0A0000}"/>
    <cellStyle name="20 % - Akzent4 9 3 3" xfId="2808" xr:uid="{00000000-0005-0000-0000-0000ED0A0000}"/>
    <cellStyle name="20 % - Akzent4 9 4" xfId="2809" xr:uid="{00000000-0005-0000-0000-0000EE0A0000}"/>
    <cellStyle name="20 % - Akzent4 9 4 2" xfId="2810" xr:uid="{00000000-0005-0000-0000-0000EF0A0000}"/>
    <cellStyle name="20 % - Akzent4 9 4 3" xfId="2811" xr:uid="{00000000-0005-0000-0000-0000F00A0000}"/>
    <cellStyle name="20 % - Akzent4 9 5" xfId="2812" xr:uid="{00000000-0005-0000-0000-0000F10A0000}"/>
    <cellStyle name="20 % - Akzent4 9 5 2" xfId="2813" xr:uid="{00000000-0005-0000-0000-0000F20A0000}"/>
    <cellStyle name="20 % - Akzent4 9 5 3" xfId="2814" xr:uid="{00000000-0005-0000-0000-0000F30A0000}"/>
    <cellStyle name="20 % - Akzent4 9 6" xfId="2815" xr:uid="{00000000-0005-0000-0000-0000F40A0000}"/>
    <cellStyle name="20 % - Akzent4 9 7" xfId="2816" xr:uid="{00000000-0005-0000-0000-0000F50A0000}"/>
    <cellStyle name="20 % - Akzent4 9 8" xfId="2817" xr:uid="{00000000-0005-0000-0000-0000F60A0000}"/>
    <cellStyle name="20 % - Akzent5 10" xfId="2818" xr:uid="{00000000-0005-0000-0000-0000F70A0000}"/>
    <cellStyle name="20 % - Akzent5 10 2" xfId="2819" xr:uid="{00000000-0005-0000-0000-0000F80A0000}"/>
    <cellStyle name="20 % - Akzent5 10 2 2" xfId="2820" xr:uid="{00000000-0005-0000-0000-0000F90A0000}"/>
    <cellStyle name="20 % - Akzent5 10 2 3" xfId="2821" xr:uid="{00000000-0005-0000-0000-0000FA0A0000}"/>
    <cellStyle name="20 % - Akzent5 10 3" xfId="2822" xr:uid="{00000000-0005-0000-0000-0000FB0A0000}"/>
    <cellStyle name="20 % - Akzent5 10 4" xfId="2823" xr:uid="{00000000-0005-0000-0000-0000FC0A0000}"/>
    <cellStyle name="20 % - Akzent5 11" xfId="2824" xr:uid="{00000000-0005-0000-0000-0000FD0A0000}"/>
    <cellStyle name="20 % - Akzent5 11 2" xfId="2825" xr:uid="{00000000-0005-0000-0000-0000FE0A0000}"/>
    <cellStyle name="20 % - Akzent5 11 3" xfId="2826" xr:uid="{00000000-0005-0000-0000-0000FF0A0000}"/>
    <cellStyle name="20 % - Akzent5 12" xfId="2827" xr:uid="{00000000-0005-0000-0000-0000000B0000}"/>
    <cellStyle name="20 % - Akzent5 12 2" xfId="2828" xr:uid="{00000000-0005-0000-0000-0000010B0000}"/>
    <cellStyle name="20 % - Akzent5 12 3" xfId="2829" xr:uid="{00000000-0005-0000-0000-0000020B0000}"/>
    <cellStyle name="20 % - Akzent5 13" xfId="2830" xr:uid="{00000000-0005-0000-0000-0000030B0000}"/>
    <cellStyle name="20 % - Akzent5 13 2" xfId="2831" xr:uid="{00000000-0005-0000-0000-0000040B0000}"/>
    <cellStyle name="20 % - Akzent5 13 3" xfId="2832" xr:uid="{00000000-0005-0000-0000-0000050B0000}"/>
    <cellStyle name="20 % - Akzent5 14" xfId="2833" xr:uid="{00000000-0005-0000-0000-0000060B0000}"/>
    <cellStyle name="20 % - Akzent5 14 2" xfId="2834" xr:uid="{00000000-0005-0000-0000-0000070B0000}"/>
    <cellStyle name="20 % - Akzent5 15" xfId="2835" xr:uid="{00000000-0005-0000-0000-0000080B0000}"/>
    <cellStyle name="20 % - Akzent5 16" xfId="2836" xr:uid="{00000000-0005-0000-0000-0000090B0000}"/>
    <cellStyle name="20 % - Akzent5 2" xfId="2837" xr:uid="{00000000-0005-0000-0000-00000A0B0000}"/>
    <cellStyle name="20 % - Akzent5 2 10" xfId="2838" xr:uid="{00000000-0005-0000-0000-00000B0B0000}"/>
    <cellStyle name="20 % - Akzent5 2 10 2" xfId="2839" xr:uid="{00000000-0005-0000-0000-00000C0B0000}"/>
    <cellStyle name="20 % - Akzent5 2 10 3" xfId="2840" xr:uid="{00000000-0005-0000-0000-00000D0B0000}"/>
    <cellStyle name="20 % - Akzent5 2 11" xfId="2841" xr:uid="{00000000-0005-0000-0000-00000E0B0000}"/>
    <cellStyle name="20 % - Akzent5 2 11 2" xfId="2842" xr:uid="{00000000-0005-0000-0000-00000F0B0000}"/>
    <cellStyle name="20 % - Akzent5 2 11 3" xfId="2843" xr:uid="{00000000-0005-0000-0000-0000100B0000}"/>
    <cellStyle name="20 % - Akzent5 2 12" xfId="2844" xr:uid="{00000000-0005-0000-0000-0000110B0000}"/>
    <cellStyle name="20 % - Akzent5 2 12 2" xfId="2845" xr:uid="{00000000-0005-0000-0000-0000120B0000}"/>
    <cellStyle name="20 % - Akzent5 2 12 3" xfId="2846" xr:uid="{00000000-0005-0000-0000-0000130B0000}"/>
    <cellStyle name="20 % - Akzent5 2 13" xfId="2847" xr:uid="{00000000-0005-0000-0000-0000140B0000}"/>
    <cellStyle name="20 % - Akzent5 2 14" xfId="2848" xr:uid="{00000000-0005-0000-0000-0000150B0000}"/>
    <cellStyle name="20 % - Akzent5 2 15" xfId="2849" xr:uid="{00000000-0005-0000-0000-0000160B0000}"/>
    <cellStyle name="20 % - Akzent5 2 2" xfId="2850" xr:uid="{00000000-0005-0000-0000-0000170B0000}"/>
    <cellStyle name="20 % - Akzent5 2 2 10" xfId="2851" xr:uid="{00000000-0005-0000-0000-0000180B0000}"/>
    <cellStyle name="20 % - Akzent5 2 2 11" xfId="2852" xr:uid="{00000000-0005-0000-0000-0000190B0000}"/>
    <cellStyle name="20 % - Akzent5 2 2 12" xfId="2853" xr:uid="{00000000-0005-0000-0000-00001A0B0000}"/>
    <cellStyle name="20 % - Akzent5 2 2 2" xfId="2854" xr:uid="{00000000-0005-0000-0000-00001B0B0000}"/>
    <cellStyle name="20 % - Akzent5 2 2 2 2" xfId="2855" xr:uid="{00000000-0005-0000-0000-00001C0B0000}"/>
    <cellStyle name="20 % - Akzent5 2 2 2 2 2" xfId="2856" xr:uid="{00000000-0005-0000-0000-00001D0B0000}"/>
    <cellStyle name="20 % - Akzent5 2 2 2 2 2 2" xfId="2857" xr:uid="{00000000-0005-0000-0000-00001E0B0000}"/>
    <cellStyle name="20 % - Akzent5 2 2 2 2 2 3" xfId="2858" xr:uid="{00000000-0005-0000-0000-00001F0B0000}"/>
    <cellStyle name="20 % - Akzent5 2 2 2 2 3" xfId="2859" xr:uid="{00000000-0005-0000-0000-0000200B0000}"/>
    <cellStyle name="20 % - Akzent5 2 2 2 2 3 2" xfId="2860" xr:uid="{00000000-0005-0000-0000-0000210B0000}"/>
    <cellStyle name="20 % - Akzent5 2 2 2 2 3 3" xfId="2861" xr:uid="{00000000-0005-0000-0000-0000220B0000}"/>
    <cellStyle name="20 % - Akzent5 2 2 2 2 4" xfId="2862" xr:uid="{00000000-0005-0000-0000-0000230B0000}"/>
    <cellStyle name="20 % - Akzent5 2 2 2 2 5" xfId="2863" xr:uid="{00000000-0005-0000-0000-0000240B0000}"/>
    <cellStyle name="20 % - Akzent5 2 2 2 3" xfId="2864" xr:uid="{00000000-0005-0000-0000-0000250B0000}"/>
    <cellStyle name="20 % - Akzent5 2 2 2 3 2" xfId="2865" xr:uid="{00000000-0005-0000-0000-0000260B0000}"/>
    <cellStyle name="20 % - Akzent5 2 2 2 3 3" xfId="2866" xr:uid="{00000000-0005-0000-0000-0000270B0000}"/>
    <cellStyle name="20 % - Akzent5 2 2 2 4" xfId="2867" xr:uid="{00000000-0005-0000-0000-0000280B0000}"/>
    <cellStyle name="20 % - Akzent5 2 2 2 4 2" xfId="2868" xr:uid="{00000000-0005-0000-0000-0000290B0000}"/>
    <cellStyle name="20 % - Akzent5 2 2 2 4 3" xfId="2869" xr:uid="{00000000-0005-0000-0000-00002A0B0000}"/>
    <cellStyle name="20 % - Akzent5 2 2 2 5" xfId="2870" xr:uid="{00000000-0005-0000-0000-00002B0B0000}"/>
    <cellStyle name="20 % - Akzent5 2 2 2 5 2" xfId="2871" xr:uid="{00000000-0005-0000-0000-00002C0B0000}"/>
    <cellStyle name="20 % - Akzent5 2 2 2 5 3" xfId="2872" xr:uid="{00000000-0005-0000-0000-00002D0B0000}"/>
    <cellStyle name="20 % - Akzent5 2 2 2 6" xfId="2873" xr:uid="{00000000-0005-0000-0000-00002E0B0000}"/>
    <cellStyle name="20 % - Akzent5 2 2 2 7" xfId="2874" xr:uid="{00000000-0005-0000-0000-00002F0B0000}"/>
    <cellStyle name="20 % - Akzent5 2 2 2 8" xfId="2875" xr:uid="{00000000-0005-0000-0000-0000300B0000}"/>
    <cellStyle name="20 % - Akzent5 2 2 3" xfId="2876" xr:uid="{00000000-0005-0000-0000-0000310B0000}"/>
    <cellStyle name="20 % - Akzent5 2 2 3 2" xfId="2877" xr:uid="{00000000-0005-0000-0000-0000320B0000}"/>
    <cellStyle name="20 % - Akzent5 2 2 3 2 2" xfId="2878" xr:uid="{00000000-0005-0000-0000-0000330B0000}"/>
    <cellStyle name="20 % - Akzent5 2 2 3 2 2 2" xfId="2879" xr:uid="{00000000-0005-0000-0000-0000340B0000}"/>
    <cellStyle name="20 % - Akzent5 2 2 3 2 2 3" xfId="2880" xr:uid="{00000000-0005-0000-0000-0000350B0000}"/>
    <cellStyle name="20 % - Akzent5 2 2 3 2 3" xfId="2881" xr:uid="{00000000-0005-0000-0000-0000360B0000}"/>
    <cellStyle name="20 % - Akzent5 2 2 3 2 3 2" xfId="2882" xr:uid="{00000000-0005-0000-0000-0000370B0000}"/>
    <cellStyle name="20 % - Akzent5 2 2 3 2 3 3" xfId="2883" xr:uid="{00000000-0005-0000-0000-0000380B0000}"/>
    <cellStyle name="20 % - Akzent5 2 2 3 2 4" xfId="2884" xr:uid="{00000000-0005-0000-0000-0000390B0000}"/>
    <cellStyle name="20 % - Akzent5 2 2 3 2 5" xfId="2885" xr:uid="{00000000-0005-0000-0000-00003A0B0000}"/>
    <cellStyle name="20 % - Akzent5 2 2 3 3" xfId="2886" xr:uid="{00000000-0005-0000-0000-00003B0B0000}"/>
    <cellStyle name="20 % - Akzent5 2 2 3 3 2" xfId="2887" xr:uid="{00000000-0005-0000-0000-00003C0B0000}"/>
    <cellStyle name="20 % - Akzent5 2 2 3 3 3" xfId="2888" xr:uid="{00000000-0005-0000-0000-00003D0B0000}"/>
    <cellStyle name="20 % - Akzent5 2 2 3 4" xfId="2889" xr:uid="{00000000-0005-0000-0000-00003E0B0000}"/>
    <cellStyle name="20 % - Akzent5 2 2 3 4 2" xfId="2890" xr:uid="{00000000-0005-0000-0000-00003F0B0000}"/>
    <cellStyle name="20 % - Akzent5 2 2 3 4 3" xfId="2891" xr:uid="{00000000-0005-0000-0000-0000400B0000}"/>
    <cellStyle name="20 % - Akzent5 2 2 3 5" xfId="2892" xr:uid="{00000000-0005-0000-0000-0000410B0000}"/>
    <cellStyle name="20 % - Akzent5 2 2 3 6" xfId="2893" xr:uid="{00000000-0005-0000-0000-0000420B0000}"/>
    <cellStyle name="20 % - Akzent5 2 2 3 7" xfId="2894" xr:uid="{00000000-0005-0000-0000-0000430B0000}"/>
    <cellStyle name="20 % - Akzent5 2 2 4" xfId="2895" xr:uid="{00000000-0005-0000-0000-0000440B0000}"/>
    <cellStyle name="20 % - Akzent5 2 2 4 2" xfId="2896" xr:uid="{00000000-0005-0000-0000-0000450B0000}"/>
    <cellStyle name="20 % - Akzent5 2 2 4 2 2" xfId="2897" xr:uid="{00000000-0005-0000-0000-0000460B0000}"/>
    <cellStyle name="20 % - Akzent5 2 2 4 2 3" xfId="2898" xr:uid="{00000000-0005-0000-0000-0000470B0000}"/>
    <cellStyle name="20 % - Akzent5 2 2 4 3" xfId="2899" xr:uid="{00000000-0005-0000-0000-0000480B0000}"/>
    <cellStyle name="20 % - Akzent5 2 2 4 3 2" xfId="2900" xr:uid="{00000000-0005-0000-0000-0000490B0000}"/>
    <cellStyle name="20 % - Akzent5 2 2 4 3 3" xfId="2901" xr:uid="{00000000-0005-0000-0000-00004A0B0000}"/>
    <cellStyle name="20 % - Akzent5 2 2 4 4" xfId="2902" xr:uid="{00000000-0005-0000-0000-00004B0B0000}"/>
    <cellStyle name="20 % - Akzent5 2 2 4 5" xfId="2903" xr:uid="{00000000-0005-0000-0000-00004C0B0000}"/>
    <cellStyle name="20 % - Akzent5 2 2 5" xfId="2904" xr:uid="{00000000-0005-0000-0000-00004D0B0000}"/>
    <cellStyle name="20 % - Akzent5 2 2 5 2" xfId="2905" xr:uid="{00000000-0005-0000-0000-00004E0B0000}"/>
    <cellStyle name="20 % - Akzent5 2 2 5 3" xfId="2906" xr:uid="{00000000-0005-0000-0000-00004F0B0000}"/>
    <cellStyle name="20 % - Akzent5 2 2 6" xfId="2907" xr:uid="{00000000-0005-0000-0000-0000500B0000}"/>
    <cellStyle name="20 % - Akzent5 2 2 6 2" xfId="2908" xr:uid="{00000000-0005-0000-0000-0000510B0000}"/>
    <cellStyle name="20 % - Akzent5 2 2 6 3" xfId="2909" xr:uid="{00000000-0005-0000-0000-0000520B0000}"/>
    <cellStyle name="20 % - Akzent5 2 2 7" xfId="2910" xr:uid="{00000000-0005-0000-0000-0000530B0000}"/>
    <cellStyle name="20 % - Akzent5 2 2 7 2" xfId="2911" xr:uid="{00000000-0005-0000-0000-0000540B0000}"/>
    <cellStyle name="20 % - Akzent5 2 2 7 3" xfId="2912" xr:uid="{00000000-0005-0000-0000-0000550B0000}"/>
    <cellStyle name="20 % - Akzent5 2 2 8" xfId="2913" xr:uid="{00000000-0005-0000-0000-0000560B0000}"/>
    <cellStyle name="20 % - Akzent5 2 2 8 2" xfId="2914" xr:uid="{00000000-0005-0000-0000-0000570B0000}"/>
    <cellStyle name="20 % - Akzent5 2 2 8 3" xfId="2915" xr:uid="{00000000-0005-0000-0000-0000580B0000}"/>
    <cellStyle name="20 % - Akzent5 2 2 9" xfId="2916" xr:uid="{00000000-0005-0000-0000-0000590B0000}"/>
    <cellStyle name="20 % - Akzent5 2 2 9 2" xfId="2917" xr:uid="{00000000-0005-0000-0000-00005A0B0000}"/>
    <cellStyle name="20 % - Akzent5 2 2 9 3" xfId="2918" xr:uid="{00000000-0005-0000-0000-00005B0B0000}"/>
    <cellStyle name="20 % - Akzent5 2 3" xfId="2919" xr:uid="{00000000-0005-0000-0000-00005C0B0000}"/>
    <cellStyle name="20 % - Akzent5 2 3 10" xfId="2920" xr:uid="{00000000-0005-0000-0000-00005D0B0000}"/>
    <cellStyle name="20 % - Akzent5 2 3 11" xfId="2921" xr:uid="{00000000-0005-0000-0000-00005E0B0000}"/>
    <cellStyle name="20 % - Akzent5 2 3 12" xfId="2922" xr:uid="{00000000-0005-0000-0000-00005F0B0000}"/>
    <cellStyle name="20 % - Akzent5 2 3 2" xfId="2923" xr:uid="{00000000-0005-0000-0000-0000600B0000}"/>
    <cellStyle name="20 % - Akzent5 2 3 2 2" xfId="2924" xr:uid="{00000000-0005-0000-0000-0000610B0000}"/>
    <cellStyle name="20 % - Akzent5 2 3 2 2 2" xfId="2925" xr:uid="{00000000-0005-0000-0000-0000620B0000}"/>
    <cellStyle name="20 % - Akzent5 2 3 2 2 2 2" xfId="2926" xr:uid="{00000000-0005-0000-0000-0000630B0000}"/>
    <cellStyle name="20 % - Akzent5 2 3 2 2 2 3" xfId="2927" xr:uid="{00000000-0005-0000-0000-0000640B0000}"/>
    <cellStyle name="20 % - Akzent5 2 3 2 2 3" xfId="2928" xr:uid="{00000000-0005-0000-0000-0000650B0000}"/>
    <cellStyle name="20 % - Akzent5 2 3 2 2 3 2" xfId="2929" xr:uid="{00000000-0005-0000-0000-0000660B0000}"/>
    <cellStyle name="20 % - Akzent5 2 3 2 2 3 3" xfId="2930" xr:uid="{00000000-0005-0000-0000-0000670B0000}"/>
    <cellStyle name="20 % - Akzent5 2 3 2 2 4" xfId="2931" xr:uid="{00000000-0005-0000-0000-0000680B0000}"/>
    <cellStyle name="20 % - Akzent5 2 3 2 2 5" xfId="2932" xr:uid="{00000000-0005-0000-0000-0000690B0000}"/>
    <cellStyle name="20 % - Akzent5 2 3 2 3" xfId="2933" xr:uid="{00000000-0005-0000-0000-00006A0B0000}"/>
    <cellStyle name="20 % - Akzent5 2 3 2 3 2" xfId="2934" xr:uid="{00000000-0005-0000-0000-00006B0B0000}"/>
    <cellStyle name="20 % - Akzent5 2 3 2 3 3" xfId="2935" xr:uid="{00000000-0005-0000-0000-00006C0B0000}"/>
    <cellStyle name="20 % - Akzent5 2 3 2 4" xfId="2936" xr:uid="{00000000-0005-0000-0000-00006D0B0000}"/>
    <cellStyle name="20 % - Akzent5 2 3 2 4 2" xfId="2937" xr:uid="{00000000-0005-0000-0000-00006E0B0000}"/>
    <cellStyle name="20 % - Akzent5 2 3 2 4 3" xfId="2938" xr:uid="{00000000-0005-0000-0000-00006F0B0000}"/>
    <cellStyle name="20 % - Akzent5 2 3 2 5" xfId="2939" xr:uid="{00000000-0005-0000-0000-0000700B0000}"/>
    <cellStyle name="20 % - Akzent5 2 3 2 5 2" xfId="2940" xr:uid="{00000000-0005-0000-0000-0000710B0000}"/>
    <cellStyle name="20 % - Akzent5 2 3 2 5 3" xfId="2941" xr:uid="{00000000-0005-0000-0000-0000720B0000}"/>
    <cellStyle name="20 % - Akzent5 2 3 2 6" xfId="2942" xr:uid="{00000000-0005-0000-0000-0000730B0000}"/>
    <cellStyle name="20 % - Akzent5 2 3 2 7" xfId="2943" xr:uid="{00000000-0005-0000-0000-0000740B0000}"/>
    <cellStyle name="20 % - Akzent5 2 3 2 8" xfId="2944" xr:uid="{00000000-0005-0000-0000-0000750B0000}"/>
    <cellStyle name="20 % - Akzent5 2 3 3" xfId="2945" xr:uid="{00000000-0005-0000-0000-0000760B0000}"/>
    <cellStyle name="20 % - Akzent5 2 3 3 2" xfId="2946" xr:uid="{00000000-0005-0000-0000-0000770B0000}"/>
    <cellStyle name="20 % - Akzent5 2 3 3 2 2" xfId="2947" xr:uid="{00000000-0005-0000-0000-0000780B0000}"/>
    <cellStyle name="20 % - Akzent5 2 3 3 2 2 2" xfId="2948" xr:uid="{00000000-0005-0000-0000-0000790B0000}"/>
    <cellStyle name="20 % - Akzent5 2 3 3 2 2 3" xfId="2949" xr:uid="{00000000-0005-0000-0000-00007A0B0000}"/>
    <cellStyle name="20 % - Akzent5 2 3 3 2 3" xfId="2950" xr:uid="{00000000-0005-0000-0000-00007B0B0000}"/>
    <cellStyle name="20 % - Akzent5 2 3 3 2 3 2" xfId="2951" xr:uid="{00000000-0005-0000-0000-00007C0B0000}"/>
    <cellStyle name="20 % - Akzent5 2 3 3 2 3 3" xfId="2952" xr:uid="{00000000-0005-0000-0000-00007D0B0000}"/>
    <cellStyle name="20 % - Akzent5 2 3 3 2 4" xfId="2953" xr:uid="{00000000-0005-0000-0000-00007E0B0000}"/>
    <cellStyle name="20 % - Akzent5 2 3 3 2 5" xfId="2954" xr:uid="{00000000-0005-0000-0000-00007F0B0000}"/>
    <cellStyle name="20 % - Akzent5 2 3 3 3" xfId="2955" xr:uid="{00000000-0005-0000-0000-0000800B0000}"/>
    <cellStyle name="20 % - Akzent5 2 3 3 3 2" xfId="2956" xr:uid="{00000000-0005-0000-0000-0000810B0000}"/>
    <cellStyle name="20 % - Akzent5 2 3 3 3 3" xfId="2957" xr:uid="{00000000-0005-0000-0000-0000820B0000}"/>
    <cellStyle name="20 % - Akzent5 2 3 3 4" xfId="2958" xr:uid="{00000000-0005-0000-0000-0000830B0000}"/>
    <cellStyle name="20 % - Akzent5 2 3 3 4 2" xfId="2959" xr:uid="{00000000-0005-0000-0000-0000840B0000}"/>
    <cellStyle name="20 % - Akzent5 2 3 3 4 3" xfId="2960" xr:uid="{00000000-0005-0000-0000-0000850B0000}"/>
    <cellStyle name="20 % - Akzent5 2 3 3 5" xfId="2961" xr:uid="{00000000-0005-0000-0000-0000860B0000}"/>
    <cellStyle name="20 % - Akzent5 2 3 3 6" xfId="2962" xr:uid="{00000000-0005-0000-0000-0000870B0000}"/>
    <cellStyle name="20 % - Akzent5 2 3 3 7" xfId="2963" xr:uid="{00000000-0005-0000-0000-0000880B0000}"/>
    <cellStyle name="20 % - Akzent5 2 3 4" xfId="2964" xr:uid="{00000000-0005-0000-0000-0000890B0000}"/>
    <cellStyle name="20 % - Akzent5 2 3 4 2" xfId="2965" xr:uid="{00000000-0005-0000-0000-00008A0B0000}"/>
    <cellStyle name="20 % - Akzent5 2 3 4 2 2" xfId="2966" xr:uid="{00000000-0005-0000-0000-00008B0B0000}"/>
    <cellStyle name="20 % - Akzent5 2 3 4 2 3" xfId="2967" xr:uid="{00000000-0005-0000-0000-00008C0B0000}"/>
    <cellStyle name="20 % - Akzent5 2 3 4 3" xfId="2968" xr:uid="{00000000-0005-0000-0000-00008D0B0000}"/>
    <cellStyle name="20 % - Akzent5 2 3 4 3 2" xfId="2969" xr:uid="{00000000-0005-0000-0000-00008E0B0000}"/>
    <cellStyle name="20 % - Akzent5 2 3 4 3 3" xfId="2970" xr:uid="{00000000-0005-0000-0000-00008F0B0000}"/>
    <cellStyle name="20 % - Akzent5 2 3 4 4" xfId="2971" xr:uid="{00000000-0005-0000-0000-0000900B0000}"/>
    <cellStyle name="20 % - Akzent5 2 3 4 5" xfId="2972" xr:uid="{00000000-0005-0000-0000-0000910B0000}"/>
    <cellStyle name="20 % - Akzent5 2 3 5" xfId="2973" xr:uid="{00000000-0005-0000-0000-0000920B0000}"/>
    <cellStyle name="20 % - Akzent5 2 3 5 2" xfId="2974" xr:uid="{00000000-0005-0000-0000-0000930B0000}"/>
    <cellStyle name="20 % - Akzent5 2 3 5 3" xfId="2975" xr:uid="{00000000-0005-0000-0000-0000940B0000}"/>
    <cellStyle name="20 % - Akzent5 2 3 6" xfId="2976" xr:uid="{00000000-0005-0000-0000-0000950B0000}"/>
    <cellStyle name="20 % - Akzent5 2 3 6 2" xfId="2977" xr:uid="{00000000-0005-0000-0000-0000960B0000}"/>
    <cellStyle name="20 % - Akzent5 2 3 6 3" xfId="2978" xr:uid="{00000000-0005-0000-0000-0000970B0000}"/>
    <cellStyle name="20 % - Akzent5 2 3 7" xfId="2979" xr:uid="{00000000-0005-0000-0000-0000980B0000}"/>
    <cellStyle name="20 % - Akzent5 2 3 7 2" xfId="2980" xr:uid="{00000000-0005-0000-0000-0000990B0000}"/>
    <cellStyle name="20 % - Akzent5 2 3 7 3" xfId="2981" xr:uid="{00000000-0005-0000-0000-00009A0B0000}"/>
    <cellStyle name="20 % - Akzent5 2 3 8" xfId="2982" xr:uid="{00000000-0005-0000-0000-00009B0B0000}"/>
    <cellStyle name="20 % - Akzent5 2 3 8 2" xfId="2983" xr:uid="{00000000-0005-0000-0000-00009C0B0000}"/>
    <cellStyle name="20 % - Akzent5 2 3 8 3" xfId="2984" xr:uid="{00000000-0005-0000-0000-00009D0B0000}"/>
    <cellStyle name="20 % - Akzent5 2 3 9" xfId="2985" xr:uid="{00000000-0005-0000-0000-00009E0B0000}"/>
    <cellStyle name="20 % - Akzent5 2 3 9 2" xfId="2986" xr:uid="{00000000-0005-0000-0000-00009F0B0000}"/>
    <cellStyle name="20 % - Akzent5 2 3 9 3" xfId="2987" xr:uid="{00000000-0005-0000-0000-0000A00B0000}"/>
    <cellStyle name="20 % - Akzent5 2 4" xfId="2988" xr:uid="{00000000-0005-0000-0000-0000A10B0000}"/>
    <cellStyle name="20 % - Akzent5 2 4 10" xfId="2989" xr:uid="{00000000-0005-0000-0000-0000A20B0000}"/>
    <cellStyle name="20 % - Akzent5 2 4 2" xfId="2990" xr:uid="{00000000-0005-0000-0000-0000A30B0000}"/>
    <cellStyle name="20 % - Akzent5 2 4 2 2" xfId="2991" xr:uid="{00000000-0005-0000-0000-0000A40B0000}"/>
    <cellStyle name="20 % - Akzent5 2 4 2 2 2" xfId="2992" xr:uid="{00000000-0005-0000-0000-0000A50B0000}"/>
    <cellStyle name="20 % - Akzent5 2 4 2 2 3" xfId="2993" xr:uid="{00000000-0005-0000-0000-0000A60B0000}"/>
    <cellStyle name="20 % - Akzent5 2 4 2 3" xfId="2994" xr:uid="{00000000-0005-0000-0000-0000A70B0000}"/>
    <cellStyle name="20 % - Akzent5 2 4 2 3 2" xfId="2995" xr:uid="{00000000-0005-0000-0000-0000A80B0000}"/>
    <cellStyle name="20 % - Akzent5 2 4 2 3 3" xfId="2996" xr:uid="{00000000-0005-0000-0000-0000A90B0000}"/>
    <cellStyle name="20 % - Akzent5 2 4 2 4" xfId="2997" xr:uid="{00000000-0005-0000-0000-0000AA0B0000}"/>
    <cellStyle name="20 % - Akzent5 2 4 2 5" xfId="2998" xr:uid="{00000000-0005-0000-0000-0000AB0B0000}"/>
    <cellStyle name="20 % - Akzent5 2 4 3" xfId="2999" xr:uid="{00000000-0005-0000-0000-0000AC0B0000}"/>
    <cellStyle name="20 % - Akzent5 2 4 3 2" xfId="3000" xr:uid="{00000000-0005-0000-0000-0000AD0B0000}"/>
    <cellStyle name="20 % - Akzent5 2 4 3 3" xfId="3001" xr:uid="{00000000-0005-0000-0000-0000AE0B0000}"/>
    <cellStyle name="20 % - Akzent5 2 4 4" xfId="3002" xr:uid="{00000000-0005-0000-0000-0000AF0B0000}"/>
    <cellStyle name="20 % - Akzent5 2 4 4 2" xfId="3003" xr:uid="{00000000-0005-0000-0000-0000B00B0000}"/>
    <cellStyle name="20 % - Akzent5 2 4 4 3" xfId="3004" xr:uid="{00000000-0005-0000-0000-0000B10B0000}"/>
    <cellStyle name="20 % - Akzent5 2 4 5" xfId="3005" xr:uid="{00000000-0005-0000-0000-0000B20B0000}"/>
    <cellStyle name="20 % - Akzent5 2 4 5 2" xfId="3006" xr:uid="{00000000-0005-0000-0000-0000B30B0000}"/>
    <cellStyle name="20 % - Akzent5 2 4 5 3" xfId="3007" xr:uid="{00000000-0005-0000-0000-0000B40B0000}"/>
    <cellStyle name="20 % - Akzent5 2 4 6" xfId="3008" xr:uid="{00000000-0005-0000-0000-0000B50B0000}"/>
    <cellStyle name="20 % - Akzent5 2 4 6 2" xfId="3009" xr:uid="{00000000-0005-0000-0000-0000B60B0000}"/>
    <cellStyle name="20 % - Akzent5 2 4 6 3" xfId="3010" xr:uid="{00000000-0005-0000-0000-0000B70B0000}"/>
    <cellStyle name="20 % - Akzent5 2 4 7" xfId="3011" xr:uid="{00000000-0005-0000-0000-0000B80B0000}"/>
    <cellStyle name="20 % - Akzent5 2 4 7 2" xfId="3012" xr:uid="{00000000-0005-0000-0000-0000B90B0000}"/>
    <cellStyle name="20 % - Akzent5 2 4 7 3" xfId="3013" xr:uid="{00000000-0005-0000-0000-0000BA0B0000}"/>
    <cellStyle name="20 % - Akzent5 2 4 8" xfId="3014" xr:uid="{00000000-0005-0000-0000-0000BB0B0000}"/>
    <cellStyle name="20 % - Akzent5 2 4 9" xfId="3015" xr:uid="{00000000-0005-0000-0000-0000BC0B0000}"/>
    <cellStyle name="20 % - Akzent5 2 5" xfId="3016" xr:uid="{00000000-0005-0000-0000-0000BD0B0000}"/>
    <cellStyle name="20 % - Akzent5 2 5 2" xfId="3017" xr:uid="{00000000-0005-0000-0000-0000BE0B0000}"/>
    <cellStyle name="20 % - Akzent5 2 5 2 2" xfId="3018" xr:uid="{00000000-0005-0000-0000-0000BF0B0000}"/>
    <cellStyle name="20 % - Akzent5 2 5 2 2 2" xfId="3019" xr:uid="{00000000-0005-0000-0000-0000C00B0000}"/>
    <cellStyle name="20 % - Akzent5 2 5 2 2 3" xfId="3020" xr:uid="{00000000-0005-0000-0000-0000C10B0000}"/>
    <cellStyle name="20 % - Akzent5 2 5 2 3" xfId="3021" xr:uid="{00000000-0005-0000-0000-0000C20B0000}"/>
    <cellStyle name="20 % - Akzent5 2 5 2 3 2" xfId="3022" xr:uid="{00000000-0005-0000-0000-0000C30B0000}"/>
    <cellStyle name="20 % - Akzent5 2 5 2 3 3" xfId="3023" xr:uid="{00000000-0005-0000-0000-0000C40B0000}"/>
    <cellStyle name="20 % - Akzent5 2 5 2 4" xfId="3024" xr:uid="{00000000-0005-0000-0000-0000C50B0000}"/>
    <cellStyle name="20 % - Akzent5 2 5 2 5" xfId="3025" xr:uid="{00000000-0005-0000-0000-0000C60B0000}"/>
    <cellStyle name="20 % - Akzent5 2 5 3" xfId="3026" xr:uid="{00000000-0005-0000-0000-0000C70B0000}"/>
    <cellStyle name="20 % - Akzent5 2 5 3 2" xfId="3027" xr:uid="{00000000-0005-0000-0000-0000C80B0000}"/>
    <cellStyle name="20 % - Akzent5 2 5 3 3" xfId="3028" xr:uid="{00000000-0005-0000-0000-0000C90B0000}"/>
    <cellStyle name="20 % - Akzent5 2 5 4" xfId="3029" xr:uid="{00000000-0005-0000-0000-0000CA0B0000}"/>
    <cellStyle name="20 % - Akzent5 2 5 4 2" xfId="3030" xr:uid="{00000000-0005-0000-0000-0000CB0B0000}"/>
    <cellStyle name="20 % - Akzent5 2 5 4 3" xfId="3031" xr:uid="{00000000-0005-0000-0000-0000CC0B0000}"/>
    <cellStyle name="20 % - Akzent5 2 5 5" xfId="3032" xr:uid="{00000000-0005-0000-0000-0000CD0B0000}"/>
    <cellStyle name="20 % - Akzent5 2 5 6" xfId="3033" xr:uid="{00000000-0005-0000-0000-0000CE0B0000}"/>
    <cellStyle name="20 % - Akzent5 2 5 7" xfId="3034" xr:uid="{00000000-0005-0000-0000-0000CF0B0000}"/>
    <cellStyle name="20 % - Akzent5 2 6" xfId="3035" xr:uid="{00000000-0005-0000-0000-0000D00B0000}"/>
    <cellStyle name="20 % - Akzent5 2 6 2" xfId="3036" xr:uid="{00000000-0005-0000-0000-0000D10B0000}"/>
    <cellStyle name="20 % - Akzent5 2 6 2 2" xfId="3037" xr:uid="{00000000-0005-0000-0000-0000D20B0000}"/>
    <cellStyle name="20 % - Akzent5 2 6 2 2 2" xfId="3038" xr:uid="{00000000-0005-0000-0000-0000D30B0000}"/>
    <cellStyle name="20 % - Akzent5 2 6 2 2 3" xfId="3039" xr:uid="{00000000-0005-0000-0000-0000D40B0000}"/>
    <cellStyle name="20 % - Akzent5 2 6 2 3" xfId="3040" xr:uid="{00000000-0005-0000-0000-0000D50B0000}"/>
    <cellStyle name="20 % - Akzent5 2 6 2 3 2" xfId="3041" xr:uid="{00000000-0005-0000-0000-0000D60B0000}"/>
    <cellStyle name="20 % - Akzent5 2 6 2 3 3" xfId="3042" xr:uid="{00000000-0005-0000-0000-0000D70B0000}"/>
    <cellStyle name="20 % - Akzent5 2 6 2 4" xfId="3043" xr:uid="{00000000-0005-0000-0000-0000D80B0000}"/>
    <cellStyle name="20 % - Akzent5 2 6 2 5" xfId="3044" xr:uid="{00000000-0005-0000-0000-0000D90B0000}"/>
    <cellStyle name="20 % - Akzent5 2 6 3" xfId="3045" xr:uid="{00000000-0005-0000-0000-0000DA0B0000}"/>
    <cellStyle name="20 % - Akzent5 2 6 3 2" xfId="3046" xr:uid="{00000000-0005-0000-0000-0000DB0B0000}"/>
    <cellStyle name="20 % - Akzent5 2 6 3 3" xfId="3047" xr:uid="{00000000-0005-0000-0000-0000DC0B0000}"/>
    <cellStyle name="20 % - Akzent5 2 6 4" xfId="3048" xr:uid="{00000000-0005-0000-0000-0000DD0B0000}"/>
    <cellStyle name="20 % - Akzent5 2 6 4 2" xfId="3049" xr:uid="{00000000-0005-0000-0000-0000DE0B0000}"/>
    <cellStyle name="20 % - Akzent5 2 6 4 3" xfId="3050" xr:uid="{00000000-0005-0000-0000-0000DF0B0000}"/>
    <cellStyle name="20 % - Akzent5 2 6 5" xfId="3051" xr:uid="{00000000-0005-0000-0000-0000E00B0000}"/>
    <cellStyle name="20 % - Akzent5 2 6 6" xfId="3052" xr:uid="{00000000-0005-0000-0000-0000E10B0000}"/>
    <cellStyle name="20 % - Akzent5 2 6 7" xfId="3053" xr:uid="{00000000-0005-0000-0000-0000E20B0000}"/>
    <cellStyle name="20 % - Akzent5 2 7" xfId="3054" xr:uid="{00000000-0005-0000-0000-0000E30B0000}"/>
    <cellStyle name="20 % - Akzent5 2 7 2" xfId="3055" xr:uid="{00000000-0005-0000-0000-0000E40B0000}"/>
    <cellStyle name="20 % - Akzent5 2 7 2 2" xfId="3056" xr:uid="{00000000-0005-0000-0000-0000E50B0000}"/>
    <cellStyle name="20 % - Akzent5 2 7 2 2 2" xfId="3057" xr:uid="{00000000-0005-0000-0000-0000E60B0000}"/>
    <cellStyle name="20 % - Akzent5 2 7 2 2 3" xfId="3058" xr:uid="{00000000-0005-0000-0000-0000E70B0000}"/>
    <cellStyle name="20 % - Akzent5 2 7 2 3" xfId="3059" xr:uid="{00000000-0005-0000-0000-0000E80B0000}"/>
    <cellStyle name="20 % - Akzent5 2 7 2 3 2" xfId="3060" xr:uid="{00000000-0005-0000-0000-0000E90B0000}"/>
    <cellStyle name="20 % - Akzent5 2 7 2 3 3" xfId="3061" xr:uid="{00000000-0005-0000-0000-0000EA0B0000}"/>
    <cellStyle name="20 % - Akzent5 2 7 2 4" xfId="3062" xr:uid="{00000000-0005-0000-0000-0000EB0B0000}"/>
    <cellStyle name="20 % - Akzent5 2 7 2 5" xfId="3063" xr:uid="{00000000-0005-0000-0000-0000EC0B0000}"/>
    <cellStyle name="20 % - Akzent5 2 7 3" xfId="3064" xr:uid="{00000000-0005-0000-0000-0000ED0B0000}"/>
    <cellStyle name="20 % - Akzent5 2 7 3 2" xfId="3065" xr:uid="{00000000-0005-0000-0000-0000EE0B0000}"/>
    <cellStyle name="20 % - Akzent5 2 7 3 3" xfId="3066" xr:uid="{00000000-0005-0000-0000-0000EF0B0000}"/>
    <cellStyle name="20 % - Akzent5 2 7 4" xfId="3067" xr:uid="{00000000-0005-0000-0000-0000F00B0000}"/>
    <cellStyle name="20 % - Akzent5 2 7 4 2" xfId="3068" xr:uid="{00000000-0005-0000-0000-0000F10B0000}"/>
    <cellStyle name="20 % - Akzent5 2 7 4 3" xfId="3069" xr:uid="{00000000-0005-0000-0000-0000F20B0000}"/>
    <cellStyle name="20 % - Akzent5 2 7 5" xfId="3070" xr:uid="{00000000-0005-0000-0000-0000F30B0000}"/>
    <cellStyle name="20 % - Akzent5 2 7 6" xfId="3071" xr:uid="{00000000-0005-0000-0000-0000F40B0000}"/>
    <cellStyle name="20 % - Akzent5 2 7 7" xfId="3072" xr:uid="{00000000-0005-0000-0000-0000F50B0000}"/>
    <cellStyle name="20 % - Akzent5 2 8" xfId="3073" xr:uid="{00000000-0005-0000-0000-0000F60B0000}"/>
    <cellStyle name="20 % - Akzent5 2 8 2" xfId="3074" xr:uid="{00000000-0005-0000-0000-0000F70B0000}"/>
    <cellStyle name="20 % - Akzent5 2 8 2 2" xfId="3075" xr:uid="{00000000-0005-0000-0000-0000F80B0000}"/>
    <cellStyle name="20 % - Akzent5 2 8 2 3" xfId="3076" xr:uid="{00000000-0005-0000-0000-0000F90B0000}"/>
    <cellStyle name="20 % - Akzent5 2 8 3" xfId="3077" xr:uid="{00000000-0005-0000-0000-0000FA0B0000}"/>
    <cellStyle name="20 % - Akzent5 2 8 3 2" xfId="3078" xr:uid="{00000000-0005-0000-0000-0000FB0B0000}"/>
    <cellStyle name="20 % - Akzent5 2 8 3 3" xfId="3079" xr:uid="{00000000-0005-0000-0000-0000FC0B0000}"/>
    <cellStyle name="20 % - Akzent5 2 8 4" xfId="3080" xr:uid="{00000000-0005-0000-0000-0000FD0B0000}"/>
    <cellStyle name="20 % - Akzent5 2 8 5" xfId="3081" xr:uid="{00000000-0005-0000-0000-0000FE0B0000}"/>
    <cellStyle name="20 % - Akzent5 2 9" xfId="3082" xr:uid="{00000000-0005-0000-0000-0000FF0B0000}"/>
    <cellStyle name="20 % - Akzent5 2 9 2" xfId="3083" xr:uid="{00000000-0005-0000-0000-0000000C0000}"/>
    <cellStyle name="20 % - Akzent5 2 9 2 2" xfId="3084" xr:uid="{00000000-0005-0000-0000-0000010C0000}"/>
    <cellStyle name="20 % - Akzent5 2 9 2 3" xfId="3085" xr:uid="{00000000-0005-0000-0000-0000020C0000}"/>
    <cellStyle name="20 % - Akzent5 2 9 3" xfId="3086" xr:uid="{00000000-0005-0000-0000-0000030C0000}"/>
    <cellStyle name="20 % - Akzent5 2 9 4" xfId="3087" xr:uid="{00000000-0005-0000-0000-0000040C0000}"/>
    <cellStyle name="20 % - Akzent5 3" xfId="3088" xr:uid="{00000000-0005-0000-0000-0000050C0000}"/>
    <cellStyle name="20 % - Akzent5 3 10" xfId="3089" xr:uid="{00000000-0005-0000-0000-0000060C0000}"/>
    <cellStyle name="20 % - Akzent5 3 11" xfId="3090" xr:uid="{00000000-0005-0000-0000-0000070C0000}"/>
    <cellStyle name="20 % - Akzent5 3 12" xfId="3091" xr:uid="{00000000-0005-0000-0000-0000080C0000}"/>
    <cellStyle name="20 % - Akzent5 3 2" xfId="3092" xr:uid="{00000000-0005-0000-0000-0000090C0000}"/>
    <cellStyle name="20 % - Akzent5 3 2 2" xfId="3093" xr:uid="{00000000-0005-0000-0000-00000A0C0000}"/>
    <cellStyle name="20 % - Akzent5 3 2 2 2" xfId="3094" xr:uid="{00000000-0005-0000-0000-00000B0C0000}"/>
    <cellStyle name="20 % - Akzent5 3 2 2 2 2" xfId="3095" xr:uid="{00000000-0005-0000-0000-00000C0C0000}"/>
    <cellStyle name="20 % - Akzent5 3 2 2 2 3" xfId="3096" xr:uid="{00000000-0005-0000-0000-00000D0C0000}"/>
    <cellStyle name="20 % - Akzent5 3 2 2 3" xfId="3097" xr:uid="{00000000-0005-0000-0000-00000E0C0000}"/>
    <cellStyle name="20 % - Akzent5 3 2 2 3 2" xfId="3098" xr:uid="{00000000-0005-0000-0000-00000F0C0000}"/>
    <cellStyle name="20 % - Akzent5 3 2 2 3 3" xfId="3099" xr:uid="{00000000-0005-0000-0000-0000100C0000}"/>
    <cellStyle name="20 % - Akzent5 3 2 2 4" xfId="3100" xr:uid="{00000000-0005-0000-0000-0000110C0000}"/>
    <cellStyle name="20 % - Akzent5 3 2 2 5" xfId="3101" xr:uid="{00000000-0005-0000-0000-0000120C0000}"/>
    <cellStyle name="20 % - Akzent5 3 2 3" xfId="3102" xr:uid="{00000000-0005-0000-0000-0000130C0000}"/>
    <cellStyle name="20 % - Akzent5 3 2 3 2" xfId="3103" xr:uid="{00000000-0005-0000-0000-0000140C0000}"/>
    <cellStyle name="20 % - Akzent5 3 2 3 3" xfId="3104" xr:uid="{00000000-0005-0000-0000-0000150C0000}"/>
    <cellStyle name="20 % - Akzent5 3 2 4" xfId="3105" xr:uid="{00000000-0005-0000-0000-0000160C0000}"/>
    <cellStyle name="20 % - Akzent5 3 2 4 2" xfId="3106" xr:uid="{00000000-0005-0000-0000-0000170C0000}"/>
    <cellStyle name="20 % - Akzent5 3 2 4 3" xfId="3107" xr:uid="{00000000-0005-0000-0000-0000180C0000}"/>
    <cellStyle name="20 % - Akzent5 3 2 5" xfId="3108" xr:uid="{00000000-0005-0000-0000-0000190C0000}"/>
    <cellStyle name="20 % - Akzent5 3 2 5 2" xfId="3109" xr:uid="{00000000-0005-0000-0000-00001A0C0000}"/>
    <cellStyle name="20 % - Akzent5 3 2 5 3" xfId="3110" xr:uid="{00000000-0005-0000-0000-00001B0C0000}"/>
    <cellStyle name="20 % - Akzent5 3 2 6" xfId="3111" xr:uid="{00000000-0005-0000-0000-00001C0C0000}"/>
    <cellStyle name="20 % - Akzent5 3 2 7" xfId="3112" xr:uid="{00000000-0005-0000-0000-00001D0C0000}"/>
    <cellStyle name="20 % - Akzent5 3 2 8" xfId="3113" xr:uid="{00000000-0005-0000-0000-00001E0C0000}"/>
    <cellStyle name="20 % - Akzent5 3 3" xfId="3114" xr:uid="{00000000-0005-0000-0000-00001F0C0000}"/>
    <cellStyle name="20 % - Akzent5 3 3 2" xfId="3115" xr:uid="{00000000-0005-0000-0000-0000200C0000}"/>
    <cellStyle name="20 % - Akzent5 3 3 2 2" xfId="3116" xr:uid="{00000000-0005-0000-0000-0000210C0000}"/>
    <cellStyle name="20 % - Akzent5 3 3 2 2 2" xfId="3117" xr:uid="{00000000-0005-0000-0000-0000220C0000}"/>
    <cellStyle name="20 % - Akzent5 3 3 2 2 3" xfId="3118" xr:uid="{00000000-0005-0000-0000-0000230C0000}"/>
    <cellStyle name="20 % - Akzent5 3 3 2 3" xfId="3119" xr:uid="{00000000-0005-0000-0000-0000240C0000}"/>
    <cellStyle name="20 % - Akzent5 3 3 2 3 2" xfId="3120" xr:uid="{00000000-0005-0000-0000-0000250C0000}"/>
    <cellStyle name="20 % - Akzent5 3 3 2 3 3" xfId="3121" xr:uid="{00000000-0005-0000-0000-0000260C0000}"/>
    <cellStyle name="20 % - Akzent5 3 3 2 4" xfId="3122" xr:uid="{00000000-0005-0000-0000-0000270C0000}"/>
    <cellStyle name="20 % - Akzent5 3 3 2 5" xfId="3123" xr:uid="{00000000-0005-0000-0000-0000280C0000}"/>
    <cellStyle name="20 % - Akzent5 3 3 3" xfId="3124" xr:uid="{00000000-0005-0000-0000-0000290C0000}"/>
    <cellStyle name="20 % - Akzent5 3 3 3 2" xfId="3125" xr:uid="{00000000-0005-0000-0000-00002A0C0000}"/>
    <cellStyle name="20 % - Akzent5 3 3 3 3" xfId="3126" xr:uid="{00000000-0005-0000-0000-00002B0C0000}"/>
    <cellStyle name="20 % - Akzent5 3 3 4" xfId="3127" xr:uid="{00000000-0005-0000-0000-00002C0C0000}"/>
    <cellStyle name="20 % - Akzent5 3 3 4 2" xfId="3128" xr:uid="{00000000-0005-0000-0000-00002D0C0000}"/>
    <cellStyle name="20 % - Akzent5 3 3 4 3" xfId="3129" xr:uid="{00000000-0005-0000-0000-00002E0C0000}"/>
    <cellStyle name="20 % - Akzent5 3 3 5" xfId="3130" xr:uid="{00000000-0005-0000-0000-00002F0C0000}"/>
    <cellStyle name="20 % - Akzent5 3 3 6" xfId="3131" xr:uid="{00000000-0005-0000-0000-0000300C0000}"/>
    <cellStyle name="20 % - Akzent5 3 3 7" xfId="3132" xr:uid="{00000000-0005-0000-0000-0000310C0000}"/>
    <cellStyle name="20 % - Akzent5 3 4" xfId="3133" xr:uid="{00000000-0005-0000-0000-0000320C0000}"/>
    <cellStyle name="20 % - Akzent5 3 4 2" xfId="3134" xr:uid="{00000000-0005-0000-0000-0000330C0000}"/>
    <cellStyle name="20 % - Akzent5 3 4 2 2" xfId="3135" xr:uid="{00000000-0005-0000-0000-0000340C0000}"/>
    <cellStyle name="20 % - Akzent5 3 4 2 2 2" xfId="3136" xr:uid="{00000000-0005-0000-0000-0000350C0000}"/>
    <cellStyle name="20 % - Akzent5 3 4 2 2 3" xfId="3137" xr:uid="{00000000-0005-0000-0000-0000360C0000}"/>
    <cellStyle name="20 % - Akzent5 3 4 2 3" xfId="3138" xr:uid="{00000000-0005-0000-0000-0000370C0000}"/>
    <cellStyle name="20 % - Akzent5 3 4 2 3 2" xfId="3139" xr:uid="{00000000-0005-0000-0000-0000380C0000}"/>
    <cellStyle name="20 % - Akzent5 3 4 2 3 3" xfId="3140" xr:uid="{00000000-0005-0000-0000-0000390C0000}"/>
    <cellStyle name="20 % - Akzent5 3 4 2 4" xfId="3141" xr:uid="{00000000-0005-0000-0000-00003A0C0000}"/>
    <cellStyle name="20 % - Akzent5 3 4 2 5" xfId="3142" xr:uid="{00000000-0005-0000-0000-00003B0C0000}"/>
    <cellStyle name="20 % - Akzent5 3 4 3" xfId="3143" xr:uid="{00000000-0005-0000-0000-00003C0C0000}"/>
    <cellStyle name="20 % - Akzent5 3 4 3 2" xfId="3144" xr:uid="{00000000-0005-0000-0000-00003D0C0000}"/>
    <cellStyle name="20 % - Akzent5 3 4 3 3" xfId="3145" xr:uid="{00000000-0005-0000-0000-00003E0C0000}"/>
    <cellStyle name="20 % - Akzent5 3 4 4" xfId="3146" xr:uid="{00000000-0005-0000-0000-00003F0C0000}"/>
    <cellStyle name="20 % - Akzent5 3 4 4 2" xfId="3147" xr:uid="{00000000-0005-0000-0000-0000400C0000}"/>
    <cellStyle name="20 % - Akzent5 3 4 4 3" xfId="3148" xr:uid="{00000000-0005-0000-0000-0000410C0000}"/>
    <cellStyle name="20 % - Akzent5 3 4 5" xfId="3149" xr:uid="{00000000-0005-0000-0000-0000420C0000}"/>
    <cellStyle name="20 % - Akzent5 3 4 6" xfId="3150" xr:uid="{00000000-0005-0000-0000-0000430C0000}"/>
    <cellStyle name="20 % - Akzent5 3 4 7" xfId="3151" xr:uid="{00000000-0005-0000-0000-0000440C0000}"/>
    <cellStyle name="20 % - Akzent5 3 5" xfId="3152" xr:uid="{00000000-0005-0000-0000-0000450C0000}"/>
    <cellStyle name="20 % - Akzent5 3 5 2" xfId="3153" xr:uid="{00000000-0005-0000-0000-0000460C0000}"/>
    <cellStyle name="20 % - Akzent5 3 5 2 2" xfId="3154" xr:uid="{00000000-0005-0000-0000-0000470C0000}"/>
    <cellStyle name="20 % - Akzent5 3 5 2 3" xfId="3155" xr:uid="{00000000-0005-0000-0000-0000480C0000}"/>
    <cellStyle name="20 % - Akzent5 3 5 3" xfId="3156" xr:uid="{00000000-0005-0000-0000-0000490C0000}"/>
    <cellStyle name="20 % - Akzent5 3 5 3 2" xfId="3157" xr:uid="{00000000-0005-0000-0000-00004A0C0000}"/>
    <cellStyle name="20 % - Akzent5 3 5 3 3" xfId="3158" xr:uid="{00000000-0005-0000-0000-00004B0C0000}"/>
    <cellStyle name="20 % - Akzent5 3 5 4" xfId="3159" xr:uid="{00000000-0005-0000-0000-00004C0C0000}"/>
    <cellStyle name="20 % - Akzent5 3 5 5" xfId="3160" xr:uid="{00000000-0005-0000-0000-00004D0C0000}"/>
    <cellStyle name="20 % - Akzent5 3 6" xfId="3161" xr:uid="{00000000-0005-0000-0000-00004E0C0000}"/>
    <cellStyle name="20 % - Akzent5 3 6 2" xfId="3162" xr:uid="{00000000-0005-0000-0000-00004F0C0000}"/>
    <cellStyle name="20 % - Akzent5 3 6 3" xfId="3163" xr:uid="{00000000-0005-0000-0000-0000500C0000}"/>
    <cellStyle name="20 % - Akzent5 3 7" xfId="3164" xr:uid="{00000000-0005-0000-0000-0000510C0000}"/>
    <cellStyle name="20 % - Akzent5 3 7 2" xfId="3165" xr:uid="{00000000-0005-0000-0000-0000520C0000}"/>
    <cellStyle name="20 % - Akzent5 3 7 3" xfId="3166" xr:uid="{00000000-0005-0000-0000-0000530C0000}"/>
    <cellStyle name="20 % - Akzent5 3 8" xfId="3167" xr:uid="{00000000-0005-0000-0000-0000540C0000}"/>
    <cellStyle name="20 % - Akzent5 3 8 2" xfId="3168" xr:uid="{00000000-0005-0000-0000-0000550C0000}"/>
    <cellStyle name="20 % - Akzent5 3 8 3" xfId="3169" xr:uid="{00000000-0005-0000-0000-0000560C0000}"/>
    <cellStyle name="20 % - Akzent5 3 9" xfId="3170" xr:uid="{00000000-0005-0000-0000-0000570C0000}"/>
    <cellStyle name="20 % - Akzent5 3 9 2" xfId="3171" xr:uid="{00000000-0005-0000-0000-0000580C0000}"/>
    <cellStyle name="20 % - Akzent5 3 9 3" xfId="3172" xr:uid="{00000000-0005-0000-0000-0000590C0000}"/>
    <cellStyle name="20 % - Akzent5 4" xfId="3173" xr:uid="{00000000-0005-0000-0000-00005A0C0000}"/>
    <cellStyle name="20 % - Akzent5 4 10" xfId="3174" xr:uid="{00000000-0005-0000-0000-00005B0C0000}"/>
    <cellStyle name="20 % - Akzent5 4 11" xfId="3175" xr:uid="{00000000-0005-0000-0000-00005C0C0000}"/>
    <cellStyle name="20 % - Akzent5 4 12" xfId="3176" xr:uid="{00000000-0005-0000-0000-00005D0C0000}"/>
    <cellStyle name="20 % - Akzent5 4 2" xfId="3177" xr:uid="{00000000-0005-0000-0000-00005E0C0000}"/>
    <cellStyle name="20 % - Akzent5 4 2 2" xfId="3178" xr:uid="{00000000-0005-0000-0000-00005F0C0000}"/>
    <cellStyle name="20 % - Akzent5 4 2 2 2" xfId="3179" xr:uid="{00000000-0005-0000-0000-0000600C0000}"/>
    <cellStyle name="20 % - Akzent5 4 2 2 2 2" xfId="3180" xr:uid="{00000000-0005-0000-0000-0000610C0000}"/>
    <cellStyle name="20 % - Akzent5 4 2 2 2 3" xfId="3181" xr:uid="{00000000-0005-0000-0000-0000620C0000}"/>
    <cellStyle name="20 % - Akzent5 4 2 2 3" xfId="3182" xr:uid="{00000000-0005-0000-0000-0000630C0000}"/>
    <cellStyle name="20 % - Akzent5 4 2 2 3 2" xfId="3183" xr:uid="{00000000-0005-0000-0000-0000640C0000}"/>
    <cellStyle name="20 % - Akzent5 4 2 2 3 3" xfId="3184" xr:uid="{00000000-0005-0000-0000-0000650C0000}"/>
    <cellStyle name="20 % - Akzent5 4 2 2 4" xfId="3185" xr:uid="{00000000-0005-0000-0000-0000660C0000}"/>
    <cellStyle name="20 % - Akzent5 4 2 2 5" xfId="3186" xr:uid="{00000000-0005-0000-0000-0000670C0000}"/>
    <cellStyle name="20 % - Akzent5 4 2 3" xfId="3187" xr:uid="{00000000-0005-0000-0000-0000680C0000}"/>
    <cellStyle name="20 % - Akzent5 4 2 3 2" xfId="3188" xr:uid="{00000000-0005-0000-0000-0000690C0000}"/>
    <cellStyle name="20 % - Akzent5 4 2 3 3" xfId="3189" xr:uid="{00000000-0005-0000-0000-00006A0C0000}"/>
    <cellStyle name="20 % - Akzent5 4 2 4" xfId="3190" xr:uid="{00000000-0005-0000-0000-00006B0C0000}"/>
    <cellStyle name="20 % - Akzent5 4 2 4 2" xfId="3191" xr:uid="{00000000-0005-0000-0000-00006C0C0000}"/>
    <cellStyle name="20 % - Akzent5 4 2 4 3" xfId="3192" xr:uid="{00000000-0005-0000-0000-00006D0C0000}"/>
    <cellStyle name="20 % - Akzent5 4 2 5" xfId="3193" xr:uid="{00000000-0005-0000-0000-00006E0C0000}"/>
    <cellStyle name="20 % - Akzent5 4 2 5 2" xfId="3194" xr:uid="{00000000-0005-0000-0000-00006F0C0000}"/>
    <cellStyle name="20 % - Akzent5 4 2 5 3" xfId="3195" xr:uid="{00000000-0005-0000-0000-0000700C0000}"/>
    <cellStyle name="20 % - Akzent5 4 2 6" xfId="3196" xr:uid="{00000000-0005-0000-0000-0000710C0000}"/>
    <cellStyle name="20 % - Akzent5 4 2 7" xfId="3197" xr:uid="{00000000-0005-0000-0000-0000720C0000}"/>
    <cellStyle name="20 % - Akzent5 4 2 8" xfId="3198" xr:uid="{00000000-0005-0000-0000-0000730C0000}"/>
    <cellStyle name="20 % - Akzent5 4 3" xfId="3199" xr:uid="{00000000-0005-0000-0000-0000740C0000}"/>
    <cellStyle name="20 % - Akzent5 4 3 2" xfId="3200" xr:uid="{00000000-0005-0000-0000-0000750C0000}"/>
    <cellStyle name="20 % - Akzent5 4 3 2 2" xfId="3201" xr:uid="{00000000-0005-0000-0000-0000760C0000}"/>
    <cellStyle name="20 % - Akzent5 4 3 2 2 2" xfId="3202" xr:uid="{00000000-0005-0000-0000-0000770C0000}"/>
    <cellStyle name="20 % - Akzent5 4 3 2 2 3" xfId="3203" xr:uid="{00000000-0005-0000-0000-0000780C0000}"/>
    <cellStyle name="20 % - Akzent5 4 3 2 3" xfId="3204" xr:uid="{00000000-0005-0000-0000-0000790C0000}"/>
    <cellStyle name="20 % - Akzent5 4 3 2 3 2" xfId="3205" xr:uid="{00000000-0005-0000-0000-00007A0C0000}"/>
    <cellStyle name="20 % - Akzent5 4 3 2 3 3" xfId="3206" xr:uid="{00000000-0005-0000-0000-00007B0C0000}"/>
    <cellStyle name="20 % - Akzent5 4 3 2 4" xfId="3207" xr:uid="{00000000-0005-0000-0000-00007C0C0000}"/>
    <cellStyle name="20 % - Akzent5 4 3 2 5" xfId="3208" xr:uid="{00000000-0005-0000-0000-00007D0C0000}"/>
    <cellStyle name="20 % - Akzent5 4 3 3" xfId="3209" xr:uid="{00000000-0005-0000-0000-00007E0C0000}"/>
    <cellStyle name="20 % - Akzent5 4 3 3 2" xfId="3210" xr:uid="{00000000-0005-0000-0000-00007F0C0000}"/>
    <cellStyle name="20 % - Akzent5 4 3 3 3" xfId="3211" xr:uid="{00000000-0005-0000-0000-0000800C0000}"/>
    <cellStyle name="20 % - Akzent5 4 3 4" xfId="3212" xr:uid="{00000000-0005-0000-0000-0000810C0000}"/>
    <cellStyle name="20 % - Akzent5 4 3 4 2" xfId="3213" xr:uid="{00000000-0005-0000-0000-0000820C0000}"/>
    <cellStyle name="20 % - Akzent5 4 3 4 3" xfId="3214" xr:uid="{00000000-0005-0000-0000-0000830C0000}"/>
    <cellStyle name="20 % - Akzent5 4 3 5" xfId="3215" xr:uid="{00000000-0005-0000-0000-0000840C0000}"/>
    <cellStyle name="20 % - Akzent5 4 3 6" xfId="3216" xr:uid="{00000000-0005-0000-0000-0000850C0000}"/>
    <cellStyle name="20 % - Akzent5 4 3 7" xfId="3217" xr:uid="{00000000-0005-0000-0000-0000860C0000}"/>
    <cellStyle name="20 % - Akzent5 4 4" xfId="3218" xr:uid="{00000000-0005-0000-0000-0000870C0000}"/>
    <cellStyle name="20 % - Akzent5 4 4 2" xfId="3219" xr:uid="{00000000-0005-0000-0000-0000880C0000}"/>
    <cellStyle name="20 % - Akzent5 4 4 2 2" xfId="3220" xr:uid="{00000000-0005-0000-0000-0000890C0000}"/>
    <cellStyle name="20 % - Akzent5 4 4 2 3" xfId="3221" xr:uid="{00000000-0005-0000-0000-00008A0C0000}"/>
    <cellStyle name="20 % - Akzent5 4 4 3" xfId="3222" xr:uid="{00000000-0005-0000-0000-00008B0C0000}"/>
    <cellStyle name="20 % - Akzent5 4 4 3 2" xfId="3223" xr:uid="{00000000-0005-0000-0000-00008C0C0000}"/>
    <cellStyle name="20 % - Akzent5 4 4 3 3" xfId="3224" xr:uid="{00000000-0005-0000-0000-00008D0C0000}"/>
    <cellStyle name="20 % - Akzent5 4 4 4" xfId="3225" xr:uid="{00000000-0005-0000-0000-00008E0C0000}"/>
    <cellStyle name="20 % - Akzent5 4 4 5" xfId="3226" xr:uid="{00000000-0005-0000-0000-00008F0C0000}"/>
    <cellStyle name="20 % - Akzent5 4 5" xfId="3227" xr:uid="{00000000-0005-0000-0000-0000900C0000}"/>
    <cellStyle name="20 % - Akzent5 4 5 2" xfId="3228" xr:uid="{00000000-0005-0000-0000-0000910C0000}"/>
    <cellStyle name="20 % - Akzent5 4 5 3" xfId="3229" xr:uid="{00000000-0005-0000-0000-0000920C0000}"/>
    <cellStyle name="20 % - Akzent5 4 6" xfId="3230" xr:uid="{00000000-0005-0000-0000-0000930C0000}"/>
    <cellStyle name="20 % - Akzent5 4 6 2" xfId="3231" xr:uid="{00000000-0005-0000-0000-0000940C0000}"/>
    <cellStyle name="20 % - Akzent5 4 6 3" xfId="3232" xr:uid="{00000000-0005-0000-0000-0000950C0000}"/>
    <cellStyle name="20 % - Akzent5 4 7" xfId="3233" xr:uid="{00000000-0005-0000-0000-0000960C0000}"/>
    <cellStyle name="20 % - Akzent5 4 7 2" xfId="3234" xr:uid="{00000000-0005-0000-0000-0000970C0000}"/>
    <cellStyle name="20 % - Akzent5 4 7 3" xfId="3235" xr:uid="{00000000-0005-0000-0000-0000980C0000}"/>
    <cellStyle name="20 % - Akzent5 4 8" xfId="3236" xr:uid="{00000000-0005-0000-0000-0000990C0000}"/>
    <cellStyle name="20 % - Akzent5 4 8 2" xfId="3237" xr:uid="{00000000-0005-0000-0000-00009A0C0000}"/>
    <cellStyle name="20 % - Akzent5 4 8 3" xfId="3238" xr:uid="{00000000-0005-0000-0000-00009B0C0000}"/>
    <cellStyle name="20 % - Akzent5 4 9" xfId="3239" xr:uid="{00000000-0005-0000-0000-00009C0C0000}"/>
    <cellStyle name="20 % - Akzent5 4 9 2" xfId="3240" xr:uid="{00000000-0005-0000-0000-00009D0C0000}"/>
    <cellStyle name="20 % - Akzent5 4 9 3" xfId="3241" xr:uid="{00000000-0005-0000-0000-00009E0C0000}"/>
    <cellStyle name="20 % - Akzent5 5" xfId="3242" xr:uid="{00000000-0005-0000-0000-00009F0C0000}"/>
    <cellStyle name="20 % - Akzent5 5 10" xfId="3243" xr:uid="{00000000-0005-0000-0000-0000A00C0000}"/>
    <cellStyle name="20 % - Akzent5 5 2" xfId="3244" xr:uid="{00000000-0005-0000-0000-0000A10C0000}"/>
    <cellStyle name="20 % - Akzent5 5 2 2" xfId="3245" xr:uid="{00000000-0005-0000-0000-0000A20C0000}"/>
    <cellStyle name="20 % - Akzent5 5 2 2 2" xfId="3246" xr:uid="{00000000-0005-0000-0000-0000A30C0000}"/>
    <cellStyle name="20 % - Akzent5 5 2 2 3" xfId="3247" xr:uid="{00000000-0005-0000-0000-0000A40C0000}"/>
    <cellStyle name="20 % - Akzent5 5 2 3" xfId="3248" xr:uid="{00000000-0005-0000-0000-0000A50C0000}"/>
    <cellStyle name="20 % - Akzent5 5 2 3 2" xfId="3249" xr:uid="{00000000-0005-0000-0000-0000A60C0000}"/>
    <cellStyle name="20 % - Akzent5 5 2 3 3" xfId="3250" xr:uid="{00000000-0005-0000-0000-0000A70C0000}"/>
    <cellStyle name="20 % - Akzent5 5 2 4" xfId="3251" xr:uid="{00000000-0005-0000-0000-0000A80C0000}"/>
    <cellStyle name="20 % - Akzent5 5 2 5" xfId="3252" xr:uid="{00000000-0005-0000-0000-0000A90C0000}"/>
    <cellStyle name="20 % - Akzent5 5 3" xfId="3253" xr:uid="{00000000-0005-0000-0000-0000AA0C0000}"/>
    <cellStyle name="20 % - Akzent5 5 3 2" xfId="3254" xr:uid="{00000000-0005-0000-0000-0000AB0C0000}"/>
    <cellStyle name="20 % - Akzent5 5 3 3" xfId="3255" xr:uid="{00000000-0005-0000-0000-0000AC0C0000}"/>
    <cellStyle name="20 % - Akzent5 5 4" xfId="3256" xr:uid="{00000000-0005-0000-0000-0000AD0C0000}"/>
    <cellStyle name="20 % - Akzent5 5 4 2" xfId="3257" xr:uid="{00000000-0005-0000-0000-0000AE0C0000}"/>
    <cellStyle name="20 % - Akzent5 5 4 3" xfId="3258" xr:uid="{00000000-0005-0000-0000-0000AF0C0000}"/>
    <cellStyle name="20 % - Akzent5 5 5" xfId="3259" xr:uid="{00000000-0005-0000-0000-0000B00C0000}"/>
    <cellStyle name="20 % - Akzent5 5 5 2" xfId="3260" xr:uid="{00000000-0005-0000-0000-0000B10C0000}"/>
    <cellStyle name="20 % - Akzent5 5 5 3" xfId="3261" xr:uid="{00000000-0005-0000-0000-0000B20C0000}"/>
    <cellStyle name="20 % - Akzent5 5 6" xfId="3262" xr:uid="{00000000-0005-0000-0000-0000B30C0000}"/>
    <cellStyle name="20 % - Akzent5 5 6 2" xfId="3263" xr:uid="{00000000-0005-0000-0000-0000B40C0000}"/>
    <cellStyle name="20 % - Akzent5 5 6 3" xfId="3264" xr:uid="{00000000-0005-0000-0000-0000B50C0000}"/>
    <cellStyle name="20 % - Akzent5 5 7" xfId="3265" xr:uid="{00000000-0005-0000-0000-0000B60C0000}"/>
    <cellStyle name="20 % - Akzent5 5 7 2" xfId="3266" xr:uid="{00000000-0005-0000-0000-0000B70C0000}"/>
    <cellStyle name="20 % - Akzent5 5 7 3" xfId="3267" xr:uid="{00000000-0005-0000-0000-0000B80C0000}"/>
    <cellStyle name="20 % - Akzent5 5 8" xfId="3268" xr:uid="{00000000-0005-0000-0000-0000B90C0000}"/>
    <cellStyle name="20 % - Akzent5 5 9" xfId="3269" xr:uid="{00000000-0005-0000-0000-0000BA0C0000}"/>
    <cellStyle name="20 % - Akzent5 6" xfId="3270" xr:uid="{00000000-0005-0000-0000-0000BB0C0000}"/>
    <cellStyle name="20 % - Akzent5 6 2" xfId="3271" xr:uid="{00000000-0005-0000-0000-0000BC0C0000}"/>
    <cellStyle name="20 % - Akzent5 6 2 2" xfId="3272" xr:uid="{00000000-0005-0000-0000-0000BD0C0000}"/>
    <cellStyle name="20 % - Akzent5 6 2 2 2" xfId="3273" xr:uid="{00000000-0005-0000-0000-0000BE0C0000}"/>
    <cellStyle name="20 % - Akzent5 6 2 2 3" xfId="3274" xr:uid="{00000000-0005-0000-0000-0000BF0C0000}"/>
    <cellStyle name="20 % - Akzent5 6 2 3" xfId="3275" xr:uid="{00000000-0005-0000-0000-0000C00C0000}"/>
    <cellStyle name="20 % - Akzent5 6 2 3 2" xfId="3276" xr:uid="{00000000-0005-0000-0000-0000C10C0000}"/>
    <cellStyle name="20 % - Akzent5 6 2 3 3" xfId="3277" xr:uid="{00000000-0005-0000-0000-0000C20C0000}"/>
    <cellStyle name="20 % - Akzent5 6 2 4" xfId="3278" xr:uid="{00000000-0005-0000-0000-0000C30C0000}"/>
    <cellStyle name="20 % - Akzent5 6 2 5" xfId="3279" xr:uid="{00000000-0005-0000-0000-0000C40C0000}"/>
    <cellStyle name="20 % - Akzent5 6 3" xfId="3280" xr:uid="{00000000-0005-0000-0000-0000C50C0000}"/>
    <cellStyle name="20 % - Akzent5 6 3 2" xfId="3281" xr:uid="{00000000-0005-0000-0000-0000C60C0000}"/>
    <cellStyle name="20 % - Akzent5 6 3 3" xfId="3282" xr:uid="{00000000-0005-0000-0000-0000C70C0000}"/>
    <cellStyle name="20 % - Akzent5 6 4" xfId="3283" xr:uid="{00000000-0005-0000-0000-0000C80C0000}"/>
    <cellStyle name="20 % - Akzent5 6 4 2" xfId="3284" xr:uid="{00000000-0005-0000-0000-0000C90C0000}"/>
    <cellStyle name="20 % - Akzent5 6 4 3" xfId="3285" xr:uid="{00000000-0005-0000-0000-0000CA0C0000}"/>
    <cellStyle name="20 % - Akzent5 6 5" xfId="3286" xr:uid="{00000000-0005-0000-0000-0000CB0C0000}"/>
    <cellStyle name="20 % - Akzent5 6 5 2" xfId="3287" xr:uid="{00000000-0005-0000-0000-0000CC0C0000}"/>
    <cellStyle name="20 % - Akzent5 6 5 3" xfId="3288" xr:uid="{00000000-0005-0000-0000-0000CD0C0000}"/>
    <cellStyle name="20 % - Akzent5 6 6" xfId="3289" xr:uid="{00000000-0005-0000-0000-0000CE0C0000}"/>
    <cellStyle name="20 % - Akzent5 6 6 2" xfId="3290" xr:uid="{00000000-0005-0000-0000-0000CF0C0000}"/>
    <cellStyle name="20 % - Akzent5 6 6 3" xfId="3291" xr:uid="{00000000-0005-0000-0000-0000D00C0000}"/>
    <cellStyle name="20 % - Akzent5 6 7" xfId="3292" xr:uid="{00000000-0005-0000-0000-0000D10C0000}"/>
    <cellStyle name="20 % - Akzent5 6 8" xfId="3293" xr:uid="{00000000-0005-0000-0000-0000D20C0000}"/>
    <cellStyle name="20 % - Akzent5 6 9" xfId="3294" xr:uid="{00000000-0005-0000-0000-0000D30C0000}"/>
    <cellStyle name="20 % - Akzent5 7" xfId="3295" xr:uid="{00000000-0005-0000-0000-0000D40C0000}"/>
    <cellStyle name="20 % - Akzent5 7 2" xfId="3296" xr:uid="{00000000-0005-0000-0000-0000D50C0000}"/>
    <cellStyle name="20 % - Akzent5 7 2 2" xfId="3297" xr:uid="{00000000-0005-0000-0000-0000D60C0000}"/>
    <cellStyle name="20 % - Akzent5 7 2 2 2" xfId="3298" xr:uid="{00000000-0005-0000-0000-0000D70C0000}"/>
    <cellStyle name="20 % - Akzent5 7 2 2 3" xfId="3299" xr:uid="{00000000-0005-0000-0000-0000D80C0000}"/>
    <cellStyle name="20 % - Akzent5 7 2 3" xfId="3300" xr:uid="{00000000-0005-0000-0000-0000D90C0000}"/>
    <cellStyle name="20 % - Akzent5 7 2 3 2" xfId="3301" xr:uid="{00000000-0005-0000-0000-0000DA0C0000}"/>
    <cellStyle name="20 % - Akzent5 7 2 3 3" xfId="3302" xr:uid="{00000000-0005-0000-0000-0000DB0C0000}"/>
    <cellStyle name="20 % - Akzent5 7 2 4" xfId="3303" xr:uid="{00000000-0005-0000-0000-0000DC0C0000}"/>
    <cellStyle name="20 % - Akzent5 7 2 5" xfId="3304" xr:uid="{00000000-0005-0000-0000-0000DD0C0000}"/>
    <cellStyle name="20 % - Akzent5 7 3" xfId="3305" xr:uid="{00000000-0005-0000-0000-0000DE0C0000}"/>
    <cellStyle name="20 % - Akzent5 7 3 2" xfId="3306" xr:uid="{00000000-0005-0000-0000-0000DF0C0000}"/>
    <cellStyle name="20 % - Akzent5 7 3 3" xfId="3307" xr:uid="{00000000-0005-0000-0000-0000E00C0000}"/>
    <cellStyle name="20 % - Akzent5 7 4" xfId="3308" xr:uid="{00000000-0005-0000-0000-0000E10C0000}"/>
    <cellStyle name="20 % - Akzent5 7 4 2" xfId="3309" xr:uid="{00000000-0005-0000-0000-0000E20C0000}"/>
    <cellStyle name="20 % - Akzent5 7 4 3" xfId="3310" xr:uid="{00000000-0005-0000-0000-0000E30C0000}"/>
    <cellStyle name="20 % - Akzent5 7 5" xfId="3311" xr:uid="{00000000-0005-0000-0000-0000E40C0000}"/>
    <cellStyle name="20 % - Akzent5 7 5 2" xfId="3312" xr:uid="{00000000-0005-0000-0000-0000E50C0000}"/>
    <cellStyle name="20 % - Akzent5 7 5 3" xfId="3313" xr:uid="{00000000-0005-0000-0000-0000E60C0000}"/>
    <cellStyle name="20 % - Akzent5 7 6" xfId="3314" xr:uid="{00000000-0005-0000-0000-0000E70C0000}"/>
    <cellStyle name="20 % - Akzent5 7 6 2" xfId="3315" xr:uid="{00000000-0005-0000-0000-0000E80C0000}"/>
    <cellStyle name="20 % - Akzent5 7 6 3" xfId="3316" xr:uid="{00000000-0005-0000-0000-0000E90C0000}"/>
    <cellStyle name="20 % - Akzent5 7 7" xfId="3317" xr:uid="{00000000-0005-0000-0000-0000EA0C0000}"/>
    <cellStyle name="20 % - Akzent5 7 8" xfId="3318" xr:uid="{00000000-0005-0000-0000-0000EB0C0000}"/>
    <cellStyle name="20 % - Akzent5 7 9" xfId="3319" xr:uid="{00000000-0005-0000-0000-0000EC0C0000}"/>
    <cellStyle name="20 % - Akzent5 8" xfId="3320" xr:uid="{00000000-0005-0000-0000-0000ED0C0000}"/>
    <cellStyle name="20 % - Akzent5 8 2" xfId="3321" xr:uid="{00000000-0005-0000-0000-0000EE0C0000}"/>
    <cellStyle name="20 % - Akzent5 8 2 2" xfId="3322" xr:uid="{00000000-0005-0000-0000-0000EF0C0000}"/>
    <cellStyle name="20 % - Akzent5 8 2 2 2" xfId="3323" xr:uid="{00000000-0005-0000-0000-0000F00C0000}"/>
    <cellStyle name="20 % - Akzent5 8 2 2 3" xfId="3324" xr:uid="{00000000-0005-0000-0000-0000F10C0000}"/>
    <cellStyle name="20 % - Akzent5 8 2 3" xfId="3325" xr:uid="{00000000-0005-0000-0000-0000F20C0000}"/>
    <cellStyle name="20 % - Akzent5 8 2 3 2" xfId="3326" xr:uid="{00000000-0005-0000-0000-0000F30C0000}"/>
    <cellStyle name="20 % - Akzent5 8 2 3 3" xfId="3327" xr:uid="{00000000-0005-0000-0000-0000F40C0000}"/>
    <cellStyle name="20 % - Akzent5 8 2 4" xfId="3328" xr:uid="{00000000-0005-0000-0000-0000F50C0000}"/>
    <cellStyle name="20 % - Akzent5 8 2 5" xfId="3329" xr:uid="{00000000-0005-0000-0000-0000F60C0000}"/>
    <cellStyle name="20 % - Akzent5 8 3" xfId="3330" xr:uid="{00000000-0005-0000-0000-0000F70C0000}"/>
    <cellStyle name="20 % - Akzent5 8 3 2" xfId="3331" xr:uid="{00000000-0005-0000-0000-0000F80C0000}"/>
    <cellStyle name="20 % - Akzent5 8 3 3" xfId="3332" xr:uid="{00000000-0005-0000-0000-0000F90C0000}"/>
    <cellStyle name="20 % - Akzent5 8 4" xfId="3333" xr:uid="{00000000-0005-0000-0000-0000FA0C0000}"/>
    <cellStyle name="20 % - Akzent5 8 4 2" xfId="3334" xr:uid="{00000000-0005-0000-0000-0000FB0C0000}"/>
    <cellStyle name="20 % - Akzent5 8 4 3" xfId="3335" xr:uid="{00000000-0005-0000-0000-0000FC0C0000}"/>
    <cellStyle name="20 % - Akzent5 8 5" xfId="3336" xr:uid="{00000000-0005-0000-0000-0000FD0C0000}"/>
    <cellStyle name="20 % - Akzent5 8 5 2" xfId="3337" xr:uid="{00000000-0005-0000-0000-0000FE0C0000}"/>
    <cellStyle name="20 % - Akzent5 8 5 3" xfId="3338" xr:uid="{00000000-0005-0000-0000-0000FF0C0000}"/>
    <cellStyle name="20 % - Akzent5 8 6" xfId="3339" xr:uid="{00000000-0005-0000-0000-0000000D0000}"/>
    <cellStyle name="20 % - Akzent5 8 7" xfId="3340" xr:uid="{00000000-0005-0000-0000-0000010D0000}"/>
    <cellStyle name="20 % - Akzent5 8 8" xfId="3341" xr:uid="{00000000-0005-0000-0000-0000020D0000}"/>
    <cellStyle name="20 % - Akzent5 9" xfId="3342" xr:uid="{00000000-0005-0000-0000-0000030D0000}"/>
    <cellStyle name="20 % - Akzent5 9 2" xfId="3343" xr:uid="{00000000-0005-0000-0000-0000040D0000}"/>
    <cellStyle name="20 % - Akzent5 9 2 2" xfId="3344" xr:uid="{00000000-0005-0000-0000-0000050D0000}"/>
    <cellStyle name="20 % - Akzent5 9 2 3" xfId="3345" xr:uid="{00000000-0005-0000-0000-0000060D0000}"/>
    <cellStyle name="20 % - Akzent5 9 3" xfId="3346" xr:uid="{00000000-0005-0000-0000-0000070D0000}"/>
    <cellStyle name="20 % - Akzent5 9 3 2" xfId="3347" xr:uid="{00000000-0005-0000-0000-0000080D0000}"/>
    <cellStyle name="20 % - Akzent5 9 3 3" xfId="3348" xr:uid="{00000000-0005-0000-0000-0000090D0000}"/>
    <cellStyle name="20 % - Akzent5 9 4" xfId="3349" xr:uid="{00000000-0005-0000-0000-00000A0D0000}"/>
    <cellStyle name="20 % - Akzent5 9 5" xfId="3350" xr:uid="{00000000-0005-0000-0000-00000B0D0000}"/>
    <cellStyle name="20 % - Akzent6 10" xfId="3351" xr:uid="{00000000-0005-0000-0000-00000C0D0000}"/>
    <cellStyle name="20 % - Akzent6 10 2" xfId="3352" xr:uid="{00000000-0005-0000-0000-00000D0D0000}"/>
    <cellStyle name="20 % - Akzent6 10 2 2" xfId="3353" xr:uid="{00000000-0005-0000-0000-00000E0D0000}"/>
    <cellStyle name="20 % - Akzent6 10 2 3" xfId="3354" xr:uid="{00000000-0005-0000-0000-00000F0D0000}"/>
    <cellStyle name="20 % - Akzent6 10 3" xfId="3355" xr:uid="{00000000-0005-0000-0000-0000100D0000}"/>
    <cellStyle name="20 % - Akzent6 10 3 2" xfId="3356" xr:uid="{00000000-0005-0000-0000-0000110D0000}"/>
    <cellStyle name="20 % - Akzent6 10 3 3" xfId="3357" xr:uid="{00000000-0005-0000-0000-0000120D0000}"/>
    <cellStyle name="20 % - Akzent6 10 4" xfId="3358" xr:uid="{00000000-0005-0000-0000-0000130D0000}"/>
    <cellStyle name="20 % - Akzent6 10 5" xfId="3359" xr:uid="{00000000-0005-0000-0000-0000140D0000}"/>
    <cellStyle name="20 % - Akzent6 10 6" xfId="3360" xr:uid="{00000000-0005-0000-0000-0000150D0000}"/>
    <cellStyle name="20 % - Akzent6 11" xfId="3361" xr:uid="{00000000-0005-0000-0000-0000160D0000}"/>
    <cellStyle name="20 % - Akzent6 11 2" xfId="3362" xr:uid="{00000000-0005-0000-0000-0000170D0000}"/>
    <cellStyle name="20 % - Akzent6 11 2 2" xfId="3363" xr:uid="{00000000-0005-0000-0000-0000180D0000}"/>
    <cellStyle name="20 % - Akzent6 11 2 3" xfId="3364" xr:uid="{00000000-0005-0000-0000-0000190D0000}"/>
    <cellStyle name="20 % - Akzent6 11 3" xfId="3365" xr:uid="{00000000-0005-0000-0000-00001A0D0000}"/>
    <cellStyle name="20 % - Akzent6 11 4" xfId="3366" xr:uid="{00000000-0005-0000-0000-00001B0D0000}"/>
    <cellStyle name="20 % - Akzent6 12" xfId="3367" xr:uid="{00000000-0005-0000-0000-00001C0D0000}"/>
    <cellStyle name="20 % - Akzent6 12 2" xfId="3368" xr:uid="{00000000-0005-0000-0000-00001D0D0000}"/>
    <cellStyle name="20 % - Akzent6 12 3" xfId="3369" xr:uid="{00000000-0005-0000-0000-00001E0D0000}"/>
    <cellStyle name="20 % - Akzent6 13" xfId="3370" xr:uid="{00000000-0005-0000-0000-00001F0D0000}"/>
    <cellStyle name="20 % - Akzent6 13 2" xfId="3371" xr:uid="{00000000-0005-0000-0000-0000200D0000}"/>
    <cellStyle name="20 % - Akzent6 13 3" xfId="3372" xr:uid="{00000000-0005-0000-0000-0000210D0000}"/>
    <cellStyle name="20 % - Akzent6 14" xfId="3373" xr:uid="{00000000-0005-0000-0000-0000220D0000}"/>
    <cellStyle name="20 % - Akzent6 14 2" xfId="3374" xr:uid="{00000000-0005-0000-0000-0000230D0000}"/>
    <cellStyle name="20 % - Akzent6 14 3" xfId="3375" xr:uid="{00000000-0005-0000-0000-0000240D0000}"/>
    <cellStyle name="20 % - Akzent6 15" xfId="3376" xr:uid="{00000000-0005-0000-0000-0000250D0000}"/>
    <cellStyle name="20 % - Akzent6 15 2" xfId="3377" xr:uid="{00000000-0005-0000-0000-0000260D0000}"/>
    <cellStyle name="20 % - Akzent6 16" xfId="3378" xr:uid="{00000000-0005-0000-0000-0000270D0000}"/>
    <cellStyle name="20 % - Akzent6 2" xfId="3379" xr:uid="{00000000-0005-0000-0000-0000280D0000}"/>
    <cellStyle name="20 % - Akzent6 2 10" xfId="3380" xr:uid="{00000000-0005-0000-0000-0000290D0000}"/>
    <cellStyle name="20 % - Akzent6 2 10 2" xfId="3381" xr:uid="{00000000-0005-0000-0000-00002A0D0000}"/>
    <cellStyle name="20 % - Akzent6 2 10 2 2" xfId="3382" xr:uid="{00000000-0005-0000-0000-00002B0D0000}"/>
    <cellStyle name="20 % - Akzent6 2 10 2 3" xfId="3383" xr:uid="{00000000-0005-0000-0000-00002C0D0000}"/>
    <cellStyle name="20 % - Akzent6 2 10 3" xfId="3384" xr:uid="{00000000-0005-0000-0000-00002D0D0000}"/>
    <cellStyle name="20 % - Akzent6 2 10 4" xfId="3385" xr:uid="{00000000-0005-0000-0000-00002E0D0000}"/>
    <cellStyle name="20 % - Akzent6 2 11" xfId="3386" xr:uid="{00000000-0005-0000-0000-00002F0D0000}"/>
    <cellStyle name="20 % - Akzent6 2 11 2" xfId="3387" xr:uid="{00000000-0005-0000-0000-0000300D0000}"/>
    <cellStyle name="20 % - Akzent6 2 11 3" xfId="3388" xr:uid="{00000000-0005-0000-0000-0000310D0000}"/>
    <cellStyle name="20 % - Akzent6 2 12" xfId="3389" xr:uid="{00000000-0005-0000-0000-0000320D0000}"/>
    <cellStyle name="20 % - Akzent6 2 12 2" xfId="3390" xr:uid="{00000000-0005-0000-0000-0000330D0000}"/>
    <cellStyle name="20 % - Akzent6 2 12 3" xfId="3391" xr:uid="{00000000-0005-0000-0000-0000340D0000}"/>
    <cellStyle name="20 % - Akzent6 2 13" xfId="3392" xr:uid="{00000000-0005-0000-0000-0000350D0000}"/>
    <cellStyle name="20 % - Akzent6 2 13 2" xfId="3393" xr:uid="{00000000-0005-0000-0000-0000360D0000}"/>
    <cellStyle name="20 % - Akzent6 2 13 3" xfId="3394" xr:uid="{00000000-0005-0000-0000-0000370D0000}"/>
    <cellStyle name="20 % - Akzent6 2 14" xfId="3395" xr:uid="{00000000-0005-0000-0000-0000380D0000}"/>
    <cellStyle name="20 % - Akzent6 2 15" xfId="3396" xr:uid="{00000000-0005-0000-0000-0000390D0000}"/>
    <cellStyle name="20 % - Akzent6 2 16" xfId="3397" xr:uid="{00000000-0005-0000-0000-00003A0D0000}"/>
    <cellStyle name="20 % - Akzent6 2 2" xfId="3398" xr:uid="{00000000-0005-0000-0000-00003B0D0000}"/>
    <cellStyle name="20 % - Akzent6 2 2 10" xfId="3399" xr:uid="{00000000-0005-0000-0000-00003C0D0000}"/>
    <cellStyle name="20 % - Akzent6 2 2 11" xfId="3400" xr:uid="{00000000-0005-0000-0000-00003D0D0000}"/>
    <cellStyle name="20 % - Akzent6 2 2 12" xfId="3401" xr:uid="{00000000-0005-0000-0000-00003E0D0000}"/>
    <cellStyle name="20 % - Akzent6 2 2 2" xfId="3402" xr:uid="{00000000-0005-0000-0000-00003F0D0000}"/>
    <cellStyle name="20 % - Akzent6 2 2 2 2" xfId="3403" xr:uid="{00000000-0005-0000-0000-0000400D0000}"/>
    <cellStyle name="20 % - Akzent6 2 2 2 2 2" xfId="3404" xr:uid="{00000000-0005-0000-0000-0000410D0000}"/>
    <cellStyle name="20 % - Akzent6 2 2 2 2 2 2" xfId="3405" xr:uid="{00000000-0005-0000-0000-0000420D0000}"/>
    <cellStyle name="20 % - Akzent6 2 2 2 2 2 3" xfId="3406" xr:uid="{00000000-0005-0000-0000-0000430D0000}"/>
    <cellStyle name="20 % - Akzent6 2 2 2 2 3" xfId="3407" xr:uid="{00000000-0005-0000-0000-0000440D0000}"/>
    <cellStyle name="20 % - Akzent6 2 2 2 2 3 2" xfId="3408" xr:uid="{00000000-0005-0000-0000-0000450D0000}"/>
    <cellStyle name="20 % - Akzent6 2 2 2 2 3 3" xfId="3409" xr:uid="{00000000-0005-0000-0000-0000460D0000}"/>
    <cellStyle name="20 % - Akzent6 2 2 2 2 4" xfId="3410" xr:uid="{00000000-0005-0000-0000-0000470D0000}"/>
    <cellStyle name="20 % - Akzent6 2 2 2 2 5" xfId="3411" xr:uid="{00000000-0005-0000-0000-0000480D0000}"/>
    <cellStyle name="20 % - Akzent6 2 2 2 3" xfId="3412" xr:uid="{00000000-0005-0000-0000-0000490D0000}"/>
    <cellStyle name="20 % - Akzent6 2 2 2 3 2" xfId="3413" xr:uid="{00000000-0005-0000-0000-00004A0D0000}"/>
    <cellStyle name="20 % - Akzent6 2 2 2 3 3" xfId="3414" xr:uid="{00000000-0005-0000-0000-00004B0D0000}"/>
    <cellStyle name="20 % - Akzent6 2 2 2 4" xfId="3415" xr:uid="{00000000-0005-0000-0000-00004C0D0000}"/>
    <cellStyle name="20 % - Akzent6 2 2 2 4 2" xfId="3416" xr:uid="{00000000-0005-0000-0000-00004D0D0000}"/>
    <cellStyle name="20 % - Akzent6 2 2 2 4 3" xfId="3417" xr:uid="{00000000-0005-0000-0000-00004E0D0000}"/>
    <cellStyle name="20 % - Akzent6 2 2 2 5" xfId="3418" xr:uid="{00000000-0005-0000-0000-00004F0D0000}"/>
    <cellStyle name="20 % - Akzent6 2 2 2 5 2" xfId="3419" xr:uid="{00000000-0005-0000-0000-0000500D0000}"/>
    <cellStyle name="20 % - Akzent6 2 2 2 5 3" xfId="3420" xr:uid="{00000000-0005-0000-0000-0000510D0000}"/>
    <cellStyle name="20 % - Akzent6 2 2 2 6" xfId="3421" xr:uid="{00000000-0005-0000-0000-0000520D0000}"/>
    <cellStyle name="20 % - Akzent6 2 2 2 7" xfId="3422" xr:uid="{00000000-0005-0000-0000-0000530D0000}"/>
    <cellStyle name="20 % - Akzent6 2 2 2 8" xfId="3423" xr:uid="{00000000-0005-0000-0000-0000540D0000}"/>
    <cellStyle name="20 % - Akzent6 2 2 3" xfId="3424" xr:uid="{00000000-0005-0000-0000-0000550D0000}"/>
    <cellStyle name="20 % - Akzent6 2 2 3 2" xfId="3425" xr:uid="{00000000-0005-0000-0000-0000560D0000}"/>
    <cellStyle name="20 % - Akzent6 2 2 3 2 2" xfId="3426" xr:uid="{00000000-0005-0000-0000-0000570D0000}"/>
    <cellStyle name="20 % - Akzent6 2 2 3 2 2 2" xfId="3427" xr:uid="{00000000-0005-0000-0000-0000580D0000}"/>
    <cellStyle name="20 % - Akzent6 2 2 3 2 2 3" xfId="3428" xr:uid="{00000000-0005-0000-0000-0000590D0000}"/>
    <cellStyle name="20 % - Akzent6 2 2 3 2 3" xfId="3429" xr:uid="{00000000-0005-0000-0000-00005A0D0000}"/>
    <cellStyle name="20 % - Akzent6 2 2 3 2 3 2" xfId="3430" xr:uid="{00000000-0005-0000-0000-00005B0D0000}"/>
    <cellStyle name="20 % - Akzent6 2 2 3 2 3 3" xfId="3431" xr:uid="{00000000-0005-0000-0000-00005C0D0000}"/>
    <cellStyle name="20 % - Akzent6 2 2 3 2 4" xfId="3432" xr:uid="{00000000-0005-0000-0000-00005D0D0000}"/>
    <cellStyle name="20 % - Akzent6 2 2 3 2 5" xfId="3433" xr:uid="{00000000-0005-0000-0000-00005E0D0000}"/>
    <cellStyle name="20 % - Akzent6 2 2 3 3" xfId="3434" xr:uid="{00000000-0005-0000-0000-00005F0D0000}"/>
    <cellStyle name="20 % - Akzent6 2 2 3 3 2" xfId="3435" xr:uid="{00000000-0005-0000-0000-0000600D0000}"/>
    <cellStyle name="20 % - Akzent6 2 2 3 3 3" xfId="3436" xr:uid="{00000000-0005-0000-0000-0000610D0000}"/>
    <cellStyle name="20 % - Akzent6 2 2 3 4" xfId="3437" xr:uid="{00000000-0005-0000-0000-0000620D0000}"/>
    <cellStyle name="20 % - Akzent6 2 2 3 4 2" xfId="3438" xr:uid="{00000000-0005-0000-0000-0000630D0000}"/>
    <cellStyle name="20 % - Akzent6 2 2 3 4 3" xfId="3439" xr:uid="{00000000-0005-0000-0000-0000640D0000}"/>
    <cellStyle name="20 % - Akzent6 2 2 3 5" xfId="3440" xr:uid="{00000000-0005-0000-0000-0000650D0000}"/>
    <cellStyle name="20 % - Akzent6 2 2 3 6" xfId="3441" xr:uid="{00000000-0005-0000-0000-0000660D0000}"/>
    <cellStyle name="20 % - Akzent6 2 2 3 7" xfId="3442" xr:uid="{00000000-0005-0000-0000-0000670D0000}"/>
    <cellStyle name="20 % - Akzent6 2 2 4" xfId="3443" xr:uid="{00000000-0005-0000-0000-0000680D0000}"/>
    <cellStyle name="20 % - Akzent6 2 2 4 2" xfId="3444" xr:uid="{00000000-0005-0000-0000-0000690D0000}"/>
    <cellStyle name="20 % - Akzent6 2 2 4 2 2" xfId="3445" xr:uid="{00000000-0005-0000-0000-00006A0D0000}"/>
    <cellStyle name="20 % - Akzent6 2 2 4 2 3" xfId="3446" xr:uid="{00000000-0005-0000-0000-00006B0D0000}"/>
    <cellStyle name="20 % - Akzent6 2 2 4 3" xfId="3447" xr:uid="{00000000-0005-0000-0000-00006C0D0000}"/>
    <cellStyle name="20 % - Akzent6 2 2 4 3 2" xfId="3448" xr:uid="{00000000-0005-0000-0000-00006D0D0000}"/>
    <cellStyle name="20 % - Akzent6 2 2 4 3 3" xfId="3449" xr:uid="{00000000-0005-0000-0000-00006E0D0000}"/>
    <cellStyle name="20 % - Akzent6 2 2 4 4" xfId="3450" xr:uid="{00000000-0005-0000-0000-00006F0D0000}"/>
    <cellStyle name="20 % - Akzent6 2 2 4 5" xfId="3451" xr:uid="{00000000-0005-0000-0000-0000700D0000}"/>
    <cellStyle name="20 % - Akzent6 2 2 5" xfId="3452" xr:uid="{00000000-0005-0000-0000-0000710D0000}"/>
    <cellStyle name="20 % - Akzent6 2 2 5 2" xfId="3453" xr:uid="{00000000-0005-0000-0000-0000720D0000}"/>
    <cellStyle name="20 % - Akzent6 2 2 5 3" xfId="3454" xr:uid="{00000000-0005-0000-0000-0000730D0000}"/>
    <cellStyle name="20 % - Akzent6 2 2 6" xfId="3455" xr:uid="{00000000-0005-0000-0000-0000740D0000}"/>
    <cellStyle name="20 % - Akzent6 2 2 6 2" xfId="3456" xr:uid="{00000000-0005-0000-0000-0000750D0000}"/>
    <cellStyle name="20 % - Akzent6 2 2 6 3" xfId="3457" xr:uid="{00000000-0005-0000-0000-0000760D0000}"/>
    <cellStyle name="20 % - Akzent6 2 2 7" xfId="3458" xr:uid="{00000000-0005-0000-0000-0000770D0000}"/>
    <cellStyle name="20 % - Akzent6 2 2 7 2" xfId="3459" xr:uid="{00000000-0005-0000-0000-0000780D0000}"/>
    <cellStyle name="20 % - Akzent6 2 2 7 3" xfId="3460" xr:uid="{00000000-0005-0000-0000-0000790D0000}"/>
    <cellStyle name="20 % - Akzent6 2 2 8" xfId="3461" xr:uid="{00000000-0005-0000-0000-00007A0D0000}"/>
    <cellStyle name="20 % - Akzent6 2 2 8 2" xfId="3462" xr:uid="{00000000-0005-0000-0000-00007B0D0000}"/>
    <cellStyle name="20 % - Akzent6 2 2 8 3" xfId="3463" xr:uid="{00000000-0005-0000-0000-00007C0D0000}"/>
    <cellStyle name="20 % - Akzent6 2 2 9" xfId="3464" xr:uid="{00000000-0005-0000-0000-00007D0D0000}"/>
    <cellStyle name="20 % - Akzent6 2 2 9 2" xfId="3465" xr:uid="{00000000-0005-0000-0000-00007E0D0000}"/>
    <cellStyle name="20 % - Akzent6 2 2 9 3" xfId="3466" xr:uid="{00000000-0005-0000-0000-00007F0D0000}"/>
    <cellStyle name="20 % - Akzent6 2 3" xfId="3467" xr:uid="{00000000-0005-0000-0000-0000800D0000}"/>
    <cellStyle name="20 % - Akzent6 2 3 10" xfId="3468" xr:uid="{00000000-0005-0000-0000-0000810D0000}"/>
    <cellStyle name="20 % - Akzent6 2 3 11" xfId="3469" xr:uid="{00000000-0005-0000-0000-0000820D0000}"/>
    <cellStyle name="20 % - Akzent6 2 3 12" xfId="3470" xr:uid="{00000000-0005-0000-0000-0000830D0000}"/>
    <cellStyle name="20 % - Akzent6 2 3 2" xfId="3471" xr:uid="{00000000-0005-0000-0000-0000840D0000}"/>
    <cellStyle name="20 % - Akzent6 2 3 2 2" xfId="3472" xr:uid="{00000000-0005-0000-0000-0000850D0000}"/>
    <cellStyle name="20 % - Akzent6 2 3 2 2 2" xfId="3473" xr:uid="{00000000-0005-0000-0000-0000860D0000}"/>
    <cellStyle name="20 % - Akzent6 2 3 2 2 2 2" xfId="3474" xr:uid="{00000000-0005-0000-0000-0000870D0000}"/>
    <cellStyle name="20 % - Akzent6 2 3 2 2 2 3" xfId="3475" xr:uid="{00000000-0005-0000-0000-0000880D0000}"/>
    <cellStyle name="20 % - Akzent6 2 3 2 2 3" xfId="3476" xr:uid="{00000000-0005-0000-0000-0000890D0000}"/>
    <cellStyle name="20 % - Akzent6 2 3 2 2 3 2" xfId="3477" xr:uid="{00000000-0005-0000-0000-00008A0D0000}"/>
    <cellStyle name="20 % - Akzent6 2 3 2 2 3 3" xfId="3478" xr:uid="{00000000-0005-0000-0000-00008B0D0000}"/>
    <cellStyle name="20 % - Akzent6 2 3 2 2 4" xfId="3479" xr:uid="{00000000-0005-0000-0000-00008C0D0000}"/>
    <cellStyle name="20 % - Akzent6 2 3 2 2 5" xfId="3480" xr:uid="{00000000-0005-0000-0000-00008D0D0000}"/>
    <cellStyle name="20 % - Akzent6 2 3 2 3" xfId="3481" xr:uid="{00000000-0005-0000-0000-00008E0D0000}"/>
    <cellStyle name="20 % - Akzent6 2 3 2 3 2" xfId="3482" xr:uid="{00000000-0005-0000-0000-00008F0D0000}"/>
    <cellStyle name="20 % - Akzent6 2 3 2 3 3" xfId="3483" xr:uid="{00000000-0005-0000-0000-0000900D0000}"/>
    <cellStyle name="20 % - Akzent6 2 3 2 4" xfId="3484" xr:uid="{00000000-0005-0000-0000-0000910D0000}"/>
    <cellStyle name="20 % - Akzent6 2 3 2 4 2" xfId="3485" xr:uid="{00000000-0005-0000-0000-0000920D0000}"/>
    <cellStyle name="20 % - Akzent6 2 3 2 4 3" xfId="3486" xr:uid="{00000000-0005-0000-0000-0000930D0000}"/>
    <cellStyle name="20 % - Akzent6 2 3 2 5" xfId="3487" xr:uid="{00000000-0005-0000-0000-0000940D0000}"/>
    <cellStyle name="20 % - Akzent6 2 3 2 5 2" xfId="3488" xr:uid="{00000000-0005-0000-0000-0000950D0000}"/>
    <cellStyle name="20 % - Akzent6 2 3 2 5 3" xfId="3489" xr:uid="{00000000-0005-0000-0000-0000960D0000}"/>
    <cellStyle name="20 % - Akzent6 2 3 2 6" xfId="3490" xr:uid="{00000000-0005-0000-0000-0000970D0000}"/>
    <cellStyle name="20 % - Akzent6 2 3 2 7" xfId="3491" xr:uid="{00000000-0005-0000-0000-0000980D0000}"/>
    <cellStyle name="20 % - Akzent6 2 3 2 8" xfId="3492" xr:uid="{00000000-0005-0000-0000-0000990D0000}"/>
    <cellStyle name="20 % - Akzent6 2 3 3" xfId="3493" xr:uid="{00000000-0005-0000-0000-00009A0D0000}"/>
    <cellStyle name="20 % - Akzent6 2 3 3 2" xfId="3494" xr:uid="{00000000-0005-0000-0000-00009B0D0000}"/>
    <cellStyle name="20 % - Akzent6 2 3 3 2 2" xfId="3495" xr:uid="{00000000-0005-0000-0000-00009C0D0000}"/>
    <cellStyle name="20 % - Akzent6 2 3 3 2 2 2" xfId="3496" xr:uid="{00000000-0005-0000-0000-00009D0D0000}"/>
    <cellStyle name="20 % - Akzent6 2 3 3 2 2 3" xfId="3497" xr:uid="{00000000-0005-0000-0000-00009E0D0000}"/>
    <cellStyle name="20 % - Akzent6 2 3 3 2 3" xfId="3498" xr:uid="{00000000-0005-0000-0000-00009F0D0000}"/>
    <cellStyle name="20 % - Akzent6 2 3 3 2 3 2" xfId="3499" xr:uid="{00000000-0005-0000-0000-0000A00D0000}"/>
    <cellStyle name="20 % - Akzent6 2 3 3 2 3 3" xfId="3500" xr:uid="{00000000-0005-0000-0000-0000A10D0000}"/>
    <cellStyle name="20 % - Akzent6 2 3 3 2 4" xfId="3501" xr:uid="{00000000-0005-0000-0000-0000A20D0000}"/>
    <cellStyle name="20 % - Akzent6 2 3 3 2 5" xfId="3502" xr:uid="{00000000-0005-0000-0000-0000A30D0000}"/>
    <cellStyle name="20 % - Akzent6 2 3 3 3" xfId="3503" xr:uid="{00000000-0005-0000-0000-0000A40D0000}"/>
    <cellStyle name="20 % - Akzent6 2 3 3 3 2" xfId="3504" xr:uid="{00000000-0005-0000-0000-0000A50D0000}"/>
    <cellStyle name="20 % - Akzent6 2 3 3 3 3" xfId="3505" xr:uid="{00000000-0005-0000-0000-0000A60D0000}"/>
    <cellStyle name="20 % - Akzent6 2 3 3 4" xfId="3506" xr:uid="{00000000-0005-0000-0000-0000A70D0000}"/>
    <cellStyle name="20 % - Akzent6 2 3 3 4 2" xfId="3507" xr:uid="{00000000-0005-0000-0000-0000A80D0000}"/>
    <cellStyle name="20 % - Akzent6 2 3 3 4 3" xfId="3508" xr:uid="{00000000-0005-0000-0000-0000A90D0000}"/>
    <cellStyle name="20 % - Akzent6 2 3 3 5" xfId="3509" xr:uid="{00000000-0005-0000-0000-0000AA0D0000}"/>
    <cellStyle name="20 % - Akzent6 2 3 3 6" xfId="3510" xr:uid="{00000000-0005-0000-0000-0000AB0D0000}"/>
    <cellStyle name="20 % - Akzent6 2 3 3 7" xfId="3511" xr:uid="{00000000-0005-0000-0000-0000AC0D0000}"/>
    <cellStyle name="20 % - Akzent6 2 3 4" xfId="3512" xr:uid="{00000000-0005-0000-0000-0000AD0D0000}"/>
    <cellStyle name="20 % - Akzent6 2 3 4 2" xfId="3513" xr:uid="{00000000-0005-0000-0000-0000AE0D0000}"/>
    <cellStyle name="20 % - Akzent6 2 3 4 2 2" xfId="3514" xr:uid="{00000000-0005-0000-0000-0000AF0D0000}"/>
    <cellStyle name="20 % - Akzent6 2 3 4 2 3" xfId="3515" xr:uid="{00000000-0005-0000-0000-0000B00D0000}"/>
    <cellStyle name="20 % - Akzent6 2 3 4 3" xfId="3516" xr:uid="{00000000-0005-0000-0000-0000B10D0000}"/>
    <cellStyle name="20 % - Akzent6 2 3 4 3 2" xfId="3517" xr:uid="{00000000-0005-0000-0000-0000B20D0000}"/>
    <cellStyle name="20 % - Akzent6 2 3 4 3 3" xfId="3518" xr:uid="{00000000-0005-0000-0000-0000B30D0000}"/>
    <cellStyle name="20 % - Akzent6 2 3 4 4" xfId="3519" xr:uid="{00000000-0005-0000-0000-0000B40D0000}"/>
    <cellStyle name="20 % - Akzent6 2 3 4 5" xfId="3520" xr:uid="{00000000-0005-0000-0000-0000B50D0000}"/>
    <cellStyle name="20 % - Akzent6 2 3 5" xfId="3521" xr:uid="{00000000-0005-0000-0000-0000B60D0000}"/>
    <cellStyle name="20 % - Akzent6 2 3 5 2" xfId="3522" xr:uid="{00000000-0005-0000-0000-0000B70D0000}"/>
    <cellStyle name="20 % - Akzent6 2 3 5 3" xfId="3523" xr:uid="{00000000-0005-0000-0000-0000B80D0000}"/>
    <cellStyle name="20 % - Akzent6 2 3 6" xfId="3524" xr:uid="{00000000-0005-0000-0000-0000B90D0000}"/>
    <cellStyle name="20 % - Akzent6 2 3 6 2" xfId="3525" xr:uid="{00000000-0005-0000-0000-0000BA0D0000}"/>
    <cellStyle name="20 % - Akzent6 2 3 6 3" xfId="3526" xr:uid="{00000000-0005-0000-0000-0000BB0D0000}"/>
    <cellStyle name="20 % - Akzent6 2 3 7" xfId="3527" xr:uid="{00000000-0005-0000-0000-0000BC0D0000}"/>
    <cellStyle name="20 % - Akzent6 2 3 7 2" xfId="3528" xr:uid="{00000000-0005-0000-0000-0000BD0D0000}"/>
    <cellStyle name="20 % - Akzent6 2 3 7 3" xfId="3529" xr:uid="{00000000-0005-0000-0000-0000BE0D0000}"/>
    <cellStyle name="20 % - Akzent6 2 3 8" xfId="3530" xr:uid="{00000000-0005-0000-0000-0000BF0D0000}"/>
    <cellStyle name="20 % - Akzent6 2 3 8 2" xfId="3531" xr:uid="{00000000-0005-0000-0000-0000C00D0000}"/>
    <cellStyle name="20 % - Akzent6 2 3 8 3" xfId="3532" xr:uid="{00000000-0005-0000-0000-0000C10D0000}"/>
    <cellStyle name="20 % - Akzent6 2 3 9" xfId="3533" xr:uid="{00000000-0005-0000-0000-0000C20D0000}"/>
    <cellStyle name="20 % - Akzent6 2 3 9 2" xfId="3534" xr:uid="{00000000-0005-0000-0000-0000C30D0000}"/>
    <cellStyle name="20 % - Akzent6 2 3 9 3" xfId="3535" xr:uid="{00000000-0005-0000-0000-0000C40D0000}"/>
    <cellStyle name="20 % - Akzent6 2 4" xfId="3536" xr:uid="{00000000-0005-0000-0000-0000C50D0000}"/>
    <cellStyle name="20 % - Akzent6 2 4 10" xfId="3537" xr:uid="{00000000-0005-0000-0000-0000C60D0000}"/>
    <cellStyle name="20 % - Akzent6 2 4 11" xfId="3538" xr:uid="{00000000-0005-0000-0000-0000C70D0000}"/>
    <cellStyle name="20 % - Akzent6 2 4 12" xfId="3539" xr:uid="{00000000-0005-0000-0000-0000C80D0000}"/>
    <cellStyle name="20 % - Akzent6 2 4 2" xfId="3540" xr:uid="{00000000-0005-0000-0000-0000C90D0000}"/>
    <cellStyle name="20 % - Akzent6 2 4 2 2" xfId="3541" xr:uid="{00000000-0005-0000-0000-0000CA0D0000}"/>
    <cellStyle name="20 % - Akzent6 2 4 2 2 2" xfId="3542" xr:uid="{00000000-0005-0000-0000-0000CB0D0000}"/>
    <cellStyle name="20 % - Akzent6 2 4 2 2 2 2" xfId="3543" xr:uid="{00000000-0005-0000-0000-0000CC0D0000}"/>
    <cellStyle name="20 % - Akzent6 2 4 2 2 2 3" xfId="3544" xr:uid="{00000000-0005-0000-0000-0000CD0D0000}"/>
    <cellStyle name="20 % - Akzent6 2 4 2 2 3" xfId="3545" xr:uid="{00000000-0005-0000-0000-0000CE0D0000}"/>
    <cellStyle name="20 % - Akzent6 2 4 2 2 3 2" xfId="3546" xr:uid="{00000000-0005-0000-0000-0000CF0D0000}"/>
    <cellStyle name="20 % - Akzent6 2 4 2 2 3 3" xfId="3547" xr:uid="{00000000-0005-0000-0000-0000D00D0000}"/>
    <cellStyle name="20 % - Akzent6 2 4 2 2 4" xfId="3548" xr:uid="{00000000-0005-0000-0000-0000D10D0000}"/>
    <cellStyle name="20 % - Akzent6 2 4 2 2 5" xfId="3549" xr:uid="{00000000-0005-0000-0000-0000D20D0000}"/>
    <cellStyle name="20 % - Akzent6 2 4 2 3" xfId="3550" xr:uid="{00000000-0005-0000-0000-0000D30D0000}"/>
    <cellStyle name="20 % - Akzent6 2 4 2 3 2" xfId="3551" xr:uid="{00000000-0005-0000-0000-0000D40D0000}"/>
    <cellStyle name="20 % - Akzent6 2 4 2 3 3" xfId="3552" xr:uid="{00000000-0005-0000-0000-0000D50D0000}"/>
    <cellStyle name="20 % - Akzent6 2 4 2 4" xfId="3553" xr:uid="{00000000-0005-0000-0000-0000D60D0000}"/>
    <cellStyle name="20 % - Akzent6 2 4 2 4 2" xfId="3554" xr:uid="{00000000-0005-0000-0000-0000D70D0000}"/>
    <cellStyle name="20 % - Akzent6 2 4 2 4 3" xfId="3555" xr:uid="{00000000-0005-0000-0000-0000D80D0000}"/>
    <cellStyle name="20 % - Akzent6 2 4 2 5" xfId="3556" xr:uid="{00000000-0005-0000-0000-0000D90D0000}"/>
    <cellStyle name="20 % - Akzent6 2 4 2 5 2" xfId="3557" xr:uid="{00000000-0005-0000-0000-0000DA0D0000}"/>
    <cellStyle name="20 % - Akzent6 2 4 2 5 3" xfId="3558" xr:uid="{00000000-0005-0000-0000-0000DB0D0000}"/>
    <cellStyle name="20 % - Akzent6 2 4 2 6" xfId="3559" xr:uid="{00000000-0005-0000-0000-0000DC0D0000}"/>
    <cellStyle name="20 % - Akzent6 2 4 2 7" xfId="3560" xr:uid="{00000000-0005-0000-0000-0000DD0D0000}"/>
    <cellStyle name="20 % - Akzent6 2 4 2 8" xfId="3561" xr:uid="{00000000-0005-0000-0000-0000DE0D0000}"/>
    <cellStyle name="20 % - Akzent6 2 4 3" xfId="3562" xr:uid="{00000000-0005-0000-0000-0000DF0D0000}"/>
    <cellStyle name="20 % - Akzent6 2 4 3 2" xfId="3563" xr:uid="{00000000-0005-0000-0000-0000E00D0000}"/>
    <cellStyle name="20 % - Akzent6 2 4 3 2 2" xfId="3564" xr:uid="{00000000-0005-0000-0000-0000E10D0000}"/>
    <cellStyle name="20 % - Akzent6 2 4 3 2 2 2" xfId="3565" xr:uid="{00000000-0005-0000-0000-0000E20D0000}"/>
    <cellStyle name="20 % - Akzent6 2 4 3 2 2 3" xfId="3566" xr:uid="{00000000-0005-0000-0000-0000E30D0000}"/>
    <cellStyle name="20 % - Akzent6 2 4 3 2 3" xfId="3567" xr:uid="{00000000-0005-0000-0000-0000E40D0000}"/>
    <cellStyle name="20 % - Akzent6 2 4 3 2 3 2" xfId="3568" xr:uid="{00000000-0005-0000-0000-0000E50D0000}"/>
    <cellStyle name="20 % - Akzent6 2 4 3 2 3 3" xfId="3569" xr:uid="{00000000-0005-0000-0000-0000E60D0000}"/>
    <cellStyle name="20 % - Akzent6 2 4 3 2 4" xfId="3570" xr:uid="{00000000-0005-0000-0000-0000E70D0000}"/>
    <cellStyle name="20 % - Akzent6 2 4 3 2 5" xfId="3571" xr:uid="{00000000-0005-0000-0000-0000E80D0000}"/>
    <cellStyle name="20 % - Akzent6 2 4 3 3" xfId="3572" xr:uid="{00000000-0005-0000-0000-0000E90D0000}"/>
    <cellStyle name="20 % - Akzent6 2 4 3 3 2" xfId="3573" xr:uid="{00000000-0005-0000-0000-0000EA0D0000}"/>
    <cellStyle name="20 % - Akzent6 2 4 3 3 3" xfId="3574" xr:uid="{00000000-0005-0000-0000-0000EB0D0000}"/>
    <cellStyle name="20 % - Akzent6 2 4 3 4" xfId="3575" xr:uid="{00000000-0005-0000-0000-0000EC0D0000}"/>
    <cellStyle name="20 % - Akzent6 2 4 3 4 2" xfId="3576" xr:uid="{00000000-0005-0000-0000-0000ED0D0000}"/>
    <cellStyle name="20 % - Akzent6 2 4 3 4 3" xfId="3577" xr:uid="{00000000-0005-0000-0000-0000EE0D0000}"/>
    <cellStyle name="20 % - Akzent6 2 4 3 5" xfId="3578" xr:uid="{00000000-0005-0000-0000-0000EF0D0000}"/>
    <cellStyle name="20 % - Akzent6 2 4 3 6" xfId="3579" xr:uid="{00000000-0005-0000-0000-0000F00D0000}"/>
    <cellStyle name="20 % - Akzent6 2 4 3 7" xfId="3580" xr:uid="{00000000-0005-0000-0000-0000F10D0000}"/>
    <cellStyle name="20 % - Akzent6 2 4 4" xfId="3581" xr:uid="{00000000-0005-0000-0000-0000F20D0000}"/>
    <cellStyle name="20 % - Akzent6 2 4 4 2" xfId="3582" xr:uid="{00000000-0005-0000-0000-0000F30D0000}"/>
    <cellStyle name="20 % - Akzent6 2 4 4 2 2" xfId="3583" xr:uid="{00000000-0005-0000-0000-0000F40D0000}"/>
    <cellStyle name="20 % - Akzent6 2 4 4 2 3" xfId="3584" xr:uid="{00000000-0005-0000-0000-0000F50D0000}"/>
    <cellStyle name="20 % - Akzent6 2 4 4 3" xfId="3585" xr:uid="{00000000-0005-0000-0000-0000F60D0000}"/>
    <cellStyle name="20 % - Akzent6 2 4 4 3 2" xfId="3586" xr:uid="{00000000-0005-0000-0000-0000F70D0000}"/>
    <cellStyle name="20 % - Akzent6 2 4 4 3 3" xfId="3587" xr:uid="{00000000-0005-0000-0000-0000F80D0000}"/>
    <cellStyle name="20 % - Akzent6 2 4 4 4" xfId="3588" xr:uid="{00000000-0005-0000-0000-0000F90D0000}"/>
    <cellStyle name="20 % - Akzent6 2 4 4 5" xfId="3589" xr:uid="{00000000-0005-0000-0000-0000FA0D0000}"/>
    <cellStyle name="20 % - Akzent6 2 4 5" xfId="3590" xr:uid="{00000000-0005-0000-0000-0000FB0D0000}"/>
    <cellStyle name="20 % - Akzent6 2 4 5 2" xfId="3591" xr:uid="{00000000-0005-0000-0000-0000FC0D0000}"/>
    <cellStyle name="20 % - Akzent6 2 4 5 3" xfId="3592" xr:uid="{00000000-0005-0000-0000-0000FD0D0000}"/>
    <cellStyle name="20 % - Akzent6 2 4 6" xfId="3593" xr:uid="{00000000-0005-0000-0000-0000FE0D0000}"/>
    <cellStyle name="20 % - Akzent6 2 4 6 2" xfId="3594" xr:uid="{00000000-0005-0000-0000-0000FF0D0000}"/>
    <cellStyle name="20 % - Akzent6 2 4 6 3" xfId="3595" xr:uid="{00000000-0005-0000-0000-0000000E0000}"/>
    <cellStyle name="20 % - Akzent6 2 4 7" xfId="3596" xr:uid="{00000000-0005-0000-0000-0000010E0000}"/>
    <cellStyle name="20 % - Akzent6 2 4 7 2" xfId="3597" xr:uid="{00000000-0005-0000-0000-0000020E0000}"/>
    <cellStyle name="20 % - Akzent6 2 4 7 3" xfId="3598" xr:uid="{00000000-0005-0000-0000-0000030E0000}"/>
    <cellStyle name="20 % - Akzent6 2 4 8" xfId="3599" xr:uid="{00000000-0005-0000-0000-0000040E0000}"/>
    <cellStyle name="20 % - Akzent6 2 4 8 2" xfId="3600" xr:uid="{00000000-0005-0000-0000-0000050E0000}"/>
    <cellStyle name="20 % - Akzent6 2 4 8 3" xfId="3601" xr:uid="{00000000-0005-0000-0000-0000060E0000}"/>
    <cellStyle name="20 % - Akzent6 2 4 9" xfId="3602" xr:uid="{00000000-0005-0000-0000-0000070E0000}"/>
    <cellStyle name="20 % - Akzent6 2 4 9 2" xfId="3603" xr:uid="{00000000-0005-0000-0000-0000080E0000}"/>
    <cellStyle name="20 % - Akzent6 2 4 9 3" xfId="3604" xr:uid="{00000000-0005-0000-0000-0000090E0000}"/>
    <cellStyle name="20 % - Akzent6 2 5" xfId="3605" xr:uid="{00000000-0005-0000-0000-00000A0E0000}"/>
    <cellStyle name="20 % - Akzent6 2 5 10" xfId="3606" xr:uid="{00000000-0005-0000-0000-00000B0E0000}"/>
    <cellStyle name="20 % - Akzent6 2 5 2" xfId="3607" xr:uid="{00000000-0005-0000-0000-00000C0E0000}"/>
    <cellStyle name="20 % - Akzent6 2 5 2 2" xfId="3608" xr:uid="{00000000-0005-0000-0000-00000D0E0000}"/>
    <cellStyle name="20 % - Akzent6 2 5 2 2 2" xfId="3609" xr:uid="{00000000-0005-0000-0000-00000E0E0000}"/>
    <cellStyle name="20 % - Akzent6 2 5 2 2 3" xfId="3610" xr:uid="{00000000-0005-0000-0000-00000F0E0000}"/>
    <cellStyle name="20 % - Akzent6 2 5 2 3" xfId="3611" xr:uid="{00000000-0005-0000-0000-0000100E0000}"/>
    <cellStyle name="20 % - Akzent6 2 5 2 3 2" xfId="3612" xr:uid="{00000000-0005-0000-0000-0000110E0000}"/>
    <cellStyle name="20 % - Akzent6 2 5 2 3 3" xfId="3613" xr:uid="{00000000-0005-0000-0000-0000120E0000}"/>
    <cellStyle name="20 % - Akzent6 2 5 2 4" xfId="3614" xr:uid="{00000000-0005-0000-0000-0000130E0000}"/>
    <cellStyle name="20 % - Akzent6 2 5 2 5" xfId="3615" xr:uid="{00000000-0005-0000-0000-0000140E0000}"/>
    <cellStyle name="20 % - Akzent6 2 5 3" xfId="3616" xr:uid="{00000000-0005-0000-0000-0000150E0000}"/>
    <cellStyle name="20 % - Akzent6 2 5 3 2" xfId="3617" xr:uid="{00000000-0005-0000-0000-0000160E0000}"/>
    <cellStyle name="20 % - Akzent6 2 5 3 3" xfId="3618" xr:uid="{00000000-0005-0000-0000-0000170E0000}"/>
    <cellStyle name="20 % - Akzent6 2 5 4" xfId="3619" xr:uid="{00000000-0005-0000-0000-0000180E0000}"/>
    <cellStyle name="20 % - Akzent6 2 5 4 2" xfId="3620" xr:uid="{00000000-0005-0000-0000-0000190E0000}"/>
    <cellStyle name="20 % - Akzent6 2 5 4 3" xfId="3621" xr:uid="{00000000-0005-0000-0000-00001A0E0000}"/>
    <cellStyle name="20 % - Akzent6 2 5 5" xfId="3622" xr:uid="{00000000-0005-0000-0000-00001B0E0000}"/>
    <cellStyle name="20 % - Akzent6 2 5 5 2" xfId="3623" xr:uid="{00000000-0005-0000-0000-00001C0E0000}"/>
    <cellStyle name="20 % - Akzent6 2 5 5 3" xfId="3624" xr:uid="{00000000-0005-0000-0000-00001D0E0000}"/>
    <cellStyle name="20 % - Akzent6 2 5 6" xfId="3625" xr:uid="{00000000-0005-0000-0000-00001E0E0000}"/>
    <cellStyle name="20 % - Akzent6 2 5 6 2" xfId="3626" xr:uid="{00000000-0005-0000-0000-00001F0E0000}"/>
    <cellStyle name="20 % - Akzent6 2 5 6 3" xfId="3627" xr:uid="{00000000-0005-0000-0000-0000200E0000}"/>
    <cellStyle name="20 % - Akzent6 2 5 7" xfId="3628" xr:uid="{00000000-0005-0000-0000-0000210E0000}"/>
    <cellStyle name="20 % - Akzent6 2 5 7 2" xfId="3629" xr:uid="{00000000-0005-0000-0000-0000220E0000}"/>
    <cellStyle name="20 % - Akzent6 2 5 7 3" xfId="3630" xr:uid="{00000000-0005-0000-0000-0000230E0000}"/>
    <cellStyle name="20 % - Akzent6 2 5 8" xfId="3631" xr:uid="{00000000-0005-0000-0000-0000240E0000}"/>
    <cellStyle name="20 % - Akzent6 2 5 9" xfId="3632" xr:uid="{00000000-0005-0000-0000-0000250E0000}"/>
    <cellStyle name="20 % - Akzent6 2 6" xfId="3633" xr:uid="{00000000-0005-0000-0000-0000260E0000}"/>
    <cellStyle name="20 % - Akzent6 2 6 2" xfId="3634" xr:uid="{00000000-0005-0000-0000-0000270E0000}"/>
    <cellStyle name="20 % - Akzent6 2 6 2 2" xfId="3635" xr:uid="{00000000-0005-0000-0000-0000280E0000}"/>
    <cellStyle name="20 % - Akzent6 2 6 2 2 2" xfId="3636" xr:uid="{00000000-0005-0000-0000-0000290E0000}"/>
    <cellStyle name="20 % - Akzent6 2 6 2 2 3" xfId="3637" xr:uid="{00000000-0005-0000-0000-00002A0E0000}"/>
    <cellStyle name="20 % - Akzent6 2 6 2 3" xfId="3638" xr:uid="{00000000-0005-0000-0000-00002B0E0000}"/>
    <cellStyle name="20 % - Akzent6 2 6 2 3 2" xfId="3639" xr:uid="{00000000-0005-0000-0000-00002C0E0000}"/>
    <cellStyle name="20 % - Akzent6 2 6 2 3 3" xfId="3640" xr:uid="{00000000-0005-0000-0000-00002D0E0000}"/>
    <cellStyle name="20 % - Akzent6 2 6 2 4" xfId="3641" xr:uid="{00000000-0005-0000-0000-00002E0E0000}"/>
    <cellStyle name="20 % - Akzent6 2 6 2 5" xfId="3642" xr:uid="{00000000-0005-0000-0000-00002F0E0000}"/>
    <cellStyle name="20 % - Akzent6 2 6 3" xfId="3643" xr:uid="{00000000-0005-0000-0000-0000300E0000}"/>
    <cellStyle name="20 % - Akzent6 2 6 3 2" xfId="3644" xr:uid="{00000000-0005-0000-0000-0000310E0000}"/>
    <cellStyle name="20 % - Akzent6 2 6 3 3" xfId="3645" xr:uid="{00000000-0005-0000-0000-0000320E0000}"/>
    <cellStyle name="20 % - Akzent6 2 6 4" xfId="3646" xr:uid="{00000000-0005-0000-0000-0000330E0000}"/>
    <cellStyle name="20 % - Akzent6 2 6 4 2" xfId="3647" xr:uid="{00000000-0005-0000-0000-0000340E0000}"/>
    <cellStyle name="20 % - Akzent6 2 6 4 3" xfId="3648" xr:uid="{00000000-0005-0000-0000-0000350E0000}"/>
    <cellStyle name="20 % - Akzent6 2 6 5" xfId="3649" xr:uid="{00000000-0005-0000-0000-0000360E0000}"/>
    <cellStyle name="20 % - Akzent6 2 6 6" xfId="3650" xr:uid="{00000000-0005-0000-0000-0000370E0000}"/>
    <cellStyle name="20 % - Akzent6 2 6 7" xfId="3651" xr:uid="{00000000-0005-0000-0000-0000380E0000}"/>
    <cellStyle name="20 % - Akzent6 2 7" xfId="3652" xr:uid="{00000000-0005-0000-0000-0000390E0000}"/>
    <cellStyle name="20 % - Akzent6 2 7 2" xfId="3653" xr:uid="{00000000-0005-0000-0000-00003A0E0000}"/>
    <cellStyle name="20 % - Akzent6 2 7 2 2" xfId="3654" xr:uid="{00000000-0005-0000-0000-00003B0E0000}"/>
    <cellStyle name="20 % - Akzent6 2 7 2 2 2" xfId="3655" xr:uid="{00000000-0005-0000-0000-00003C0E0000}"/>
    <cellStyle name="20 % - Akzent6 2 7 2 2 3" xfId="3656" xr:uid="{00000000-0005-0000-0000-00003D0E0000}"/>
    <cellStyle name="20 % - Akzent6 2 7 2 3" xfId="3657" xr:uid="{00000000-0005-0000-0000-00003E0E0000}"/>
    <cellStyle name="20 % - Akzent6 2 7 2 3 2" xfId="3658" xr:uid="{00000000-0005-0000-0000-00003F0E0000}"/>
    <cellStyle name="20 % - Akzent6 2 7 2 3 3" xfId="3659" xr:uid="{00000000-0005-0000-0000-0000400E0000}"/>
    <cellStyle name="20 % - Akzent6 2 7 2 4" xfId="3660" xr:uid="{00000000-0005-0000-0000-0000410E0000}"/>
    <cellStyle name="20 % - Akzent6 2 7 2 5" xfId="3661" xr:uid="{00000000-0005-0000-0000-0000420E0000}"/>
    <cellStyle name="20 % - Akzent6 2 7 3" xfId="3662" xr:uid="{00000000-0005-0000-0000-0000430E0000}"/>
    <cellStyle name="20 % - Akzent6 2 7 3 2" xfId="3663" xr:uid="{00000000-0005-0000-0000-0000440E0000}"/>
    <cellStyle name="20 % - Akzent6 2 7 3 3" xfId="3664" xr:uid="{00000000-0005-0000-0000-0000450E0000}"/>
    <cellStyle name="20 % - Akzent6 2 7 4" xfId="3665" xr:uid="{00000000-0005-0000-0000-0000460E0000}"/>
    <cellStyle name="20 % - Akzent6 2 7 4 2" xfId="3666" xr:uid="{00000000-0005-0000-0000-0000470E0000}"/>
    <cellStyle name="20 % - Akzent6 2 7 4 3" xfId="3667" xr:uid="{00000000-0005-0000-0000-0000480E0000}"/>
    <cellStyle name="20 % - Akzent6 2 7 5" xfId="3668" xr:uid="{00000000-0005-0000-0000-0000490E0000}"/>
    <cellStyle name="20 % - Akzent6 2 7 6" xfId="3669" xr:uid="{00000000-0005-0000-0000-00004A0E0000}"/>
    <cellStyle name="20 % - Akzent6 2 7 7" xfId="3670" xr:uid="{00000000-0005-0000-0000-00004B0E0000}"/>
    <cellStyle name="20 % - Akzent6 2 8" xfId="3671" xr:uid="{00000000-0005-0000-0000-00004C0E0000}"/>
    <cellStyle name="20 % - Akzent6 2 8 2" xfId="3672" xr:uid="{00000000-0005-0000-0000-00004D0E0000}"/>
    <cellStyle name="20 % - Akzent6 2 8 2 2" xfId="3673" xr:uid="{00000000-0005-0000-0000-00004E0E0000}"/>
    <cellStyle name="20 % - Akzent6 2 8 2 2 2" xfId="3674" xr:uid="{00000000-0005-0000-0000-00004F0E0000}"/>
    <cellStyle name="20 % - Akzent6 2 8 2 2 3" xfId="3675" xr:uid="{00000000-0005-0000-0000-0000500E0000}"/>
    <cellStyle name="20 % - Akzent6 2 8 2 3" xfId="3676" xr:uid="{00000000-0005-0000-0000-0000510E0000}"/>
    <cellStyle name="20 % - Akzent6 2 8 2 3 2" xfId="3677" xr:uid="{00000000-0005-0000-0000-0000520E0000}"/>
    <cellStyle name="20 % - Akzent6 2 8 2 3 3" xfId="3678" xr:uid="{00000000-0005-0000-0000-0000530E0000}"/>
    <cellStyle name="20 % - Akzent6 2 8 2 4" xfId="3679" xr:uid="{00000000-0005-0000-0000-0000540E0000}"/>
    <cellStyle name="20 % - Akzent6 2 8 2 5" xfId="3680" xr:uid="{00000000-0005-0000-0000-0000550E0000}"/>
    <cellStyle name="20 % - Akzent6 2 8 3" xfId="3681" xr:uid="{00000000-0005-0000-0000-0000560E0000}"/>
    <cellStyle name="20 % - Akzent6 2 8 3 2" xfId="3682" xr:uid="{00000000-0005-0000-0000-0000570E0000}"/>
    <cellStyle name="20 % - Akzent6 2 8 3 3" xfId="3683" xr:uid="{00000000-0005-0000-0000-0000580E0000}"/>
    <cellStyle name="20 % - Akzent6 2 8 4" xfId="3684" xr:uid="{00000000-0005-0000-0000-0000590E0000}"/>
    <cellStyle name="20 % - Akzent6 2 8 4 2" xfId="3685" xr:uid="{00000000-0005-0000-0000-00005A0E0000}"/>
    <cellStyle name="20 % - Akzent6 2 8 4 3" xfId="3686" xr:uid="{00000000-0005-0000-0000-00005B0E0000}"/>
    <cellStyle name="20 % - Akzent6 2 8 5" xfId="3687" xr:uid="{00000000-0005-0000-0000-00005C0E0000}"/>
    <cellStyle name="20 % - Akzent6 2 8 6" xfId="3688" xr:uid="{00000000-0005-0000-0000-00005D0E0000}"/>
    <cellStyle name="20 % - Akzent6 2 8 7" xfId="3689" xr:uid="{00000000-0005-0000-0000-00005E0E0000}"/>
    <cellStyle name="20 % - Akzent6 2 9" xfId="3690" xr:uid="{00000000-0005-0000-0000-00005F0E0000}"/>
    <cellStyle name="20 % - Akzent6 2 9 2" xfId="3691" xr:uid="{00000000-0005-0000-0000-0000600E0000}"/>
    <cellStyle name="20 % - Akzent6 2 9 2 2" xfId="3692" xr:uid="{00000000-0005-0000-0000-0000610E0000}"/>
    <cellStyle name="20 % - Akzent6 2 9 2 3" xfId="3693" xr:uid="{00000000-0005-0000-0000-0000620E0000}"/>
    <cellStyle name="20 % - Akzent6 2 9 3" xfId="3694" xr:uid="{00000000-0005-0000-0000-0000630E0000}"/>
    <cellStyle name="20 % - Akzent6 2 9 3 2" xfId="3695" xr:uid="{00000000-0005-0000-0000-0000640E0000}"/>
    <cellStyle name="20 % - Akzent6 2 9 3 3" xfId="3696" xr:uid="{00000000-0005-0000-0000-0000650E0000}"/>
    <cellStyle name="20 % - Akzent6 2 9 4" xfId="3697" xr:uid="{00000000-0005-0000-0000-0000660E0000}"/>
    <cellStyle name="20 % - Akzent6 2 9 5" xfId="3698" xr:uid="{00000000-0005-0000-0000-0000670E0000}"/>
    <cellStyle name="20 % - Akzent6 3" xfId="3699" xr:uid="{00000000-0005-0000-0000-0000680E0000}"/>
    <cellStyle name="20 % - Akzent6 3 10" xfId="3700" xr:uid="{00000000-0005-0000-0000-0000690E0000}"/>
    <cellStyle name="20 % - Akzent6 3 10 2" xfId="3701" xr:uid="{00000000-0005-0000-0000-00006A0E0000}"/>
    <cellStyle name="20 % - Akzent6 3 10 3" xfId="3702" xr:uid="{00000000-0005-0000-0000-00006B0E0000}"/>
    <cellStyle name="20 % - Akzent6 3 11" xfId="3703" xr:uid="{00000000-0005-0000-0000-00006C0E0000}"/>
    <cellStyle name="20 % - Akzent6 3 12" xfId="3704" xr:uid="{00000000-0005-0000-0000-00006D0E0000}"/>
    <cellStyle name="20 % - Akzent6 3 13" xfId="3705" xr:uid="{00000000-0005-0000-0000-00006E0E0000}"/>
    <cellStyle name="20 % - Akzent6 3 2" xfId="3706" xr:uid="{00000000-0005-0000-0000-00006F0E0000}"/>
    <cellStyle name="20 % - Akzent6 3 2 10" xfId="3707" xr:uid="{00000000-0005-0000-0000-0000700E0000}"/>
    <cellStyle name="20 % - Akzent6 3 2 2" xfId="3708" xr:uid="{00000000-0005-0000-0000-0000710E0000}"/>
    <cellStyle name="20 % - Akzent6 3 2 2 2" xfId="3709" xr:uid="{00000000-0005-0000-0000-0000720E0000}"/>
    <cellStyle name="20 % - Akzent6 3 2 2 2 2" xfId="3710" xr:uid="{00000000-0005-0000-0000-0000730E0000}"/>
    <cellStyle name="20 % - Akzent6 3 2 2 2 3" xfId="3711" xr:uid="{00000000-0005-0000-0000-0000740E0000}"/>
    <cellStyle name="20 % - Akzent6 3 2 2 3" xfId="3712" xr:uid="{00000000-0005-0000-0000-0000750E0000}"/>
    <cellStyle name="20 % - Akzent6 3 2 2 3 2" xfId="3713" xr:uid="{00000000-0005-0000-0000-0000760E0000}"/>
    <cellStyle name="20 % - Akzent6 3 2 2 3 3" xfId="3714" xr:uid="{00000000-0005-0000-0000-0000770E0000}"/>
    <cellStyle name="20 % - Akzent6 3 2 2 4" xfId="3715" xr:uid="{00000000-0005-0000-0000-0000780E0000}"/>
    <cellStyle name="20 % - Akzent6 3 2 2 5" xfId="3716" xr:uid="{00000000-0005-0000-0000-0000790E0000}"/>
    <cellStyle name="20 % - Akzent6 3 2 3" xfId="3717" xr:uid="{00000000-0005-0000-0000-00007A0E0000}"/>
    <cellStyle name="20 % - Akzent6 3 2 3 2" xfId="3718" xr:uid="{00000000-0005-0000-0000-00007B0E0000}"/>
    <cellStyle name="20 % - Akzent6 3 2 3 3" xfId="3719" xr:uid="{00000000-0005-0000-0000-00007C0E0000}"/>
    <cellStyle name="20 % - Akzent6 3 2 4" xfId="3720" xr:uid="{00000000-0005-0000-0000-00007D0E0000}"/>
    <cellStyle name="20 % - Akzent6 3 2 4 2" xfId="3721" xr:uid="{00000000-0005-0000-0000-00007E0E0000}"/>
    <cellStyle name="20 % - Akzent6 3 2 4 3" xfId="3722" xr:uid="{00000000-0005-0000-0000-00007F0E0000}"/>
    <cellStyle name="20 % - Akzent6 3 2 5" xfId="3723" xr:uid="{00000000-0005-0000-0000-0000800E0000}"/>
    <cellStyle name="20 % - Akzent6 3 2 5 2" xfId="3724" xr:uid="{00000000-0005-0000-0000-0000810E0000}"/>
    <cellStyle name="20 % - Akzent6 3 2 5 3" xfId="3725" xr:uid="{00000000-0005-0000-0000-0000820E0000}"/>
    <cellStyle name="20 % - Akzent6 3 2 6" xfId="3726" xr:uid="{00000000-0005-0000-0000-0000830E0000}"/>
    <cellStyle name="20 % - Akzent6 3 2 6 2" xfId="3727" xr:uid="{00000000-0005-0000-0000-0000840E0000}"/>
    <cellStyle name="20 % - Akzent6 3 2 6 3" xfId="3728" xr:uid="{00000000-0005-0000-0000-0000850E0000}"/>
    <cellStyle name="20 % - Akzent6 3 2 7" xfId="3729" xr:uid="{00000000-0005-0000-0000-0000860E0000}"/>
    <cellStyle name="20 % - Akzent6 3 2 7 2" xfId="3730" xr:uid="{00000000-0005-0000-0000-0000870E0000}"/>
    <cellStyle name="20 % - Akzent6 3 2 7 3" xfId="3731" xr:uid="{00000000-0005-0000-0000-0000880E0000}"/>
    <cellStyle name="20 % - Akzent6 3 2 8" xfId="3732" xr:uid="{00000000-0005-0000-0000-0000890E0000}"/>
    <cellStyle name="20 % - Akzent6 3 2 9" xfId="3733" xr:uid="{00000000-0005-0000-0000-00008A0E0000}"/>
    <cellStyle name="20 % - Akzent6 3 3" xfId="3734" xr:uid="{00000000-0005-0000-0000-00008B0E0000}"/>
    <cellStyle name="20 % - Akzent6 3 3 2" xfId="3735" xr:uid="{00000000-0005-0000-0000-00008C0E0000}"/>
    <cellStyle name="20 % - Akzent6 3 3 2 2" xfId="3736" xr:uid="{00000000-0005-0000-0000-00008D0E0000}"/>
    <cellStyle name="20 % - Akzent6 3 3 2 2 2" xfId="3737" xr:uid="{00000000-0005-0000-0000-00008E0E0000}"/>
    <cellStyle name="20 % - Akzent6 3 3 2 2 3" xfId="3738" xr:uid="{00000000-0005-0000-0000-00008F0E0000}"/>
    <cellStyle name="20 % - Akzent6 3 3 2 3" xfId="3739" xr:uid="{00000000-0005-0000-0000-0000900E0000}"/>
    <cellStyle name="20 % - Akzent6 3 3 2 3 2" xfId="3740" xr:uid="{00000000-0005-0000-0000-0000910E0000}"/>
    <cellStyle name="20 % - Akzent6 3 3 2 3 3" xfId="3741" xr:uid="{00000000-0005-0000-0000-0000920E0000}"/>
    <cellStyle name="20 % - Akzent6 3 3 2 4" xfId="3742" xr:uid="{00000000-0005-0000-0000-0000930E0000}"/>
    <cellStyle name="20 % - Akzent6 3 3 2 5" xfId="3743" xr:uid="{00000000-0005-0000-0000-0000940E0000}"/>
    <cellStyle name="20 % - Akzent6 3 3 3" xfId="3744" xr:uid="{00000000-0005-0000-0000-0000950E0000}"/>
    <cellStyle name="20 % - Akzent6 3 3 3 2" xfId="3745" xr:uid="{00000000-0005-0000-0000-0000960E0000}"/>
    <cellStyle name="20 % - Akzent6 3 3 3 3" xfId="3746" xr:uid="{00000000-0005-0000-0000-0000970E0000}"/>
    <cellStyle name="20 % - Akzent6 3 3 4" xfId="3747" xr:uid="{00000000-0005-0000-0000-0000980E0000}"/>
    <cellStyle name="20 % - Akzent6 3 3 4 2" xfId="3748" xr:uid="{00000000-0005-0000-0000-0000990E0000}"/>
    <cellStyle name="20 % - Akzent6 3 3 4 3" xfId="3749" xr:uid="{00000000-0005-0000-0000-00009A0E0000}"/>
    <cellStyle name="20 % - Akzent6 3 3 5" xfId="3750" xr:uid="{00000000-0005-0000-0000-00009B0E0000}"/>
    <cellStyle name="20 % - Akzent6 3 3 5 2" xfId="3751" xr:uid="{00000000-0005-0000-0000-00009C0E0000}"/>
    <cellStyle name="20 % - Akzent6 3 3 5 3" xfId="3752" xr:uid="{00000000-0005-0000-0000-00009D0E0000}"/>
    <cellStyle name="20 % - Akzent6 3 3 6" xfId="3753" xr:uid="{00000000-0005-0000-0000-00009E0E0000}"/>
    <cellStyle name="20 % - Akzent6 3 3 7" xfId="3754" xr:uid="{00000000-0005-0000-0000-00009F0E0000}"/>
    <cellStyle name="20 % - Akzent6 3 3 8" xfId="3755" xr:uid="{00000000-0005-0000-0000-0000A00E0000}"/>
    <cellStyle name="20 % - Akzent6 3 4" xfId="3756" xr:uid="{00000000-0005-0000-0000-0000A10E0000}"/>
    <cellStyle name="20 % - Akzent6 3 4 2" xfId="3757" xr:uid="{00000000-0005-0000-0000-0000A20E0000}"/>
    <cellStyle name="20 % - Akzent6 3 4 2 2" xfId="3758" xr:uid="{00000000-0005-0000-0000-0000A30E0000}"/>
    <cellStyle name="20 % - Akzent6 3 4 2 2 2" xfId="3759" xr:uid="{00000000-0005-0000-0000-0000A40E0000}"/>
    <cellStyle name="20 % - Akzent6 3 4 2 2 3" xfId="3760" xr:uid="{00000000-0005-0000-0000-0000A50E0000}"/>
    <cellStyle name="20 % - Akzent6 3 4 2 3" xfId="3761" xr:uid="{00000000-0005-0000-0000-0000A60E0000}"/>
    <cellStyle name="20 % - Akzent6 3 4 2 3 2" xfId="3762" xr:uid="{00000000-0005-0000-0000-0000A70E0000}"/>
    <cellStyle name="20 % - Akzent6 3 4 2 3 3" xfId="3763" xr:uid="{00000000-0005-0000-0000-0000A80E0000}"/>
    <cellStyle name="20 % - Akzent6 3 4 2 4" xfId="3764" xr:uid="{00000000-0005-0000-0000-0000A90E0000}"/>
    <cellStyle name="20 % - Akzent6 3 4 2 5" xfId="3765" xr:uid="{00000000-0005-0000-0000-0000AA0E0000}"/>
    <cellStyle name="20 % - Akzent6 3 4 3" xfId="3766" xr:uid="{00000000-0005-0000-0000-0000AB0E0000}"/>
    <cellStyle name="20 % - Akzent6 3 4 3 2" xfId="3767" xr:uid="{00000000-0005-0000-0000-0000AC0E0000}"/>
    <cellStyle name="20 % - Akzent6 3 4 3 3" xfId="3768" xr:uid="{00000000-0005-0000-0000-0000AD0E0000}"/>
    <cellStyle name="20 % - Akzent6 3 4 4" xfId="3769" xr:uid="{00000000-0005-0000-0000-0000AE0E0000}"/>
    <cellStyle name="20 % - Akzent6 3 4 4 2" xfId="3770" xr:uid="{00000000-0005-0000-0000-0000AF0E0000}"/>
    <cellStyle name="20 % - Akzent6 3 4 4 3" xfId="3771" xr:uid="{00000000-0005-0000-0000-0000B00E0000}"/>
    <cellStyle name="20 % - Akzent6 3 4 5" xfId="3772" xr:uid="{00000000-0005-0000-0000-0000B10E0000}"/>
    <cellStyle name="20 % - Akzent6 3 4 6" xfId="3773" xr:uid="{00000000-0005-0000-0000-0000B20E0000}"/>
    <cellStyle name="20 % - Akzent6 3 4 7" xfId="3774" xr:uid="{00000000-0005-0000-0000-0000B30E0000}"/>
    <cellStyle name="20 % - Akzent6 3 5" xfId="3775" xr:uid="{00000000-0005-0000-0000-0000B40E0000}"/>
    <cellStyle name="20 % - Akzent6 3 5 2" xfId="3776" xr:uid="{00000000-0005-0000-0000-0000B50E0000}"/>
    <cellStyle name="20 % - Akzent6 3 5 2 2" xfId="3777" xr:uid="{00000000-0005-0000-0000-0000B60E0000}"/>
    <cellStyle name="20 % - Akzent6 3 5 2 2 2" xfId="3778" xr:uid="{00000000-0005-0000-0000-0000B70E0000}"/>
    <cellStyle name="20 % - Akzent6 3 5 2 2 3" xfId="3779" xr:uid="{00000000-0005-0000-0000-0000B80E0000}"/>
    <cellStyle name="20 % - Akzent6 3 5 2 3" xfId="3780" xr:uid="{00000000-0005-0000-0000-0000B90E0000}"/>
    <cellStyle name="20 % - Akzent6 3 5 2 3 2" xfId="3781" xr:uid="{00000000-0005-0000-0000-0000BA0E0000}"/>
    <cellStyle name="20 % - Akzent6 3 5 2 3 3" xfId="3782" xr:uid="{00000000-0005-0000-0000-0000BB0E0000}"/>
    <cellStyle name="20 % - Akzent6 3 5 2 4" xfId="3783" xr:uid="{00000000-0005-0000-0000-0000BC0E0000}"/>
    <cellStyle name="20 % - Akzent6 3 5 2 5" xfId="3784" xr:uid="{00000000-0005-0000-0000-0000BD0E0000}"/>
    <cellStyle name="20 % - Akzent6 3 5 3" xfId="3785" xr:uid="{00000000-0005-0000-0000-0000BE0E0000}"/>
    <cellStyle name="20 % - Akzent6 3 5 3 2" xfId="3786" xr:uid="{00000000-0005-0000-0000-0000BF0E0000}"/>
    <cellStyle name="20 % - Akzent6 3 5 3 3" xfId="3787" xr:uid="{00000000-0005-0000-0000-0000C00E0000}"/>
    <cellStyle name="20 % - Akzent6 3 5 4" xfId="3788" xr:uid="{00000000-0005-0000-0000-0000C10E0000}"/>
    <cellStyle name="20 % - Akzent6 3 5 4 2" xfId="3789" xr:uid="{00000000-0005-0000-0000-0000C20E0000}"/>
    <cellStyle name="20 % - Akzent6 3 5 4 3" xfId="3790" xr:uid="{00000000-0005-0000-0000-0000C30E0000}"/>
    <cellStyle name="20 % - Akzent6 3 5 5" xfId="3791" xr:uid="{00000000-0005-0000-0000-0000C40E0000}"/>
    <cellStyle name="20 % - Akzent6 3 5 6" xfId="3792" xr:uid="{00000000-0005-0000-0000-0000C50E0000}"/>
    <cellStyle name="20 % - Akzent6 3 5 7" xfId="3793" xr:uid="{00000000-0005-0000-0000-0000C60E0000}"/>
    <cellStyle name="20 % - Akzent6 3 6" xfId="3794" xr:uid="{00000000-0005-0000-0000-0000C70E0000}"/>
    <cellStyle name="20 % - Akzent6 3 6 2" xfId="3795" xr:uid="{00000000-0005-0000-0000-0000C80E0000}"/>
    <cellStyle name="20 % - Akzent6 3 6 2 2" xfId="3796" xr:uid="{00000000-0005-0000-0000-0000C90E0000}"/>
    <cellStyle name="20 % - Akzent6 3 6 2 3" xfId="3797" xr:uid="{00000000-0005-0000-0000-0000CA0E0000}"/>
    <cellStyle name="20 % - Akzent6 3 6 3" xfId="3798" xr:uid="{00000000-0005-0000-0000-0000CB0E0000}"/>
    <cellStyle name="20 % - Akzent6 3 6 3 2" xfId="3799" xr:uid="{00000000-0005-0000-0000-0000CC0E0000}"/>
    <cellStyle name="20 % - Akzent6 3 6 3 3" xfId="3800" xr:uid="{00000000-0005-0000-0000-0000CD0E0000}"/>
    <cellStyle name="20 % - Akzent6 3 6 4" xfId="3801" xr:uid="{00000000-0005-0000-0000-0000CE0E0000}"/>
    <cellStyle name="20 % - Akzent6 3 6 5" xfId="3802" xr:uid="{00000000-0005-0000-0000-0000CF0E0000}"/>
    <cellStyle name="20 % - Akzent6 3 7" xfId="3803" xr:uid="{00000000-0005-0000-0000-0000D00E0000}"/>
    <cellStyle name="20 % - Akzent6 3 7 2" xfId="3804" xr:uid="{00000000-0005-0000-0000-0000D10E0000}"/>
    <cellStyle name="20 % - Akzent6 3 7 3" xfId="3805" xr:uid="{00000000-0005-0000-0000-0000D20E0000}"/>
    <cellStyle name="20 % - Akzent6 3 8" xfId="3806" xr:uid="{00000000-0005-0000-0000-0000D30E0000}"/>
    <cellStyle name="20 % - Akzent6 3 8 2" xfId="3807" xr:uid="{00000000-0005-0000-0000-0000D40E0000}"/>
    <cellStyle name="20 % - Akzent6 3 8 3" xfId="3808" xr:uid="{00000000-0005-0000-0000-0000D50E0000}"/>
    <cellStyle name="20 % - Akzent6 3 9" xfId="3809" xr:uid="{00000000-0005-0000-0000-0000D60E0000}"/>
    <cellStyle name="20 % - Akzent6 3 9 2" xfId="3810" xr:uid="{00000000-0005-0000-0000-0000D70E0000}"/>
    <cellStyle name="20 % - Akzent6 3 9 3" xfId="3811" xr:uid="{00000000-0005-0000-0000-0000D80E0000}"/>
    <cellStyle name="20 % - Akzent6 4" xfId="3812" xr:uid="{00000000-0005-0000-0000-0000D90E0000}"/>
    <cellStyle name="20 % - Akzent6 4 10" xfId="3813" xr:uid="{00000000-0005-0000-0000-0000DA0E0000}"/>
    <cellStyle name="20 % - Akzent6 4 11" xfId="3814" xr:uid="{00000000-0005-0000-0000-0000DB0E0000}"/>
    <cellStyle name="20 % - Akzent6 4 12" xfId="3815" xr:uid="{00000000-0005-0000-0000-0000DC0E0000}"/>
    <cellStyle name="20 % - Akzent6 4 2" xfId="3816" xr:uid="{00000000-0005-0000-0000-0000DD0E0000}"/>
    <cellStyle name="20 % - Akzent6 4 2 2" xfId="3817" xr:uid="{00000000-0005-0000-0000-0000DE0E0000}"/>
    <cellStyle name="20 % - Akzent6 4 2 2 2" xfId="3818" xr:uid="{00000000-0005-0000-0000-0000DF0E0000}"/>
    <cellStyle name="20 % - Akzent6 4 2 2 2 2" xfId="3819" xr:uid="{00000000-0005-0000-0000-0000E00E0000}"/>
    <cellStyle name="20 % - Akzent6 4 2 2 2 3" xfId="3820" xr:uid="{00000000-0005-0000-0000-0000E10E0000}"/>
    <cellStyle name="20 % - Akzent6 4 2 2 3" xfId="3821" xr:uid="{00000000-0005-0000-0000-0000E20E0000}"/>
    <cellStyle name="20 % - Akzent6 4 2 2 3 2" xfId="3822" xr:uid="{00000000-0005-0000-0000-0000E30E0000}"/>
    <cellStyle name="20 % - Akzent6 4 2 2 3 3" xfId="3823" xr:uid="{00000000-0005-0000-0000-0000E40E0000}"/>
    <cellStyle name="20 % - Akzent6 4 2 2 4" xfId="3824" xr:uid="{00000000-0005-0000-0000-0000E50E0000}"/>
    <cellStyle name="20 % - Akzent6 4 2 2 5" xfId="3825" xr:uid="{00000000-0005-0000-0000-0000E60E0000}"/>
    <cellStyle name="20 % - Akzent6 4 2 3" xfId="3826" xr:uid="{00000000-0005-0000-0000-0000E70E0000}"/>
    <cellStyle name="20 % - Akzent6 4 2 3 2" xfId="3827" xr:uid="{00000000-0005-0000-0000-0000E80E0000}"/>
    <cellStyle name="20 % - Akzent6 4 2 3 3" xfId="3828" xr:uid="{00000000-0005-0000-0000-0000E90E0000}"/>
    <cellStyle name="20 % - Akzent6 4 2 4" xfId="3829" xr:uid="{00000000-0005-0000-0000-0000EA0E0000}"/>
    <cellStyle name="20 % - Akzent6 4 2 4 2" xfId="3830" xr:uid="{00000000-0005-0000-0000-0000EB0E0000}"/>
    <cellStyle name="20 % - Akzent6 4 2 4 3" xfId="3831" xr:uid="{00000000-0005-0000-0000-0000EC0E0000}"/>
    <cellStyle name="20 % - Akzent6 4 2 5" xfId="3832" xr:uid="{00000000-0005-0000-0000-0000ED0E0000}"/>
    <cellStyle name="20 % - Akzent6 4 2 5 2" xfId="3833" xr:uid="{00000000-0005-0000-0000-0000EE0E0000}"/>
    <cellStyle name="20 % - Akzent6 4 2 5 3" xfId="3834" xr:uid="{00000000-0005-0000-0000-0000EF0E0000}"/>
    <cellStyle name="20 % - Akzent6 4 2 6" xfId="3835" xr:uid="{00000000-0005-0000-0000-0000F00E0000}"/>
    <cellStyle name="20 % - Akzent6 4 2 7" xfId="3836" xr:uid="{00000000-0005-0000-0000-0000F10E0000}"/>
    <cellStyle name="20 % - Akzent6 4 2 8" xfId="3837" xr:uid="{00000000-0005-0000-0000-0000F20E0000}"/>
    <cellStyle name="20 % - Akzent6 4 3" xfId="3838" xr:uid="{00000000-0005-0000-0000-0000F30E0000}"/>
    <cellStyle name="20 % - Akzent6 4 3 2" xfId="3839" xr:uid="{00000000-0005-0000-0000-0000F40E0000}"/>
    <cellStyle name="20 % - Akzent6 4 3 2 2" xfId="3840" xr:uid="{00000000-0005-0000-0000-0000F50E0000}"/>
    <cellStyle name="20 % - Akzent6 4 3 2 2 2" xfId="3841" xr:uid="{00000000-0005-0000-0000-0000F60E0000}"/>
    <cellStyle name="20 % - Akzent6 4 3 2 2 3" xfId="3842" xr:uid="{00000000-0005-0000-0000-0000F70E0000}"/>
    <cellStyle name="20 % - Akzent6 4 3 2 3" xfId="3843" xr:uid="{00000000-0005-0000-0000-0000F80E0000}"/>
    <cellStyle name="20 % - Akzent6 4 3 2 3 2" xfId="3844" xr:uid="{00000000-0005-0000-0000-0000F90E0000}"/>
    <cellStyle name="20 % - Akzent6 4 3 2 3 3" xfId="3845" xr:uid="{00000000-0005-0000-0000-0000FA0E0000}"/>
    <cellStyle name="20 % - Akzent6 4 3 2 4" xfId="3846" xr:uid="{00000000-0005-0000-0000-0000FB0E0000}"/>
    <cellStyle name="20 % - Akzent6 4 3 2 5" xfId="3847" xr:uid="{00000000-0005-0000-0000-0000FC0E0000}"/>
    <cellStyle name="20 % - Akzent6 4 3 3" xfId="3848" xr:uid="{00000000-0005-0000-0000-0000FD0E0000}"/>
    <cellStyle name="20 % - Akzent6 4 3 3 2" xfId="3849" xr:uid="{00000000-0005-0000-0000-0000FE0E0000}"/>
    <cellStyle name="20 % - Akzent6 4 3 3 3" xfId="3850" xr:uid="{00000000-0005-0000-0000-0000FF0E0000}"/>
    <cellStyle name="20 % - Akzent6 4 3 4" xfId="3851" xr:uid="{00000000-0005-0000-0000-0000000F0000}"/>
    <cellStyle name="20 % - Akzent6 4 3 4 2" xfId="3852" xr:uid="{00000000-0005-0000-0000-0000010F0000}"/>
    <cellStyle name="20 % - Akzent6 4 3 4 3" xfId="3853" xr:uid="{00000000-0005-0000-0000-0000020F0000}"/>
    <cellStyle name="20 % - Akzent6 4 3 5" xfId="3854" xr:uid="{00000000-0005-0000-0000-0000030F0000}"/>
    <cellStyle name="20 % - Akzent6 4 3 6" xfId="3855" xr:uid="{00000000-0005-0000-0000-0000040F0000}"/>
    <cellStyle name="20 % - Akzent6 4 3 7" xfId="3856" xr:uid="{00000000-0005-0000-0000-0000050F0000}"/>
    <cellStyle name="20 % - Akzent6 4 4" xfId="3857" xr:uid="{00000000-0005-0000-0000-0000060F0000}"/>
    <cellStyle name="20 % - Akzent6 4 4 2" xfId="3858" xr:uid="{00000000-0005-0000-0000-0000070F0000}"/>
    <cellStyle name="20 % - Akzent6 4 4 2 2" xfId="3859" xr:uid="{00000000-0005-0000-0000-0000080F0000}"/>
    <cellStyle name="20 % - Akzent6 4 4 2 3" xfId="3860" xr:uid="{00000000-0005-0000-0000-0000090F0000}"/>
    <cellStyle name="20 % - Akzent6 4 4 3" xfId="3861" xr:uid="{00000000-0005-0000-0000-00000A0F0000}"/>
    <cellStyle name="20 % - Akzent6 4 4 3 2" xfId="3862" xr:uid="{00000000-0005-0000-0000-00000B0F0000}"/>
    <cellStyle name="20 % - Akzent6 4 4 3 3" xfId="3863" xr:uid="{00000000-0005-0000-0000-00000C0F0000}"/>
    <cellStyle name="20 % - Akzent6 4 4 4" xfId="3864" xr:uid="{00000000-0005-0000-0000-00000D0F0000}"/>
    <cellStyle name="20 % - Akzent6 4 4 5" xfId="3865" xr:uid="{00000000-0005-0000-0000-00000E0F0000}"/>
    <cellStyle name="20 % - Akzent6 4 5" xfId="3866" xr:uid="{00000000-0005-0000-0000-00000F0F0000}"/>
    <cellStyle name="20 % - Akzent6 4 5 2" xfId="3867" xr:uid="{00000000-0005-0000-0000-0000100F0000}"/>
    <cellStyle name="20 % - Akzent6 4 5 3" xfId="3868" xr:uid="{00000000-0005-0000-0000-0000110F0000}"/>
    <cellStyle name="20 % - Akzent6 4 6" xfId="3869" xr:uid="{00000000-0005-0000-0000-0000120F0000}"/>
    <cellStyle name="20 % - Akzent6 4 6 2" xfId="3870" xr:uid="{00000000-0005-0000-0000-0000130F0000}"/>
    <cellStyle name="20 % - Akzent6 4 6 3" xfId="3871" xr:uid="{00000000-0005-0000-0000-0000140F0000}"/>
    <cellStyle name="20 % - Akzent6 4 7" xfId="3872" xr:uid="{00000000-0005-0000-0000-0000150F0000}"/>
    <cellStyle name="20 % - Akzent6 4 7 2" xfId="3873" xr:uid="{00000000-0005-0000-0000-0000160F0000}"/>
    <cellStyle name="20 % - Akzent6 4 7 3" xfId="3874" xr:uid="{00000000-0005-0000-0000-0000170F0000}"/>
    <cellStyle name="20 % - Akzent6 4 8" xfId="3875" xr:uid="{00000000-0005-0000-0000-0000180F0000}"/>
    <cellStyle name="20 % - Akzent6 4 8 2" xfId="3876" xr:uid="{00000000-0005-0000-0000-0000190F0000}"/>
    <cellStyle name="20 % - Akzent6 4 8 3" xfId="3877" xr:uid="{00000000-0005-0000-0000-00001A0F0000}"/>
    <cellStyle name="20 % - Akzent6 4 9" xfId="3878" xr:uid="{00000000-0005-0000-0000-00001B0F0000}"/>
    <cellStyle name="20 % - Akzent6 4 9 2" xfId="3879" xr:uid="{00000000-0005-0000-0000-00001C0F0000}"/>
    <cellStyle name="20 % - Akzent6 4 9 3" xfId="3880" xr:uid="{00000000-0005-0000-0000-00001D0F0000}"/>
    <cellStyle name="20 % - Akzent6 5" xfId="3881" xr:uid="{00000000-0005-0000-0000-00001E0F0000}"/>
    <cellStyle name="20 % - Akzent6 5 10" xfId="3882" xr:uid="{00000000-0005-0000-0000-00001F0F0000}"/>
    <cellStyle name="20 % - Akzent6 5 11" xfId="3883" xr:uid="{00000000-0005-0000-0000-0000200F0000}"/>
    <cellStyle name="20 % - Akzent6 5 12" xfId="3884" xr:uid="{00000000-0005-0000-0000-0000210F0000}"/>
    <cellStyle name="20 % - Akzent6 5 2" xfId="3885" xr:uid="{00000000-0005-0000-0000-0000220F0000}"/>
    <cellStyle name="20 % - Akzent6 5 2 2" xfId="3886" xr:uid="{00000000-0005-0000-0000-0000230F0000}"/>
    <cellStyle name="20 % - Akzent6 5 2 2 2" xfId="3887" xr:uid="{00000000-0005-0000-0000-0000240F0000}"/>
    <cellStyle name="20 % - Akzent6 5 2 2 2 2" xfId="3888" xr:uid="{00000000-0005-0000-0000-0000250F0000}"/>
    <cellStyle name="20 % - Akzent6 5 2 2 2 3" xfId="3889" xr:uid="{00000000-0005-0000-0000-0000260F0000}"/>
    <cellStyle name="20 % - Akzent6 5 2 2 3" xfId="3890" xr:uid="{00000000-0005-0000-0000-0000270F0000}"/>
    <cellStyle name="20 % - Akzent6 5 2 2 3 2" xfId="3891" xr:uid="{00000000-0005-0000-0000-0000280F0000}"/>
    <cellStyle name="20 % - Akzent6 5 2 2 3 3" xfId="3892" xr:uid="{00000000-0005-0000-0000-0000290F0000}"/>
    <cellStyle name="20 % - Akzent6 5 2 2 4" xfId="3893" xr:uid="{00000000-0005-0000-0000-00002A0F0000}"/>
    <cellStyle name="20 % - Akzent6 5 2 2 5" xfId="3894" xr:uid="{00000000-0005-0000-0000-00002B0F0000}"/>
    <cellStyle name="20 % - Akzent6 5 2 3" xfId="3895" xr:uid="{00000000-0005-0000-0000-00002C0F0000}"/>
    <cellStyle name="20 % - Akzent6 5 2 3 2" xfId="3896" xr:uid="{00000000-0005-0000-0000-00002D0F0000}"/>
    <cellStyle name="20 % - Akzent6 5 2 3 3" xfId="3897" xr:uid="{00000000-0005-0000-0000-00002E0F0000}"/>
    <cellStyle name="20 % - Akzent6 5 2 4" xfId="3898" xr:uid="{00000000-0005-0000-0000-00002F0F0000}"/>
    <cellStyle name="20 % - Akzent6 5 2 4 2" xfId="3899" xr:uid="{00000000-0005-0000-0000-0000300F0000}"/>
    <cellStyle name="20 % - Akzent6 5 2 4 3" xfId="3900" xr:uid="{00000000-0005-0000-0000-0000310F0000}"/>
    <cellStyle name="20 % - Akzent6 5 2 5" xfId="3901" xr:uid="{00000000-0005-0000-0000-0000320F0000}"/>
    <cellStyle name="20 % - Akzent6 5 2 5 2" xfId="3902" xr:uid="{00000000-0005-0000-0000-0000330F0000}"/>
    <cellStyle name="20 % - Akzent6 5 2 5 3" xfId="3903" xr:uid="{00000000-0005-0000-0000-0000340F0000}"/>
    <cellStyle name="20 % - Akzent6 5 2 6" xfId="3904" xr:uid="{00000000-0005-0000-0000-0000350F0000}"/>
    <cellStyle name="20 % - Akzent6 5 2 7" xfId="3905" xr:uid="{00000000-0005-0000-0000-0000360F0000}"/>
    <cellStyle name="20 % - Akzent6 5 2 8" xfId="3906" xr:uid="{00000000-0005-0000-0000-0000370F0000}"/>
    <cellStyle name="20 % - Akzent6 5 3" xfId="3907" xr:uid="{00000000-0005-0000-0000-0000380F0000}"/>
    <cellStyle name="20 % - Akzent6 5 3 2" xfId="3908" xr:uid="{00000000-0005-0000-0000-0000390F0000}"/>
    <cellStyle name="20 % - Akzent6 5 3 2 2" xfId="3909" xr:uid="{00000000-0005-0000-0000-00003A0F0000}"/>
    <cellStyle name="20 % - Akzent6 5 3 2 2 2" xfId="3910" xr:uid="{00000000-0005-0000-0000-00003B0F0000}"/>
    <cellStyle name="20 % - Akzent6 5 3 2 2 3" xfId="3911" xr:uid="{00000000-0005-0000-0000-00003C0F0000}"/>
    <cellStyle name="20 % - Akzent6 5 3 2 3" xfId="3912" xr:uid="{00000000-0005-0000-0000-00003D0F0000}"/>
    <cellStyle name="20 % - Akzent6 5 3 2 3 2" xfId="3913" xr:uid="{00000000-0005-0000-0000-00003E0F0000}"/>
    <cellStyle name="20 % - Akzent6 5 3 2 3 3" xfId="3914" xr:uid="{00000000-0005-0000-0000-00003F0F0000}"/>
    <cellStyle name="20 % - Akzent6 5 3 2 4" xfId="3915" xr:uid="{00000000-0005-0000-0000-0000400F0000}"/>
    <cellStyle name="20 % - Akzent6 5 3 2 5" xfId="3916" xr:uid="{00000000-0005-0000-0000-0000410F0000}"/>
    <cellStyle name="20 % - Akzent6 5 3 3" xfId="3917" xr:uid="{00000000-0005-0000-0000-0000420F0000}"/>
    <cellStyle name="20 % - Akzent6 5 3 3 2" xfId="3918" xr:uid="{00000000-0005-0000-0000-0000430F0000}"/>
    <cellStyle name="20 % - Akzent6 5 3 3 3" xfId="3919" xr:uid="{00000000-0005-0000-0000-0000440F0000}"/>
    <cellStyle name="20 % - Akzent6 5 3 4" xfId="3920" xr:uid="{00000000-0005-0000-0000-0000450F0000}"/>
    <cellStyle name="20 % - Akzent6 5 3 4 2" xfId="3921" xr:uid="{00000000-0005-0000-0000-0000460F0000}"/>
    <cellStyle name="20 % - Akzent6 5 3 4 3" xfId="3922" xr:uid="{00000000-0005-0000-0000-0000470F0000}"/>
    <cellStyle name="20 % - Akzent6 5 3 5" xfId="3923" xr:uid="{00000000-0005-0000-0000-0000480F0000}"/>
    <cellStyle name="20 % - Akzent6 5 3 6" xfId="3924" xr:uid="{00000000-0005-0000-0000-0000490F0000}"/>
    <cellStyle name="20 % - Akzent6 5 3 7" xfId="3925" xr:uid="{00000000-0005-0000-0000-00004A0F0000}"/>
    <cellStyle name="20 % - Akzent6 5 4" xfId="3926" xr:uid="{00000000-0005-0000-0000-00004B0F0000}"/>
    <cellStyle name="20 % - Akzent6 5 4 2" xfId="3927" xr:uid="{00000000-0005-0000-0000-00004C0F0000}"/>
    <cellStyle name="20 % - Akzent6 5 4 2 2" xfId="3928" xr:uid="{00000000-0005-0000-0000-00004D0F0000}"/>
    <cellStyle name="20 % - Akzent6 5 4 2 3" xfId="3929" xr:uid="{00000000-0005-0000-0000-00004E0F0000}"/>
    <cellStyle name="20 % - Akzent6 5 4 3" xfId="3930" xr:uid="{00000000-0005-0000-0000-00004F0F0000}"/>
    <cellStyle name="20 % - Akzent6 5 4 3 2" xfId="3931" xr:uid="{00000000-0005-0000-0000-0000500F0000}"/>
    <cellStyle name="20 % - Akzent6 5 4 3 3" xfId="3932" xr:uid="{00000000-0005-0000-0000-0000510F0000}"/>
    <cellStyle name="20 % - Akzent6 5 4 4" xfId="3933" xr:uid="{00000000-0005-0000-0000-0000520F0000}"/>
    <cellStyle name="20 % - Akzent6 5 4 5" xfId="3934" xr:uid="{00000000-0005-0000-0000-0000530F0000}"/>
    <cellStyle name="20 % - Akzent6 5 5" xfId="3935" xr:uid="{00000000-0005-0000-0000-0000540F0000}"/>
    <cellStyle name="20 % - Akzent6 5 5 2" xfId="3936" xr:uid="{00000000-0005-0000-0000-0000550F0000}"/>
    <cellStyle name="20 % - Akzent6 5 5 3" xfId="3937" xr:uid="{00000000-0005-0000-0000-0000560F0000}"/>
    <cellStyle name="20 % - Akzent6 5 6" xfId="3938" xr:uid="{00000000-0005-0000-0000-0000570F0000}"/>
    <cellStyle name="20 % - Akzent6 5 6 2" xfId="3939" xr:uid="{00000000-0005-0000-0000-0000580F0000}"/>
    <cellStyle name="20 % - Akzent6 5 6 3" xfId="3940" xr:uid="{00000000-0005-0000-0000-0000590F0000}"/>
    <cellStyle name="20 % - Akzent6 5 7" xfId="3941" xr:uid="{00000000-0005-0000-0000-00005A0F0000}"/>
    <cellStyle name="20 % - Akzent6 5 7 2" xfId="3942" xr:uid="{00000000-0005-0000-0000-00005B0F0000}"/>
    <cellStyle name="20 % - Akzent6 5 7 3" xfId="3943" xr:uid="{00000000-0005-0000-0000-00005C0F0000}"/>
    <cellStyle name="20 % - Akzent6 5 8" xfId="3944" xr:uid="{00000000-0005-0000-0000-00005D0F0000}"/>
    <cellStyle name="20 % - Akzent6 5 8 2" xfId="3945" xr:uid="{00000000-0005-0000-0000-00005E0F0000}"/>
    <cellStyle name="20 % - Akzent6 5 8 3" xfId="3946" xr:uid="{00000000-0005-0000-0000-00005F0F0000}"/>
    <cellStyle name="20 % - Akzent6 5 9" xfId="3947" xr:uid="{00000000-0005-0000-0000-0000600F0000}"/>
    <cellStyle name="20 % - Akzent6 5 9 2" xfId="3948" xr:uid="{00000000-0005-0000-0000-0000610F0000}"/>
    <cellStyle name="20 % - Akzent6 5 9 3" xfId="3949" xr:uid="{00000000-0005-0000-0000-0000620F0000}"/>
    <cellStyle name="20 % - Akzent6 6" xfId="3950" xr:uid="{00000000-0005-0000-0000-0000630F0000}"/>
    <cellStyle name="20 % - Akzent6 6 10" xfId="3951" xr:uid="{00000000-0005-0000-0000-0000640F0000}"/>
    <cellStyle name="20 % - Akzent6 6 2" xfId="3952" xr:uid="{00000000-0005-0000-0000-0000650F0000}"/>
    <cellStyle name="20 % - Akzent6 6 2 2" xfId="3953" xr:uid="{00000000-0005-0000-0000-0000660F0000}"/>
    <cellStyle name="20 % - Akzent6 6 2 2 2" xfId="3954" xr:uid="{00000000-0005-0000-0000-0000670F0000}"/>
    <cellStyle name="20 % - Akzent6 6 2 2 3" xfId="3955" xr:uid="{00000000-0005-0000-0000-0000680F0000}"/>
    <cellStyle name="20 % - Akzent6 6 2 3" xfId="3956" xr:uid="{00000000-0005-0000-0000-0000690F0000}"/>
    <cellStyle name="20 % - Akzent6 6 2 3 2" xfId="3957" xr:uid="{00000000-0005-0000-0000-00006A0F0000}"/>
    <cellStyle name="20 % - Akzent6 6 2 3 3" xfId="3958" xr:uid="{00000000-0005-0000-0000-00006B0F0000}"/>
    <cellStyle name="20 % - Akzent6 6 2 4" xfId="3959" xr:uid="{00000000-0005-0000-0000-00006C0F0000}"/>
    <cellStyle name="20 % - Akzent6 6 2 5" xfId="3960" xr:uid="{00000000-0005-0000-0000-00006D0F0000}"/>
    <cellStyle name="20 % - Akzent6 6 3" xfId="3961" xr:uid="{00000000-0005-0000-0000-00006E0F0000}"/>
    <cellStyle name="20 % - Akzent6 6 3 2" xfId="3962" xr:uid="{00000000-0005-0000-0000-00006F0F0000}"/>
    <cellStyle name="20 % - Akzent6 6 3 3" xfId="3963" xr:uid="{00000000-0005-0000-0000-0000700F0000}"/>
    <cellStyle name="20 % - Akzent6 6 4" xfId="3964" xr:uid="{00000000-0005-0000-0000-0000710F0000}"/>
    <cellStyle name="20 % - Akzent6 6 4 2" xfId="3965" xr:uid="{00000000-0005-0000-0000-0000720F0000}"/>
    <cellStyle name="20 % - Akzent6 6 4 3" xfId="3966" xr:uid="{00000000-0005-0000-0000-0000730F0000}"/>
    <cellStyle name="20 % - Akzent6 6 5" xfId="3967" xr:uid="{00000000-0005-0000-0000-0000740F0000}"/>
    <cellStyle name="20 % - Akzent6 6 5 2" xfId="3968" xr:uid="{00000000-0005-0000-0000-0000750F0000}"/>
    <cellStyle name="20 % - Akzent6 6 5 3" xfId="3969" xr:uid="{00000000-0005-0000-0000-0000760F0000}"/>
    <cellStyle name="20 % - Akzent6 6 6" xfId="3970" xr:uid="{00000000-0005-0000-0000-0000770F0000}"/>
    <cellStyle name="20 % - Akzent6 6 6 2" xfId="3971" xr:uid="{00000000-0005-0000-0000-0000780F0000}"/>
    <cellStyle name="20 % - Akzent6 6 6 3" xfId="3972" xr:uid="{00000000-0005-0000-0000-0000790F0000}"/>
    <cellStyle name="20 % - Akzent6 6 7" xfId="3973" xr:uid="{00000000-0005-0000-0000-00007A0F0000}"/>
    <cellStyle name="20 % - Akzent6 6 7 2" xfId="3974" xr:uid="{00000000-0005-0000-0000-00007B0F0000}"/>
    <cellStyle name="20 % - Akzent6 6 7 3" xfId="3975" xr:uid="{00000000-0005-0000-0000-00007C0F0000}"/>
    <cellStyle name="20 % - Akzent6 6 8" xfId="3976" xr:uid="{00000000-0005-0000-0000-00007D0F0000}"/>
    <cellStyle name="20 % - Akzent6 6 9" xfId="3977" xr:uid="{00000000-0005-0000-0000-00007E0F0000}"/>
    <cellStyle name="20 % - Akzent6 7" xfId="3978" xr:uid="{00000000-0005-0000-0000-00007F0F0000}"/>
    <cellStyle name="20 % - Akzent6 7 2" xfId="3979" xr:uid="{00000000-0005-0000-0000-0000800F0000}"/>
    <cellStyle name="20 % - Akzent6 7 2 2" xfId="3980" xr:uid="{00000000-0005-0000-0000-0000810F0000}"/>
    <cellStyle name="20 % - Akzent6 7 2 2 2" xfId="3981" xr:uid="{00000000-0005-0000-0000-0000820F0000}"/>
    <cellStyle name="20 % - Akzent6 7 2 2 3" xfId="3982" xr:uid="{00000000-0005-0000-0000-0000830F0000}"/>
    <cellStyle name="20 % - Akzent6 7 2 3" xfId="3983" xr:uid="{00000000-0005-0000-0000-0000840F0000}"/>
    <cellStyle name="20 % - Akzent6 7 2 3 2" xfId="3984" xr:uid="{00000000-0005-0000-0000-0000850F0000}"/>
    <cellStyle name="20 % - Akzent6 7 2 3 3" xfId="3985" xr:uid="{00000000-0005-0000-0000-0000860F0000}"/>
    <cellStyle name="20 % - Akzent6 7 2 4" xfId="3986" xr:uid="{00000000-0005-0000-0000-0000870F0000}"/>
    <cellStyle name="20 % - Akzent6 7 2 5" xfId="3987" xr:uid="{00000000-0005-0000-0000-0000880F0000}"/>
    <cellStyle name="20 % - Akzent6 7 3" xfId="3988" xr:uid="{00000000-0005-0000-0000-0000890F0000}"/>
    <cellStyle name="20 % - Akzent6 7 3 2" xfId="3989" xr:uid="{00000000-0005-0000-0000-00008A0F0000}"/>
    <cellStyle name="20 % - Akzent6 7 3 3" xfId="3990" xr:uid="{00000000-0005-0000-0000-00008B0F0000}"/>
    <cellStyle name="20 % - Akzent6 7 4" xfId="3991" xr:uid="{00000000-0005-0000-0000-00008C0F0000}"/>
    <cellStyle name="20 % - Akzent6 7 4 2" xfId="3992" xr:uid="{00000000-0005-0000-0000-00008D0F0000}"/>
    <cellStyle name="20 % - Akzent6 7 4 3" xfId="3993" xr:uid="{00000000-0005-0000-0000-00008E0F0000}"/>
    <cellStyle name="20 % - Akzent6 7 5" xfId="3994" xr:uid="{00000000-0005-0000-0000-00008F0F0000}"/>
    <cellStyle name="20 % - Akzent6 7 5 2" xfId="3995" xr:uid="{00000000-0005-0000-0000-0000900F0000}"/>
    <cellStyle name="20 % - Akzent6 7 5 3" xfId="3996" xr:uid="{00000000-0005-0000-0000-0000910F0000}"/>
    <cellStyle name="20 % - Akzent6 7 6" xfId="3997" xr:uid="{00000000-0005-0000-0000-0000920F0000}"/>
    <cellStyle name="20 % - Akzent6 7 6 2" xfId="3998" xr:uid="{00000000-0005-0000-0000-0000930F0000}"/>
    <cellStyle name="20 % - Akzent6 7 6 3" xfId="3999" xr:uid="{00000000-0005-0000-0000-0000940F0000}"/>
    <cellStyle name="20 % - Akzent6 7 7" xfId="4000" xr:uid="{00000000-0005-0000-0000-0000950F0000}"/>
    <cellStyle name="20 % - Akzent6 7 8" xfId="4001" xr:uid="{00000000-0005-0000-0000-0000960F0000}"/>
    <cellStyle name="20 % - Akzent6 7 9" xfId="4002" xr:uid="{00000000-0005-0000-0000-0000970F0000}"/>
    <cellStyle name="20 % - Akzent6 8" xfId="4003" xr:uid="{00000000-0005-0000-0000-0000980F0000}"/>
    <cellStyle name="20 % - Akzent6 8 2" xfId="4004" xr:uid="{00000000-0005-0000-0000-0000990F0000}"/>
    <cellStyle name="20 % - Akzent6 8 2 2" xfId="4005" xr:uid="{00000000-0005-0000-0000-00009A0F0000}"/>
    <cellStyle name="20 % - Akzent6 8 2 2 2" xfId="4006" xr:uid="{00000000-0005-0000-0000-00009B0F0000}"/>
    <cellStyle name="20 % - Akzent6 8 2 2 3" xfId="4007" xr:uid="{00000000-0005-0000-0000-00009C0F0000}"/>
    <cellStyle name="20 % - Akzent6 8 2 3" xfId="4008" xr:uid="{00000000-0005-0000-0000-00009D0F0000}"/>
    <cellStyle name="20 % - Akzent6 8 2 3 2" xfId="4009" xr:uid="{00000000-0005-0000-0000-00009E0F0000}"/>
    <cellStyle name="20 % - Akzent6 8 2 3 3" xfId="4010" xr:uid="{00000000-0005-0000-0000-00009F0F0000}"/>
    <cellStyle name="20 % - Akzent6 8 2 4" xfId="4011" xr:uid="{00000000-0005-0000-0000-0000A00F0000}"/>
    <cellStyle name="20 % - Akzent6 8 2 5" xfId="4012" xr:uid="{00000000-0005-0000-0000-0000A10F0000}"/>
    <cellStyle name="20 % - Akzent6 8 3" xfId="4013" xr:uid="{00000000-0005-0000-0000-0000A20F0000}"/>
    <cellStyle name="20 % - Akzent6 8 3 2" xfId="4014" xr:uid="{00000000-0005-0000-0000-0000A30F0000}"/>
    <cellStyle name="20 % - Akzent6 8 3 3" xfId="4015" xr:uid="{00000000-0005-0000-0000-0000A40F0000}"/>
    <cellStyle name="20 % - Akzent6 8 4" xfId="4016" xr:uid="{00000000-0005-0000-0000-0000A50F0000}"/>
    <cellStyle name="20 % - Akzent6 8 4 2" xfId="4017" xr:uid="{00000000-0005-0000-0000-0000A60F0000}"/>
    <cellStyle name="20 % - Akzent6 8 4 3" xfId="4018" xr:uid="{00000000-0005-0000-0000-0000A70F0000}"/>
    <cellStyle name="20 % - Akzent6 8 5" xfId="4019" xr:uid="{00000000-0005-0000-0000-0000A80F0000}"/>
    <cellStyle name="20 % - Akzent6 8 5 2" xfId="4020" xr:uid="{00000000-0005-0000-0000-0000A90F0000}"/>
    <cellStyle name="20 % - Akzent6 8 5 3" xfId="4021" xr:uid="{00000000-0005-0000-0000-0000AA0F0000}"/>
    <cellStyle name="20 % - Akzent6 8 6" xfId="4022" xr:uid="{00000000-0005-0000-0000-0000AB0F0000}"/>
    <cellStyle name="20 % - Akzent6 8 6 2" xfId="4023" xr:uid="{00000000-0005-0000-0000-0000AC0F0000}"/>
    <cellStyle name="20 % - Akzent6 8 6 3" xfId="4024" xr:uid="{00000000-0005-0000-0000-0000AD0F0000}"/>
    <cellStyle name="20 % - Akzent6 8 7" xfId="4025" xr:uid="{00000000-0005-0000-0000-0000AE0F0000}"/>
    <cellStyle name="20 % - Akzent6 8 8" xfId="4026" xr:uid="{00000000-0005-0000-0000-0000AF0F0000}"/>
    <cellStyle name="20 % - Akzent6 8 9" xfId="4027" xr:uid="{00000000-0005-0000-0000-0000B00F0000}"/>
    <cellStyle name="20 % - Akzent6 9" xfId="4028" xr:uid="{00000000-0005-0000-0000-0000B10F0000}"/>
    <cellStyle name="20 % - Akzent6 9 2" xfId="4029" xr:uid="{00000000-0005-0000-0000-0000B20F0000}"/>
    <cellStyle name="20 % - Akzent6 9 2 2" xfId="4030" xr:uid="{00000000-0005-0000-0000-0000B30F0000}"/>
    <cellStyle name="20 % - Akzent6 9 2 2 2" xfId="4031" xr:uid="{00000000-0005-0000-0000-0000B40F0000}"/>
    <cellStyle name="20 % - Akzent6 9 2 2 3" xfId="4032" xr:uid="{00000000-0005-0000-0000-0000B50F0000}"/>
    <cellStyle name="20 % - Akzent6 9 2 3" xfId="4033" xr:uid="{00000000-0005-0000-0000-0000B60F0000}"/>
    <cellStyle name="20 % - Akzent6 9 2 3 2" xfId="4034" xr:uid="{00000000-0005-0000-0000-0000B70F0000}"/>
    <cellStyle name="20 % - Akzent6 9 2 3 3" xfId="4035" xr:uid="{00000000-0005-0000-0000-0000B80F0000}"/>
    <cellStyle name="20 % - Akzent6 9 2 4" xfId="4036" xr:uid="{00000000-0005-0000-0000-0000B90F0000}"/>
    <cellStyle name="20 % - Akzent6 9 2 5" xfId="4037" xr:uid="{00000000-0005-0000-0000-0000BA0F0000}"/>
    <cellStyle name="20 % - Akzent6 9 3" xfId="4038" xr:uid="{00000000-0005-0000-0000-0000BB0F0000}"/>
    <cellStyle name="20 % - Akzent6 9 3 2" xfId="4039" xr:uid="{00000000-0005-0000-0000-0000BC0F0000}"/>
    <cellStyle name="20 % - Akzent6 9 3 3" xfId="4040" xr:uid="{00000000-0005-0000-0000-0000BD0F0000}"/>
    <cellStyle name="20 % - Akzent6 9 4" xfId="4041" xr:uid="{00000000-0005-0000-0000-0000BE0F0000}"/>
    <cellStyle name="20 % - Akzent6 9 4 2" xfId="4042" xr:uid="{00000000-0005-0000-0000-0000BF0F0000}"/>
    <cellStyle name="20 % - Akzent6 9 4 3" xfId="4043" xr:uid="{00000000-0005-0000-0000-0000C00F0000}"/>
    <cellStyle name="20 % - Akzent6 9 5" xfId="4044" xr:uid="{00000000-0005-0000-0000-0000C10F0000}"/>
    <cellStyle name="20 % - Akzent6 9 5 2" xfId="4045" xr:uid="{00000000-0005-0000-0000-0000C20F0000}"/>
    <cellStyle name="20 % - Akzent6 9 5 3" xfId="4046" xr:uid="{00000000-0005-0000-0000-0000C30F0000}"/>
    <cellStyle name="20 % - Akzent6 9 6" xfId="4047" xr:uid="{00000000-0005-0000-0000-0000C40F0000}"/>
    <cellStyle name="20 % - Akzent6 9 7" xfId="4048" xr:uid="{00000000-0005-0000-0000-0000C50F0000}"/>
    <cellStyle name="20 % - Akzent6 9 8" xfId="4049" xr:uid="{00000000-0005-0000-0000-0000C60F0000}"/>
    <cellStyle name="20% - Akzent1" xfId="4050" xr:uid="{00000000-0005-0000-0000-0000C70F0000}"/>
    <cellStyle name="20% - Akzent2" xfId="4051" xr:uid="{00000000-0005-0000-0000-0000C80F0000}"/>
    <cellStyle name="20% - Akzent3" xfId="4052" xr:uid="{00000000-0005-0000-0000-0000C90F0000}"/>
    <cellStyle name="20% - Akzent4" xfId="4053" xr:uid="{00000000-0005-0000-0000-0000CA0F0000}"/>
    <cellStyle name="20% - Akzent5" xfId="4054" xr:uid="{00000000-0005-0000-0000-0000CB0F0000}"/>
    <cellStyle name="20% - Akzent6" xfId="4055" xr:uid="{00000000-0005-0000-0000-0000CC0F0000}"/>
    <cellStyle name="2mitP" xfId="4056" xr:uid="{00000000-0005-0000-0000-0000CD0F0000}"/>
    <cellStyle name="2ohneP" xfId="4057" xr:uid="{00000000-0005-0000-0000-0000CE0F0000}"/>
    <cellStyle name="3mitP" xfId="4058" xr:uid="{00000000-0005-0000-0000-0000CF0F0000}"/>
    <cellStyle name="3ohneP" xfId="4059" xr:uid="{00000000-0005-0000-0000-0000D00F0000}"/>
    <cellStyle name="40 % - Akzent1 10" xfId="4060" xr:uid="{00000000-0005-0000-0000-0000D10F0000}"/>
    <cellStyle name="40 % - Akzent1 10 2" xfId="4061" xr:uid="{00000000-0005-0000-0000-0000D20F0000}"/>
    <cellStyle name="40 % - Akzent1 10 2 2" xfId="4062" xr:uid="{00000000-0005-0000-0000-0000D30F0000}"/>
    <cellStyle name="40 % - Akzent1 10 2 3" xfId="4063" xr:uid="{00000000-0005-0000-0000-0000D40F0000}"/>
    <cellStyle name="40 % - Akzent1 10 3" xfId="4064" xr:uid="{00000000-0005-0000-0000-0000D50F0000}"/>
    <cellStyle name="40 % - Akzent1 10 3 2" xfId="4065" xr:uid="{00000000-0005-0000-0000-0000D60F0000}"/>
    <cellStyle name="40 % - Akzent1 10 3 3" xfId="4066" xr:uid="{00000000-0005-0000-0000-0000D70F0000}"/>
    <cellStyle name="40 % - Akzent1 10 4" xfId="4067" xr:uid="{00000000-0005-0000-0000-0000D80F0000}"/>
    <cellStyle name="40 % - Akzent1 10 5" xfId="4068" xr:uid="{00000000-0005-0000-0000-0000D90F0000}"/>
    <cellStyle name="40 % - Akzent1 10 6" xfId="4069" xr:uid="{00000000-0005-0000-0000-0000DA0F0000}"/>
    <cellStyle name="40 % - Akzent1 11" xfId="4070" xr:uid="{00000000-0005-0000-0000-0000DB0F0000}"/>
    <cellStyle name="40 % - Akzent1 11 2" xfId="4071" xr:uid="{00000000-0005-0000-0000-0000DC0F0000}"/>
    <cellStyle name="40 % - Akzent1 11 2 2" xfId="4072" xr:uid="{00000000-0005-0000-0000-0000DD0F0000}"/>
    <cellStyle name="40 % - Akzent1 11 2 3" xfId="4073" xr:uid="{00000000-0005-0000-0000-0000DE0F0000}"/>
    <cellStyle name="40 % - Akzent1 11 3" xfId="4074" xr:uid="{00000000-0005-0000-0000-0000DF0F0000}"/>
    <cellStyle name="40 % - Akzent1 11 4" xfId="4075" xr:uid="{00000000-0005-0000-0000-0000E00F0000}"/>
    <cellStyle name="40 % - Akzent1 12" xfId="4076" xr:uid="{00000000-0005-0000-0000-0000E10F0000}"/>
    <cellStyle name="40 % - Akzent1 12 2" xfId="4077" xr:uid="{00000000-0005-0000-0000-0000E20F0000}"/>
    <cellStyle name="40 % - Akzent1 12 3" xfId="4078" xr:uid="{00000000-0005-0000-0000-0000E30F0000}"/>
    <cellStyle name="40 % - Akzent1 13" xfId="4079" xr:uid="{00000000-0005-0000-0000-0000E40F0000}"/>
    <cellStyle name="40 % - Akzent1 13 2" xfId="4080" xr:uid="{00000000-0005-0000-0000-0000E50F0000}"/>
    <cellStyle name="40 % - Akzent1 13 3" xfId="4081" xr:uid="{00000000-0005-0000-0000-0000E60F0000}"/>
    <cellStyle name="40 % - Akzent1 14" xfId="4082" xr:uid="{00000000-0005-0000-0000-0000E70F0000}"/>
    <cellStyle name="40 % - Akzent1 14 2" xfId="4083" xr:uid="{00000000-0005-0000-0000-0000E80F0000}"/>
    <cellStyle name="40 % - Akzent1 14 3" xfId="4084" xr:uid="{00000000-0005-0000-0000-0000E90F0000}"/>
    <cellStyle name="40 % - Akzent1 15" xfId="4085" xr:uid="{00000000-0005-0000-0000-0000EA0F0000}"/>
    <cellStyle name="40 % - Akzent1 15 2" xfId="4086" xr:uid="{00000000-0005-0000-0000-0000EB0F0000}"/>
    <cellStyle name="40 % - Akzent1 16" xfId="4087" xr:uid="{00000000-0005-0000-0000-0000EC0F0000}"/>
    <cellStyle name="40 % - Akzent1 2" xfId="4088" xr:uid="{00000000-0005-0000-0000-0000ED0F0000}"/>
    <cellStyle name="40 % - Akzent1 2 10" xfId="4089" xr:uid="{00000000-0005-0000-0000-0000EE0F0000}"/>
    <cellStyle name="40 % - Akzent1 2 10 2" xfId="4090" xr:uid="{00000000-0005-0000-0000-0000EF0F0000}"/>
    <cellStyle name="40 % - Akzent1 2 10 2 2" xfId="4091" xr:uid="{00000000-0005-0000-0000-0000F00F0000}"/>
    <cellStyle name="40 % - Akzent1 2 10 2 3" xfId="4092" xr:uid="{00000000-0005-0000-0000-0000F10F0000}"/>
    <cellStyle name="40 % - Akzent1 2 10 3" xfId="4093" xr:uid="{00000000-0005-0000-0000-0000F20F0000}"/>
    <cellStyle name="40 % - Akzent1 2 10 4" xfId="4094" xr:uid="{00000000-0005-0000-0000-0000F30F0000}"/>
    <cellStyle name="40 % - Akzent1 2 11" xfId="4095" xr:uid="{00000000-0005-0000-0000-0000F40F0000}"/>
    <cellStyle name="40 % - Akzent1 2 11 2" xfId="4096" xr:uid="{00000000-0005-0000-0000-0000F50F0000}"/>
    <cellStyle name="40 % - Akzent1 2 11 3" xfId="4097" xr:uid="{00000000-0005-0000-0000-0000F60F0000}"/>
    <cellStyle name="40 % - Akzent1 2 12" xfId="4098" xr:uid="{00000000-0005-0000-0000-0000F70F0000}"/>
    <cellStyle name="40 % - Akzent1 2 12 2" xfId="4099" xr:uid="{00000000-0005-0000-0000-0000F80F0000}"/>
    <cellStyle name="40 % - Akzent1 2 12 3" xfId="4100" xr:uid="{00000000-0005-0000-0000-0000F90F0000}"/>
    <cellStyle name="40 % - Akzent1 2 13" xfId="4101" xr:uid="{00000000-0005-0000-0000-0000FA0F0000}"/>
    <cellStyle name="40 % - Akzent1 2 13 2" xfId="4102" xr:uid="{00000000-0005-0000-0000-0000FB0F0000}"/>
    <cellStyle name="40 % - Akzent1 2 13 3" xfId="4103" xr:uid="{00000000-0005-0000-0000-0000FC0F0000}"/>
    <cellStyle name="40 % - Akzent1 2 14" xfId="4104" xr:uid="{00000000-0005-0000-0000-0000FD0F0000}"/>
    <cellStyle name="40 % - Akzent1 2 15" xfId="4105" xr:uid="{00000000-0005-0000-0000-0000FE0F0000}"/>
    <cellStyle name="40 % - Akzent1 2 16" xfId="4106" xr:uid="{00000000-0005-0000-0000-0000FF0F0000}"/>
    <cellStyle name="40 % - Akzent1 2 2" xfId="4107" xr:uid="{00000000-0005-0000-0000-000000100000}"/>
    <cellStyle name="40 % - Akzent1 2 2 10" xfId="4108" xr:uid="{00000000-0005-0000-0000-000001100000}"/>
    <cellStyle name="40 % - Akzent1 2 2 11" xfId="4109" xr:uid="{00000000-0005-0000-0000-000002100000}"/>
    <cellStyle name="40 % - Akzent1 2 2 12" xfId="4110" xr:uid="{00000000-0005-0000-0000-000003100000}"/>
    <cellStyle name="40 % - Akzent1 2 2 2" xfId="4111" xr:uid="{00000000-0005-0000-0000-000004100000}"/>
    <cellStyle name="40 % - Akzent1 2 2 2 2" xfId="4112" xr:uid="{00000000-0005-0000-0000-000005100000}"/>
    <cellStyle name="40 % - Akzent1 2 2 2 2 2" xfId="4113" xr:uid="{00000000-0005-0000-0000-000006100000}"/>
    <cellStyle name="40 % - Akzent1 2 2 2 2 2 2" xfId="4114" xr:uid="{00000000-0005-0000-0000-000007100000}"/>
    <cellStyle name="40 % - Akzent1 2 2 2 2 2 3" xfId="4115" xr:uid="{00000000-0005-0000-0000-000008100000}"/>
    <cellStyle name="40 % - Akzent1 2 2 2 2 3" xfId="4116" xr:uid="{00000000-0005-0000-0000-000009100000}"/>
    <cellStyle name="40 % - Akzent1 2 2 2 2 3 2" xfId="4117" xr:uid="{00000000-0005-0000-0000-00000A100000}"/>
    <cellStyle name="40 % - Akzent1 2 2 2 2 3 3" xfId="4118" xr:uid="{00000000-0005-0000-0000-00000B100000}"/>
    <cellStyle name="40 % - Akzent1 2 2 2 2 4" xfId="4119" xr:uid="{00000000-0005-0000-0000-00000C100000}"/>
    <cellStyle name="40 % - Akzent1 2 2 2 2 5" xfId="4120" xr:uid="{00000000-0005-0000-0000-00000D100000}"/>
    <cellStyle name="40 % - Akzent1 2 2 2 3" xfId="4121" xr:uid="{00000000-0005-0000-0000-00000E100000}"/>
    <cellStyle name="40 % - Akzent1 2 2 2 3 2" xfId="4122" xr:uid="{00000000-0005-0000-0000-00000F100000}"/>
    <cellStyle name="40 % - Akzent1 2 2 2 3 3" xfId="4123" xr:uid="{00000000-0005-0000-0000-000010100000}"/>
    <cellStyle name="40 % - Akzent1 2 2 2 4" xfId="4124" xr:uid="{00000000-0005-0000-0000-000011100000}"/>
    <cellStyle name="40 % - Akzent1 2 2 2 4 2" xfId="4125" xr:uid="{00000000-0005-0000-0000-000012100000}"/>
    <cellStyle name="40 % - Akzent1 2 2 2 4 3" xfId="4126" xr:uid="{00000000-0005-0000-0000-000013100000}"/>
    <cellStyle name="40 % - Akzent1 2 2 2 5" xfId="4127" xr:uid="{00000000-0005-0000-0000-000014100000}"/>
    <cellStyle name="40 % - Akzent1 2 2 2 5 2" xfId="4128" xr:uid="{00000000-0005-0000-0000-000015100000}"/>
    <cellStyle name="40 % - Akzent1 2 2 2 5 3" xfId="4129" xr:uid="{00000000-0005-0000-0000-000016100000}"/>
    <cellStyle name="40 % - Akzent1 2 2 2 6" xfId="4130" xr:uid="{00000000-0005-0000-0000-000017100000}"/>
    <cellStyle name="40 % - Akzent1 2 2 2 7" xfId="4131" xr:uid="{00000000-0005-0000-0000-000018100000}"/>
    <cellStyle name="40 % - Akzent1 2 2 2 8" xfId="4132" xr:uid="{00000000-0005-0000-0000-000019100000}"/>
    <cellStyle name="40 % - Akzent1 2 2 3" xfId="4133" xr:uid="{00000000-0005-0000-0000-00001A100000}"/>
    <cellStyle name="40 % - Akzent1 2 2 3 2" xfId="4134" xr:uid="{00000000-0005-0000-0000-00001B100000}"/>
    <cellStyle name="40 % - Akzent1 2 2 3 2 2" xfId="4135" xr:uid="{00000000-0005-0000-0000-00001C100000}"/>
    <cellStyle name="40 % - Akzent1 2 2 3 2 2 2" xfId="4136" xr:uid="{00000000-0005-0000-0000-00001D100000}"/>
    <cellStyle name="40 % - Akzent1 2 2 3 2 2 3" xfId="4137" xr:uid="{00000000-0005-0000-0000-00001E100000}"/>
    <cellStyle name="40 % - Akzent1 2 2 3 2 3" xfId="4138" xr:uid="{00000000-0005-0000-0000-00001F100000}"/>
    <cellStyle name="40 % - Akzent1 2 2 3 2 3 2" xfId="4139" xr:uid="{00000000-0005-0000-0000-000020100000}"/>
    <cellStyle name="40 % - Akzent1 2 2 3 2 3 3" xfId="4140" xr:uid="{00000000-0005-0000-0000-000021100000}"/>
    <cellStyle name="40 % - Akzent1 2 2 3 2 4" xfId="4141" xr:uid="{00000000-0005-0000-0000-000022100000}"/>
    <cellStyle name="40 % - Akzent1 2 2 3 2 5" xfId="4142" xr:uid="{00000000-0005-0000-0000-000023100000}"/>
    <cellStyle name="40 % - Akzent1 2 2 3 3" xfId="4143" xr:uid="{00000000-0005-0000-0000-000024100000}"/>
    <cellStyle name="40 % - Akzent1 2 2 3 3 2" xfId="4144" xr:uid="{00000000-0005-0000-0000-000025100000}"/>
    <cellStyle name="40 % - Akzent1 2 2 3 3 3" xfId="4145" xr:uid="{00000000-0005-0000-0000-000026100000}"/>
    <cellStyle name="40 % - Akzent1 2 2 3 4" xfId="4146" xr:uid="{00000000-0005-0000-0000-000027100000}"/>
    <cellStyle name="40 % - Akzent1 2 2 3 4 2" xfId="4147" xr:uid="{00000000-0005-0000-0000-000028100000}"/>
    <cellStyle name="40 % - Akzent1 2 2 3 4 3" xfId="4148" xr:uid="{00000000-0005-0000-0000-000029100000}"/>
    <cellStyle name="40 % - Akzent1 2 2 3 5" xfId="4149" xr:uid="{00000000-0005-0000-0000-00002A100000}"/>
    <cellStyle name="40 % - Akzent1 2 2 3 6" xfId="4150" xr:uid="{00000000-0005-0000-0000-00002B100000}"/>
    <cellStyle name="40 % - Akzent1 2 2 3 7" xfId="4151" xr:uid="{00000000-0005-0000-0000-00002C100000}"/>
    <cellStyle name="40 % - Akzent1 2 2 4" xfId="4152" xr:uid="{00000000-0005-0000-0000-00002D100000}"/>
    <cellStyle name="40 % - Akzent1 2 2 4 2" xfId="4153" xr:uid="{00000000-0005-0000-0000-00002E100000}"/>
    <cellStyle name="40 % - Akzent1 2 2 4 2 2" xfId="4154" xr:uid="{00000000-0005-0000-0000-00002F100000}"/>
    <cellStyle name="40 % - Akzent1 2 2 4 2 3" xfId="4155" xr:uid="{00000000-0005-0000-0000-000030100000}"/>
    <cellStyle name="40 % - Akzent1 2 2 4 3" xfId="4156" xr:uid="{00000000-0005-0000-0000-000031100000}"/>
    <cellStyle name="40 % - Akzent1 2 2 4 3 2" xfId="4157" xr:uid="{00000000-0005-0000-0000-000032100000}"/>
    <cellStyle name="40 % - Akzent1 2 2 4 3 3" xfId="4158" xr:uid="{00000000-0005-0000-0000-000033100000}"/>
    <cellStyle name="40 % - Akzent1 2 2 4 4" xfId="4159" xr:uid="{00000000-0005-0000-0000-000034100000}"/>
    <cellStyle name="40 % - Akzent1 2 2 4 5" xfId="4160" xr:uid="{00000000-0005-0000-0000-000035100000}"/>
    <cellStyle name="40 % - Akzent1 2 2 5" xfId="4161" xr:uid="{00000000-0005-0000-0000-000036100000}"/>
    <cellStyle name="40 % - Akzent1 2 2 5 2" xfId="4162" xr:uid="{00000000-0005-0000-0000-000037100000}"/>
    <cellStyle name="40 % - Akzent1 2 2 5 3" xfId="4163" xr:uid="{00000000-0005-0000-0000-000038100000}"/>
    <cellStyle name="40 % - Akzent1 2 2 6" xfId="4164" xr:uid="{00000000-0005-0000-0000-000039100000}"/>
    <cellStyle name="40 % - Akzent1 2 2 6 2" xfId="4165" xr:uid="{00000000-0005-0000-0000-00003A100000}"/>
    <cellStyle name="40 % - Akzent1 2 2 6 3" xfId="4166" xr:uid="{00000000-0005-0000-0000-00003B100000}"/>
    <cellStyle name="40 % - Akzent1 2 2 7" xfId="4167" xr:uid="{00000000-0005-0000-0000-00003C100000}"/>
    <cellStyle name="40 % - Akzent1 2 2 7 2" xfId="4168" xr:uid="{00000000-0005-0000-0000-00003D100000}"/>
    <cellStyle name="40 % - Akzent1 2 2 7 3" xfId="4169" xr:uid="{00000000-0005-0000-0000-00003E100000}"/>
    <cellStyle name="40 % - Akzent1 2 2 8" xfId="4170" xr:uid="{00000000-0005-0000-0000-00003F100000}"/>
    <cellStyle name="40 % - Akzent1 2 2 8 2" xfId="4171" xr:uid="{00000000-0005-0000-0000-000040100000}"/>
    <cellStyle name="40 % - Akzent1 2 2 8 3" xfId="4172" xr:uid="{00000000-0005-0000-0000-000041100000}"/>
    <cellStyle name="40 % - Akzent1 2 2 9" xfId="4173" xr:uid="{00000000-0005-0000-0000-000042100000}"/>
    <cellStyle name="40 % - Akzent1 2 2 9 2" xfId="4174" xr:uid="{00000000-0005-0000-0000-000043100000}"/>
    <cellStyle name="40 % - Akzent1 2 2 9 3" xfId="4175" xr:uid="{00000000-0005-0000-0000-000044100000}"/>
    <cellStyle name="40 % - Akzent1 2 3" xfId="4176" xr:uid="{00000000-0005-0000-0000-000045100000}"/>
    <cellStyle name="40 % - Akzent1 2 3 10" xfId="4177" xr:uid="{00000000-0005-0000-0000-000046100000}"/>
    <cellStyle name="40 % - Akzent1 2 3 11" xfId="4178" xr:uid="{00000000-0005-0000-0000-000047100000}"/>
    <cellStyle name="40 % - Akzent1 2 3 12" xfId="4179" xr:uid="{00000000-0005-0000-0000-000048100000}"/>
    <cellStyle name="40 % - Akzent1 2 3 2" xfId="4180" xr:uid="{00000000-0005-0000-0000-000049100000}"/>
    <cellStyle name="40 % - Akzent1 2 3 2 2" xfId="4181" xr:uid="{00000000-0005-0000-0000-00004A100000}"/>
    <cellStyle name="40 % - Akzent1 2 3 2 2 2" xfId="4182" xr:uid="{00000000-0005-0000-0000-00004B100000}"/>
    <cellStyle name="40 % - Akzent1 2 3 2 2 2 2" xfId="4183" xr:uid="{00000000-0005-0000-0000-00004C100000}"/>
    <cellStyle name="40 % - Akzent1 2 3 2 2 2 3" xfId="4184" xr:uid="{00000000-0005-0000-0000-00004D100000}"/>
    <cellStyle name="40 % - Akzent1 2 3 2 2 3" xfId="4185" xr:uid="{00000000-0005-0000-0000-00004E100000}"/>
    <cellStyle name="40 % - Akzent1 2 3 2 2 3 2" xfId="4186" xr:uid="{00000000-0005-0000-0000-00004F100000}"/>
    <cellStyle name="40 % - Akzent1 2 3 2 2 3 3" xfId="4187" xr:uid="{00000000-0005-0000-0000-000050100000}"/>
    <cellStyle name="40 % - Akzent1 2 3 2 2 4" xfId="4188" xr:uid="{00000000-0005-0000-0000-000051100000}"/>
    <cellStyle name="40 % - Akzent1 2 3 2 2 5" xfId="4189" xr:uid="{00000000-0005-0000-0000-000052100000}"/>
    <cellStyle name="40 % - Akzent1 2 3 2 3" xfId="4190" xr:uid="{00000000-0005-0000-0000-000053100000}"/>
    <cellStyle name="40 % - Akzent1 2 3 2 3 2" xfId="4191" xr:uid="{00000000-0005-0000-0000-000054100000}"/>
    <cellStyle name="40 % - Akzent1 2 3 2 3 3" xfId="4192" xr:uid="{00000000-0005-0000-0000-000055100000}"/>
    <cellStyle name="40 % - Akzent1 2 3 2 4" xfId="4193" xr:uid="{00000000-0005-0000-0000-000056100000}"/>
    <cellStyle name="40 % - Akzent1 2 3 2 4 2" xfId="4194" xr:uid="{00000000-0005-0000-0000-000057100000}"/>
    <cellStyle name="40 % - Akzent1 2 3 2 4 3" xfId="4195" xr:uid="{00000000-0005-0000-0000-000058100000}"/>
    <cellStyle name="40 % - Akzent1 2 3 2 5" xfId="4196" xr:uid="{00000000-0005-0000-0000-000059100000}"/>
    <cellStyle name="40 % - Akzent1 2 3 2 5 2" xfId="4197" xr:uid="{00000000-0005-0000-0000-00005A100000}"/>
    <cellStyle name="40 % - Akzent1 2 3 2 5 3" xfId="4198" xr:uid="{00000000-0005-0000-0000-00005B100000}"/>
    <cellStyle name="40 % - Akzent1 2 3 2 6" xfId="4199" xr:uid="{00000000-0005-0000-0000-00005C100000}"/>
    <cellStyle name="40 % - Akzent1 2 3 2 7" xfId="4200" xr:uid="{00000000-0005-0000-0000-00005D100000}"/>
    <cellStyle name="40 % - Akzent1 2 3 2 8" xfId="4201" xr:uid="{00000000-0005-0000-0000-00005E100000}"/>
    <cellStyle name="40 % - Akzent1 2 3 3" xfId="4202" xr:uid="{00000000-0005-0000-0000-00005F100000}"/>
    <cellStyle name="40 % - Akzent1 2 3 3 2" xfId="4203" xr:uid="{00000000-0005-0000-0000-000060100000}"/>
    <cellStyle name="40 % - Akzent1 2 3 3 2 2" xfId="4204" xr:uid="{00000000-0005-0000-0000-000061100000}"/>
    <cellStyle name="40 % - Akzent1 2 3 3 2 2 2" xfId="4205" xr:uid="{00000000-0005-0000-0000-000062100000}"/>
    <cellStyle name="40 % - Akzent1 2 3 3 2 2 3" xfId="4206" xr:uid="{00000000-0005-0000-0000-000063100000}"/>
    <cellStyle name="40 % - Akzent1 2 3 3 2 3" xfId="4207" xr:uid="{00000000-0005-0000-0000-000064100000}"/>
    <cellStyle name="40 % - Akzent1 2 3 3 2 3 2" xfId="4208" xr:uid="{00000000-0005-0000-0000-000065100000}"/>
    <cellStyle name="40 % - Akzent1 2 3 3 2 3 3" xfId="4209" xr:uid="{00000000-0005-0000-0000-000066100000}"/>
    <cellStyle name="40 % - Akzent1 2 3 3 2 4" xfId="4210" xr:uid="{00000000-0005-0000-0000-000067100000}"/>
    <cellStyle name="40 % - Akzent1 2 3 3 2 5" xfId="4211" xr:uid="{00000000-0005-0000-0000-000068100000}"/>
    <cellStyle name="40 % - Akzent1 2 3 3 3" xfId="4212" xr:uid="{00000000-0005-0000-0000-000069100000}"/>
    <cellStyle name="40 % - Akzent1 2 3 3 3 2" xfId="4213" xr:uid="{00000000-0005-0000-0000-00006A100000}"/>
    <cellStyle name="40 % - Akzent1 2 3 3 3 3" xfId="4214" xr:uid="{00000000-0005-0000-0000-00006B100000}"/>
    <cellStyle name="40 % - Akzent1 2 3 3 4" xfId="4215" xr:uid="{00000000-0005-0000-0000-00006C100000}"/>
    <cellStyle name="40 % - Akzent1 2 3 3 4 2" xfId="4216" xr:uid="{00000000-0005-0000-0000-00006D100000}"/>
    <cellStyle name="40 % - Akzent1 2 3 3 4 3" xfId="4217" xr:uid="{00000000-0005-0000-0000-00006E100000}"/>
    <cellStyle name="40 % - Akzent1 2 3 3 5" xfId="4218" xr:uid="{00000000-0005-0000-0000-00006F100000}"/>
    <cellStyle name="40 % - Akzent1 2 3 3 6" xfId="4219" xr:uid="{00000000-0005-0000-0000-000070100000}"/>
    <cellStyle name="40 % - Akzent1 2 3 3 7" xfId="4220" xr:uid="{00000000-0005-0000-0000-000071100000}"/>
    <cellStyle name="40 % - Akzent1 2 3 4" xfId="4221" xr:uid="{00000000-0005-0000-0000-000072100000}"/>
    <cellStyle name="40 % - Akzent1 2 3 4 2" xfId="4222" xr:uid="{00000000-0005-0000-0000-000073100000}"/>
    <cellStyle name="40 % - Akzent1 2 3 4 2 2" xfId="4223" xr:uid="{00000000-0005-0000-0000-000074100000}"/>
    <cellStyle name="40 % - Akzent1 2 3 4 2 3" xfId="4224" xr:uid="{00000000-0005-0000-0000-000075100000}"/>
    <cellStyle name="40 % - Akzent1 2 3 4 3" xfId="4225" xr:uid="{00000000-0005-0000-0000-000076100000}"/>
    <cellStyle name="40 % - Akzent1 2 3 4 3 2" xfId="4226" xr:uid="{00000000-0005-0000-0000-000077100000}"/>
    <cellStyle name="40 % - Akzent1 2 3 4 3 3" xfId="4227" xr:uid="{00000000-0005-0000-0000-000078100000}"/>
    <cellStyle name="40 % - Akzent1 2 3 4 4" xfId="4228" xr:uid="{00000000-0005-0000-0000-000079100000}"/>
    <cellStyle name="40 % - Akzent1 2 3 4 5" xfId="4229" xr:uid="{00000000-0005-0000-0000-00007A100000}"/>
    <cellStyle name="40 % - Akzent1 2 3 5" xfId="4230" xr:uid="{00000000-0005-0000-0000-00007B100000}"/>
    <cellStyle name="40 % - Akzent1 2 3 5 2" xfId="4231" xr:uid="{00000000-0005-0000-0000-00007C100000}"/>
    <cellStyle name="40 % - Akzent1 2 3 5 3" xfId="4232" xr:uid="{00000000-0005-0000-0000-00007D100000}"/>
    <cellStyle name="40 % - Akzent1 2 3 6" xfId="4233" xr:uid="{00000000-0005-0000-0000-00007E100000}"/>
    <cellStyle name="40 % - Akzent1 2 3 6 2" xfId="4234" xr:uid="{00000000-0005-0000-0000-00007F100000}"/>
    <cellStyle name="40 % - Akzent1 2 3 6 3" xfId="4235" xr:uid="{00000000-0005-0000-0000-000080100000}"/>
    <cellStyle name="40 % - Akzent1 2 3 7" xfId="4236" xr:uid="{00000000-0005-0000-0000-000081100000}"/>
    <cellStyle name="40 % - Akzent1 2 3 7 2" xfId="4237" xr:uid="{00000000-0005-0000-0000-000082100000}"/>
    <cellStyle name="40 % - Akzent1 2 3 7 3" xfId="4238" xr:uid="{00000000-0005-0000-0000-000083100000}"/>
    <cellStyle name="40 % - Akzent1 2 3 8" xfId="4239" xr:uid="{00000000-0005-0000-0000-000084100000}"/>
    <cellStyle name="40 % - Akzent1 2 3 8 2" xfId="4240" xr:uid="{00000000-0005-0000-0000-000085100000}"/>
    <cellStyle name="40 % - Akzent1 2 3 8 3" xfId="4241" xr:uid="{00000000-0005-0000-0000-000086100000}"/>
    <cellStyle name="40 % - Akzent1 2 3 9" xfId="4242" xr:uid="{00000000-0005-0000-0000-000087100000}"/>
    <cellStyle name="40 % - Akzent1 2 3 9 2" xfId="4243" xr:uid="{00000000-0005-0000-0000-000088100000}"/>
    <cellStyle name="40 % - Akzent1 2 3 9 3" xfId="4244" xr:uid="{00000000-0005-0000-0000-000089100000}"/>
    <cellStyle name="40 % - Akzent1 2 4" xfId="4245" xr:uid="{00000000-0005-0000-0000-00008A100000}"/>
    <cellStyle name="40 % - Akzent1 2 4 10" xfId="4246" xr:uid="{00000000-0005-0000-0000-00008B100000}"/>
    <cellStyle name="40 % - Akzent1 2 4 11" xfId="4247" xr:uid="{00000000-0005-0000-0000-00008C100000}"/>
    <cellStyle name="40 % - Akzent1 2 4 12" xfId="4248" xr:uid="{00000000-0005-0000-0000-00008D100000}"/>
    <cellStyle name="40 % - Akzent1 2 4 2" xfId="4249" xr:uid="{00000000-0005-0000-0000-00008E100000}"/>
    <cellStyle name="40 % - Akzent1 2 4 2 2" xfId="4250" xr:uid="{00000000-0005-0000-0000-00008F100000}"/>
    <cellStyle name="40 % - Akzent1 2 4 2 2 2" xfId="4251" xr:uid="{00000000-0005-0000-0000-000090100000}"/>
    <cellStyle name="40 % - Akzent1 2 4 2 2 2 2" xfId="4252" xr:uid="{00000000-0005-0000-0000-000091100000}"/>
    <cellStyle name="40 % - Akzent1 2 4 2 2 2 3" xfId="4253" xr:uid="{00000000-0005-0000-0000-000092100000}"/>
    <cellStyle name="40 % - Akzent1 2 4 2 2 3" xfId="4254" xr:uid="{00000000-0005-0000-0000-000093100000}"/>
    <cellStyle name="40 % - Akzent1 2 4 2 2 3 2" xfId="4255" xr:uid="{00000000-0005-0000-0000-000094100000}"/>
    <cellStyle name="40 % - Akzent1 2 4 2 2 3 3" xfId="4256" xr:uid="{00000000-0005-0000-0000-000095100000}"/>
    <cellStyle name="40 % - Akzent1 2 4 2 2 4" xfId="4257" xr:uid="{00000000-0005-0000-0000-000096100000}"/>
    <cellStyle name="40 % - Akzent1 2 4 2 2 5" xfId="4258" xr:uid="{00000000-0005-0000-0000-000097100000}"/>
    <cellStyle name="40 % - Akzent1 2 4 2 3" xfId="4259" xr:uid="{00000000-0005-0000-0000-000098100000}"/>
    <cellStyle name="40 % - Akzent1 2 4 2 3 2" xfId="4260" xr:uid="{00000000-0005-0000-0000-000099100000}"/>
    <cellStyle name="40 % - Akzent1 2 4 2 3 3" xfId="4261" xr:uid="{00000000-0005-0000-0000-00009A100000}"/>
    <cellStyle name="40 % - Akzent1 2 4 2 4" xfId="4262" xr:uid="{00000000-0005-0000-0000-00009B100000}"/>
    <cellStyle name="40 % - Akzent1 2 4 2 4 2" xfId="4263" xr:uid="{00000000-0005-0000-0000-00009C100000}"/>
    <cellStyle name="40 % - Akzent1 2 4 2 4 3" xfId="4264" xr:uid="{00000000-0005-0000-0000-00009D100000}"/>
    <cellStyle name="40 % - Akzent1 2 4 2 5" xfId="4265" xr:uid="{00000000-0005-0000-0000-00009E100000}"/>
    <cellStyle name="40 % - Akzent1 2 4 2 5 2" xfId="4266" xr:uid="{00000000-0005-0000-0000-00009F100000}"/>
    <cellStyle name="40 % - Akzent1 2 4 2 5 3" xfId="4267" xr:uid="{00000000-0005-0000-0000-0000A0100000}"/>
    <cellStyle name="40 % - Akzent1 2 4 2 6" xfId="4268" xr:uid="{00000000-0005-0000-0000-0000A1100000}"/>
    <cellStyle name="40 % - Akzent1 2 4 2 7" xfId="4269" xr:uid="{00000000-0005-0000-0000-0000A2100000}"/>
    <cellStyle name="40 % - Akzent1 2 4 2 8" xfId="4270" xr:uid="{00000000-0005-0000-0000-0000A3100000}"/>
    <cellStyle name="40 % - Akzent1 2 4 3" xfId="4271" xr:uid="{00000000-0005-0000-0000-0000A4100000}"/>
    <cellStyle name="40 % - Akzent1 2 4 3 2" xfId="4272" xr:uid="{00000000-0005-0000-0000-0000A5100000}"/>
    <cellStyle name="40 % - Akzent1 2 4 3 2 2" xfId="4273" xr:uid="{00000000-0005-0000-0000-0000A6100000}"/>
    <cellStyle name="40 % - Akzent1 2 4 3 2 2 2" xfId="4274" xr:uid="{00000000-0005-0000-0000-0000A7100000}"/>
    <cellStyle name="40 % - Akzent1 2 4 3 2 2 3" xfId="4275" xr:uid="{00000000-0005-0000-0000-0000A8100000}"/>
    <cellStyle name="40 % - Akzent1 2 4 3 2 3" xfId="4276" xr:uid="{00000000-0005-0000-0000-0000A9100000}"/>
    <cellStyle name="40 % - Akzent1 2 4 3 2 3 2" xfId="4277" xr:uid="{00000000-0005-0000-0000-0000AA100000}"/>
    <cellStyle name="40 % - Akzent1 2 4 3 2 3 3" xfId="4278" xr:uid="{00000000-0005-0000-0000-0000AB100000}"/>
    <cellStyle name="40 % - Akzent1 2 4 3 2 4" xfId="4279" xr:uid="{00000000-0005-0000-0000-0000AC100000}"/>
    <cellStyle name="40 % - Akzent1 2 4 3 2 5" xfId="4280" xr:uid="{00000000-0005-0000-0000-0000AD100000}"/>
    <cellStyle name="40 % - Akzent1 2 4 3 3" xfId="4281" xr:uid="{00000000-0005-0000-0000-0000AE100000}"/>
    <cellStyle name="40 % - Akzent1 2 4 3 3 2" xfId="4282" xr:uid="{00000000-0005-0000-0000-0000AF100000}"/>
    <cellStyle name="40 % - Akzent1 2 4 3 3 3" xfId="4283" xr:uid="{00000000-0005-0000-0000-0000B0100000}"/>
    <cellStyle name="40 % - Akzent1 2 4 3 4" xfId="4284" xr:uid="{00000000-0005-0000-0000-0000B1100000}"/>
    <cellStyle name="40 % - Akzent1 2 4 3 4 2" xfId="4285" xr:uid="{00000000-0005-0000-0000-0000B2100000}"/>
    <cellStyle name="40 % - Akzent1 2 4 3 4 3" xfId="4286" xr:uid="{00000000-0005-0000-0000-0000B3100000}"/>
    <cellStyle name="40 % - Akzent1 2 4 3 5" xfId="4287" xr:uid="{00000000-0005-0000-0000-0000B4100000}"/>
    <cellStyle name="40 % - Akzent1 2 4 3 6" xfId="4288" xr:uid="{00000000-0005-0000-0000-0000B5100000}"/>
    <cellStyle name="40 % - Akzent1 2 4 3 7" xfId="4289" xr:uid="{00000000-0005-0000-0000-0000B6100000}"/>
    <cellStyle name="40 % - Akzent1 2 4 4" xfId="4290" xr:uid="{00000000-0005-0000-0000-0000B7100000}"/>
    <cellStyle name="40 % - Akzent1 2 4 4 2" xfId="4291" xr:uid="{00000000-0005-0000-0000-0000B8100000}"/>
    <cellStyle name="40 % - Akzent1 2 4 4 2 2" xfId="4292" xr:uid="{00000000-0005-0000-0000-0000B9100000}"/>
    <cellStyle name="40 % - Akzent1 2 4 4 2 3" xfId="4293" xr:uid="{00000000-0005-0000-0000-0000BA100000}"/>
    <cellStyle name="40 % - Akzent1 2 4 4 3" xfId="4294" xr:uid="{00000000-0005-0000-0000-0000BB100000}"/>
    <cellStyle name="40 % - Akzent1 2 4 4 3 2" xfId="4295" xr:uid="{00000000-0005-0000-0000-0000BC100000}"/>
    <cellStyle name="40 % - Akzent1 2 4 4 3 3" xfId="4296" xr:uid="{00000000-0005-0000-0000-0000BD100000}"/>
    <cellStyle name="40 % - Akzent1 2 4 4 4" xfId="4297" xr:uid="{00000000-0005-0000-0000-0000BE100000}"/>
    <cellStyle name="40 % - Akzent1 2 4 4 5" xfId="4298" xr:uid="{00000000-0005-0000-0000-0000BF100000}"/>
    <cellStyle name="40 % - Akzent1 2 4 5" xfId="4299" xr:uid="{00000000-0005-0000-0000-0000C0100000}"/>
    <cellStyle name="40 % - Akzent1 2 4 5 2" xfId="4300" xr:uid="{00000000-0005-0000-0000-0000C1100000}"/>
    <cellStyle name="40 % - Akzent1 2 4 5 3" xfId="4301" xr:uid="{00000000-0005-0000-0000-0000C2100000}"/>
    <cellStyle name="40 % - Akzent1 2 4 6" xfId="4302" xr:uid="{00000000-0005-0000-0000-0000C3100000}"/>
    <cellStyle name="40 % - Akzent1 2 4 6 2" xfId="4303" xr:uid="{00000000-0005-0000-0000-0000C4100000}"/>
    <cellStyle name="40 % - Akzent1 2 4 6 3" xfId="4304" xr:uid="{00000000-0005-0000-0000-0000C5100000}"/>
    <cellStyle name="40 % - Akzent1 2 4 7" xfId="4305" xr:uid="{00000000-0005-0000-0000-0000C6100000}"/>
    <cellStyle name="40 % - Akzent1 2 4 7 2" xfId="4306" xr:uid="{00000000-0005-0000-0000-0000C7100000}"/>
    <cellStyle name="40 % - Akzent1 2 4 7 3" xfId="4307" xr:uid="{00000000-0005-0000-0000-0000C8100000}"/>
    <cellStyle name="40 % - Akzent1 2 4 8" xfId="4308" xr:uid="{00000000-0005-0000-0000-0000C9100000}"/>
    <cellStyle name="40 % - Akzent1 2 4 8 2" xfId="4309" xr:uid="{00000000-0005-0000-0000-0000CA100000}"/>
    <cellStyle name="40 % - Akzent1 2 4 8 3" xfId="4310" xr:uid="{00000000-0005-0000-0000-0000CB100000}"/>
    <cellStyle name="40 % - Akzent1 2 4 9" xfId="4311" xr:uid="{00000000-0005-0000-0000-0000CC100000}"/>
    <cellStyle name="40 % - Akzent1 2 4 9 2" xfId="4312" xr:uid="{00000000-0005-0000-0000-0000CD100000}"/>
    <cellStyle name="40 % - Akzent1 2 4 9 3" xfId="4313" xr:uid="{00000000-0005-0000-0000-0000CE100000}"/>
    <cellStyle name="40 % - Akzent1 2 5" xfId="4314" xr:uid="{00000000-0005-0000-0000-0000CF100000}"/>
    <cellStyle name="40 % - Akzent1 2 5 10" xfId="4315" xr:uid="{00000000-0005-0000-0000-0000D0100000}"/>
    <cellStyle name="40 % - Akzent1 2 5 2" xfId="4316" xr:uid="{00000000-0005-0000-0000-0000D1100000}"/>
    <cellStyle name="40 % - Akzent1 2 5 2 2" xfId="4317" xr:uid="{00000000-0005-0000-0000-0000D2100000}"/>
    <cellStyle name="40 % - Akzent1 2 5 2 2 2" xfId="4318" xr:uid="{00000000-0005-0000-0000-0000D3100000}"/>
    <cellStyle name="40 % - Akzent1 2 5 2 2 3" xfId="4319" xr:uid="{00000000-0005-0000-0000-0000D4100000}"/>
    <cellStyle name="40 % - Akzent1 2 5 2 3" xfId="4320" xr:uid="{00000000-0005-0000-0000-0000D5100000}"/>
    <cellStyle name="40 % - Akzent1 2 5 2 3 2" xfId="4321" xr:uid="{00000000-0005-0000-0000-0000D6100000}"/>
    <cellStyle name="40 % - Akzent1 2 5 2 3 3" xfId="4322" xr:uid="{00000000-0005-0000-0000-0000D7100000}"/>
    <cellStyle name="40 % - Akzent1 2 5 2 4" xfId="4323" xr:uid="{00000000-0005-0000-0000-0000D8100000}"/>
    <cellStyle name="40 % - Akzent1 2 5 2 5" xfId="4324" xr:uid="{00000000-0005-0000-0000-0000D9100000}"/>
    <cellStyle name="40 % - Akzent1 2 5 3" xfId="4325" xr:uid="{00000000-0005-0000-0000-0000DA100000}"/>
    <cellStyle name="40 % - Akzent1 2 5 3 2" xfId="4326" xr:uid="{00000000-0005-0000-0000-0000DB100000}"/>
    <cellStyle name="40 % - Akzent1 2 5 3 3" xfId="4327" xr:uid="{00000000-0005-0000-0000-0000DC100000}"/>
    <cellStyle name="40 % - Akzent1 2 5 4" xfId="4328" xr:uid="{00000000-0005-0000-0000-0000DD100000}"/>
    <cellStyle name="40 % - Akzent1 2 5 4 2" xfId="4329" xr:uid="{00000000-0005-0000-0000-0000DE100000}"/>
    <cellStyle name="40 % - Akzent1 2 5 4 3" xfId="4330" xr:uid="{00000000-0005-0000-0000-0000DF100000}"/>
    <cellStyle name="40 % - Akzent1 2 5 5" xfId="4331" xr:uid="{00000000-0005-0000-0000-0000E0100000}"/>
    <cellStyle name="40 % - Akzent1 2 5 5 2" xfId="4332" xr:uid="{00000000-0005-0000-0000-0000E1100000}"/>
    <cellStyle name="40 % - Akzent1 2 5 5 3" xfId="4333" xr:uid="{00000000-0005-0000-0000-0000E2100000}"/>
    <cellStyle name="40 % - Akzent1 2 5 6" xfId="4334" xr:uid="{00000000-0005-0000-0000-0000E3100000}"/>
    <cellStyle name="40 % - Akzent1 2 5 6 2" xfId="4335" xr:uid="{00000000-0005-0000-0000-0000E4100000}"/>
    <cellStyle name="40 % - Akzent1 2 5 6 3" xfId="4336" xr:uid="{00000000-0005-0000-0000-0000E5100000}"/>
    <cellStyle name="40 % - Akzent1 2 5 7" xfId="4337" xr:uid="{00000000-0005-0000-0000-0000E6100000}"/>
    <cellStyle name="40 % - Akzent1 2 5 7 2" xfId="4338" xr:uid="{00000000-0005-0000-0000-0000E7100000}"/>
    <cellStyle name="40 % - Akzent1 2 5 7 3" xfId="4339" xr:uid="{00000000-0005-0000-0000-0000E8100000}"/>
    <cellStyle name="40 % - Akzent1 2 5 8" xfId="4340" xr:uid="{00000000-0005-0000-0000-0000E9100000}"/>
    <cellStyle name="40 % - Akzent1 2 5 9" xfId="4341" xr:uid="{00000000-0005-0000-0000-0000EA100000}"/>
    <cellStyle name="40 % - Akzent1 2 6" xfId="4342" xr:uid="{00000000-0005-0000-0000-0000EB100000}"/>
    <cellStyle name="40 % - Akzent1 2 6 2" xfId="4343" xr:uid="{00000000-0005-0000-0000-0000EC100000}"/>
    <cellStyle name="40 % - Akzent1 2 6 2 2" xfId="4344" xr:uid="{00000000-0005-0000-0000-0000ED100000}"/>
    <cellStyle name="40 % - Akzent1 2 6 2 2 2" xfId="4345" xr:uid="{00000000-0005-0000-0000-0000EE100000}"/>
    <cellStyle name="40 % - Akzent1 2 6 2 2 3" xfId="4346" xr:uid="{00000000-0005-0000-0000-0000EF100000}"/>
    <cellStyle name="40 % - Akzent1 2 6 2 3" xfId="4347" xr:uid="{00000000-0005-0000-0000-0000F0100000}"/>
    <cellStyle name="40 % - Akzent1 2 6 2 3 2" xfId="4348" xr:uid="{00000000-0005-0000-0000-0000F1100000}"/>
    <cellStyle name="40 % - Akzent1 2 6 2 3 3" xfId="4349" xr:uid="{00000000-0005-0000-0000-0000F2100000}"/>
    <cellStyle name="40 % - Akzent1 2 6 2 4" xfId="4350" xr:uid="{00000000-0005-0000-0000-0000F3100000}"/>
    <cellStyle name="40 % - Akzent1 2 6 2 5" xfId="4351" xr:uid="{00000000-0005-0000-0000-0000F4100000}"/>
    <cellStyle name="40 % - Akzent1 2 6 3" xfId="4352" xr:uid="{00000000-0005-0000-0000-0000F5100000}"/>
    <cellStyle name="40 % - Akzent1 2 6 3 2" xfId="4353" xr:uid="{00000000-0005-0000-0000-0000F6100000}"/>
    <cellStyle name="40 % - Akzent1 2 6 3 3" xfId="4354" xr:uid="{00000000-0005-0000-0000-0000F7100000}"/>
    <cellStyle name="40 % - Akzent1 2 6 4" xfId="4355" xr:uid="{00000000-0005-0000-0000-0000F8100000}"/>
    <cellStyle name="40 % - Akzent1 2 6 4 2" xfId="4356" xr:uid="{00000000-0005-0000-0000-0000F9100000}"/>
    <cellStyle name="40 % - Akzent1 2 6 4 3" xfId="4357" xr:uid="{00000000-0005-0000-0000-0000FA100000}"/>
    <cellStyle name="40 % - Akzent1 2 6 5" xfId="4358" xr:uid="{00000000-0005-0000-0000-0000FB100000}"/>
    <cellStyle name="40 % - Akzent1 2 6 6" xfId="4359" xr:uid="{00000000-0005-0000-0000-0000FC100000}"/>
    <cellStyle name="40 % - Akzent1 2 6 7" xfId="4360" xr:uid="{00000000-0005-0000-0000-0000FD100000}"/>
    <cellStyle name="40 % - Akzent1 2 7" xfId="4361" xr:uid="{00000000-0005-0000-0000-0000FE100000}"/>
    <cellStyle name="40 % - Akzent1 2 7 2" xfId="4362" xr:uid="{00000000-0005-0000-0000-0000FF100000}"/>
    <cellStyle name="40 % - Akzent1 2 7 2 2" xfId="4363" xr:uid="{00000000-0005-0000-0000-000000110000}"/>
    <cellStyle name="40 % - Akzent1 2 7 2 2 2" xfId="4364" xr:uid="{00000000-0005-0000-0000-000001110000}"/>
    <cellStyle name="40 % - Akzent1 2 7 2 2 3" xfId="4365" xr:uid="{00000000-0005-0000-0000-000002110000}"/>
    <cellStyle name="40 % - Akzent1 2 7 2 3" xfId="4366" xr:uid="{00000000-0005-0000-0000-000003110000}"/>
    <cellStyle name="40 % - Akzent1 2 7 2 3 2" xfId="4367" xr:uid="{00000000-0005-0000-0000-000004110000}"/>
    <cellStyle name="40 % - Akzent1 2 7 2 3 3" xfId="4368" xr:uid="{00000000-0005-0000-0000-000005110000}"/>
    <cellStyle name="40 % - Akzent1 2 7 2 4" xfId="4369" xr:uid="{00000000-0005-0000-0000-000006110000}"/>
    <cellStyle name="40 % - Akzent1 2 7 2 5" xfId="4370" xr:uid="{00000000-0005-0000-0000-000007110000}"/>
    <cellStyle name="40 % - Akzent1 2 7 3" xfId="4371" xr:uid="{00000000-0005-0000-0000-000008110000}"/>
    <cellStyle name="40 % - Akzent1 2 7 3 2" xfId="4372" xr:uid="{00000000-0005-0000-0000-000009110000}"/>
    <cellStyle name="40 % - Akzent1 2 7 3 3" xfId="4373" xr:uid="{00000000-0005-0000-0000-00000A110000}"/>
    <cellStyle name="40 % - Akzent1 2 7 4" xfId="4374" xr:uid="{00000000-0005-0000-0000-00000B110000}"/>
    <cellStyle name="40 % - Akzent1 2 7 4 2" xfId="4375" xr:uid="{00000000-0005-0000-0000-00000C110000}"/>
    <cellStyle name="40 % - Akzent1 2 7 4 3" xfId="4376" xr:uid="{00000000-0005-0000-0000-00000D110000}"/>
    <cellStyle name="40 % - Akzent1 2 7 5" xfId="4377" xr:uid="{00000000-0005-0000-0000-00000E110000}"/>
    <cellStyle name="40 % - Akzent1 2 7 6" xfId="4378" xr:uid="{00000000-0005-0000-0000-00000F110000}"/>
    <cellStyle name="40 % - Akzent1 2 7 7" xfId="4379" xr:uid="{00000000-0005-0000-0000-000010110000}"/>
    <cellStyle name="40 % - Akzent1 2 8" xfId="4380" xr:uid="{00000000-0005-0000-0000-000011110000}"/>
    <cellStyle name="40 % - Akzent1 2 8 2" xfId="4381" xr:uid="{00000000-0005-0000-0000-000012110000}"/>
    <cellStyle name="40 % - Akzent1 2 8 2 2" xfId="4382" xr:uid="{00000000-0005-0000-0000-000013110000}"/>
    <cellStyle name="40 % - Akzent1 2 8 2 2 2" xfId="4383" xr:uid="{00000000-0005-0000-0000-000014110000}"/>
    <cellStyle name="40 % - Akzent1 2 8 2 2 3" xfId="4384" xr:uid="{00000000-0005-0000-0000-000015110000}"/>
    <cellStyle name="40 % - Akzent1 2 8 2 3" xfId="4385" xr:uid="{00000000-0005-0000-0000-000016110000}"/>
    <cellStyle name="40 % - Akzent1 2 8 2 3 2" xfId="4386" xr:uid="{00000000-0005-0000-0000-000017110000}"/>
    <cellStyle name="40 % - Akzent1 2 8 2 3 3" xfId="4387" xr:uid="{00000000-0005-0000-0000-000018110000}"/>
    <cellStyle name="40 % - Akzent1 2 8 2 4" xfId="4388" xr:uid="{00000000-0005-0000-0000-000019110000}"/>
    <cellStyle name="40 % - Akzent1 2 8 2 5" xfId="4389" xr:uid="{00000000-0005-0000-0000-00001A110000}"/>
    <cellStyle name="40 % - Akzent1 2 8 3" xfId="4390" xr:uid="{00000000-0005-0000-0000-00001B110000}"/>
    <cellStyle name="40 % - Akzent1 2 8 3 2" xfId="4391" xr:uid="{00000000-0005-0000-0000-00001C110000}"/>
    <cellStyle name="40 % - Akzent1 2 8 3 3" xfId="4392" xr:uid="{00000000-0005-0000-0000-00001D110000}"/>
    <cellStyle name="40 % - Akzent1 2 8 4" xfId="4393" xr:uid="{00000000-0005-0000-0000-00001E110000}"/>
    <cellStyle name="40 % - Akzent1 2 8 4 2" xfId="4394" xr:uid="{00000000-0005-0000-0000-00001F110000}"/>
    <cellStyle name="40 % - Akzent1 2 8 4 3" xfId="4395" xr:uid="{00000000-0005-0000-0000-000020110000}"/>
    <cellStyle name="40 % - Akzent1 2 8 5" xfId="4396" xr:uid="{00000000-0005-0000-0000-000021110000}"/>
    <cellStyle name="40 % - Akzent1 2 8 6" xfId="4397" xr:uid="{00000000-0005-0000-0000-000022110000}"/>
    <cellStyle name="40 % - Akzent1 2 8 7" xfId="4398" xr:uid="{00000000-0005-0000-0000-000023110000}"/>
    <cellStyle name="40 % - Akzent1 2 9" xfId="4399" xr:uid="{00000000-0005-0000-0000-000024110000}"/>
    <cellStyle name="40 % - Akzent1 2 9 2" xfId="4400" xr:uid="{00000000-0005-0000-0000-000025110000}"/>
    <cellStyle name="40 % - Akzent1 2 9 2 2" xfId="4401" xr:uid="{00000000-0005-0000-0000-000026110000}"/>
    <cellStyle name="40 % - Akzent1 2 9 2 3" xfId="4402" xr:uid="{00000000-0005-0000-0000-000027110000}"/>
    <cellStyle name="40 % - Akzent1 2 9 3" xfId="4403" xr:uid="{00000000-0005-0000-0000-000028110000}"/>
    <cellStyle name="40 % - Akzent1 2 9 3 2" xfId="4404" xr:uid="{00000000-0005-0000-0000-000029110000}"/>
    <cellStyle name="40 % - Akzent1 2 9 3 3" xfId="4405" xr:uid="{00000000-0005-0000-0000-00002A110000}"/>
    <cellStyle name="40 % - Akzent1 2 9 4" xfId="4406" xr:uid="{00000000-0005-0000-0000-00002B110000}"/>
    <cellStyle name="40 % - Akzent1 2 9 5" xfId="4407" xr:uid="{00000000-0005-0000-0000-00002C110000}"/>
    <cellStyle name="40 % - Akzent1 3" xfId="4408" xr:uid="{00000000-0005-0000-0000-00002D110000}"/>
    <cellStyle name="40 % - Akzent1 3 10" xfId="4409" xr:uid="{00000000-0005-0000-0000-00002E110000}"/>
    <cellStyle name="40 % - Akzent1 3 10 2" xfId="4410" xr:uid="{00000000-0005-0000-0000-00002F110000}"/>
    <cellStyle name="40 % - Akzent1 3 10 3" xfId="4411" xr:uid="{00000000-0005-0000-0000-000030110000}"/>
    <cellStyle name="40 % - Akzent1 3 11" xfId="4412" xr:uid="{00000000-0005-0000-0000-000031110000}"/>
    <cellStyle name="40 % - Akzent1 3 12" xfId="4413" xr:uid="{00000000-0005-0000-0000-000032110000}"/>
    <cellStyle name="40 % - Akzent1 3 13" xfId="4414" xr:uid="{00000000-0005-0000-0000-000033110000}"/>
    <cellStyle name="40 % - Akzent1 3 2" xfId="4415" xr:uid="{00000000-0005-0000-0000-000034110000}"/>
    <cellStyle name="40 % - Akzent1 3 2 10" xfId="4416" xr:uid="{00000000-0005-0000-0000-000035110000}"/>
    <cellStyle name="40 % - Akzent1 3 2 2" xfId="4417" xr:uid="{00000000-0005-0000-0000-000036110000}"/>
    <cellStyle name="40 % - Akzent1 3 2 2 2" xfId="4418" xr:uid="{00000000-0005-0000-0000-000037110000}"/>
    <cellStyle name="40 % - Akzent1 3 2 2 2 2" xfId="4419" xr:uid="{00000000-0005-0000-0000-000038110000}"/>
    <cellStyle name="40 % - Akzent1 3 2 2 2 3" xfId="4420" xr:uid="{00000000-0005-0000-0000-000039110000}"/>
    <cellStyle name="40 % - Akzent1 3 2 2 3" xfId="4421" xr:uid="{00000000-0005-0000-0000-00003A110000}"/>
    <cellStyle name="40 % - Akzent1 3 2 2 3 2" xfId="4422" xr:uid="{00000000-0005-0000-0000-00003B110000}"/>
    <cellStyle name="40 % - Akzent1 3 2 2 3 3" xfId="4423" xr:uid="{00000000-0005-0000-0000-00003C110000}"/>
    <cellStyle name="40 % - Akzent1 3 2 2 4" xfId="4424" xr:uid="{00000000-0005-0000-0000-00003D110000}"/>
    <cellStyle name="40 % - Akzent1 3 2 2 5" xfId="4425" xr:uid="{00000000-0005-0000-0000-00003E110000}"/>
    <cellStyle name="40 % - Akzent1 3 2 3" xfId="4426" xr:uid="{00000000-0005-0000-0000-00003F110000}"/>
    <cellStyle name="40 % - Akzent1 3 2 3 2" xfId="4427" xr:uid="{00000000-0005-0000-0000-000040110000}"/>
    <cellStyle name="40 % - Akzent1 3 2 3 3" xfId="4428" xr:uid="{00000000-0005-0000-0000-000041110000}"/>
    <cellStyle name="40 % - Akzent1 3 2 4" xfId="4429" xr:uid="{00000000-0005-0000-0000-000042110000}"/>
    <cellStyle name="40 % - Akzent1 3 2 4 2" xfId="4430" xr:uid="{00000000-0005-0000-0000-000043110000}"/>
    <cellStyle name="40 % - Akzent1 3 2 4 3" xfId="4431" xr:uid="{00000000-0005-0000-0000-000044110000}"/>
    <cellStyle name="40 % - Akzent1 3 2 5" xfId="4432" xr:uid="{00000000-0005-0000-0000-000045110000}"/>
    <cellStyle name="40 % - Akzent1 3 2 5 2" xfId="4433" xr:uid="{00000000-0005-0000-0000-000046110000}"/>
    <cellStyle name="40 % - Akzent1 3 2 5 3" xfId="4434" xr:uid="{00000000-0005-0000-0000-000047110000}"/>
    <cellStyle name="40 % - Akzent1 3 2 6" xfId="4435" xr:uid="{00000000-0005-0000-0000-000048110000}"/>
    <cellStyle name="40 % - Akzent1 3 2 6 2" xfId="4436" xr:uid="{00000000-0005-0000-0000-000049110000}"/>
    <cellStyle name="40 % - Akzent1 3 2 6 3" xfId="4437" xr:uid="{00000000-0005-0000-0000-00004A110000}"/>
    <cellStyle name="40 % - Akzent1 3 2 7" xfId="4438" xr:uid="{00000000-0005-0000-0000-00004B110000}"/>
    <cellStyle name="40 % - Akzent1 3 2 7 2" xfId="4439" xr:uid="{00000000-0005-0000-0000-00004C110000}"/>
    <cellStyle name="40 % - Akzent1 3 2 7 3" xfId="4440" xr:uid="{00000000-0005-0000-0000-00004D110000}"/>
    <cellStyle name="40 % - Akzent1 3 2 8" xfId="4441" xr:uid="{00000000-0005-0000-0000-00004E110000}"/>
    <cellStyle name="40 % - Akzent1 3 2 9" xfId="4442" xr:uid="{00000000-0005-0000-0000-00004F110000}"/>
    <cellStyle name="40 % - Akzent1 3 3" xfId="4443" xr:uid="{00000000-0005-0000-0000-000050110000}"/>
    <cellStyle name="40 % - Akzent1 3 3 2" xfId="4444" xr:uid="{00000000-0005-0000-0000-000051110000}"/>
    <cellStyle name="40 % - Akzent1 3 3 2 2" xfId="4445" xr:uid="{00000000-0005-0000-0000-000052110000}"/>
    <cellStyle name="40 % - Akzent1 3 3 2 2 2" xfId="4446" xr:uid="{00000000-0005-0000-0000-000053110000}"/>
    <cellStyle name="40 % - Akzent1 3 3 2 2 3" xfId="4447" xr:uid="{00000000-0005-0000-0000-000054110000}"/>
    <cellStyle name="40 % - Akzent1 3 3 2 3" xfId="4448" xr:uid="{00000000-0005-0000-0000-000055110000}"/>
    <cellStyle name="40 % - Akzent1 3 3 2 3 2" xfId="4449" xr:uid="{00000000-0005-0000-0000-000056110000}"/>
    <cellStyle name="40 % - Akzent1 3 3 2 3 3" xfId="4450" xr:uid="{00000000-0005-0000-0000-000057110000}"/>
    <cellStyle name="40 % - Akzent1 3 3 2 4" xfId="4451" xr:uid="{00000000-0005-0000-0000-000058110000}"/>
    <cellStyle name="40 % - Akzent1 3 3 2 5" xfId="4452" xr:uid="{00000000-0005-0000-0000-000059110000}"/>
    <cellStyle name="40 % - Akzent1 3 3 3" xfId="4453" xr:uid="{00000000-0005-0000-0000-00005A110000}"/>
    <cellStyle name="40 % - Akzent1 3 3 3 2" xfId="4454" xr:uid="{00000000-0005-0000-0000-00005B110000}"/>
    <cellStyle name="40 % - Akzent1 3 3 3 3" xfId="4455" xr:uid="{00000000-0005-0000-0000-00005C110000}"/>
    <cellStyle name="40 % - Akzent1 3 3 4" xfId="4456" xr:uid="{00000000-0005-0000-0000-00005D110000}"/>
    <cellStyle name="40 % - Akzent1 3 3 4 2" xfId="4457" xr:uid="{00000000-0005-0000-0000-00005E110000}"/>
    <cellStyle name="40 % - Akzent1 3 3 4 3" xfId="4458" xr:uid="{00000000-0005-0000-0000-00005F110000}"/>
    <cellStyle name="40 % - Akzent1 3 3 5" xfId="4459" xr:uid="{00000000-0005-0000-0000-000060110000}"/>
    <cellStyle name="40 % - Akzent1 3 3 5 2" xfId="4460" xr:uid="{00000000-0005-0000-0000-000061110000}"/>
    <cellStyle name="40 % - Akzent1 3 3 5 3" xfId="4461" xr:uid="{00000000-0005-0000-0000-000062110000}"/>
    <cellStyle name="40 % - Akzent1 3 3 6" xfId="4462" xr:uid="{00000000-0005-0000-0000-000063110000}"/>
    <cellStyle name="40 % - Akzent1 3 3 7" xfId="4463" xr:uid="{00000000-0005-0000-0000-000064110000}"/>
    <cellStyle name="40 % - Akzent1 3 3 8" xfId="4464" xr:uid="{00000000-0005-0000-0000-000065110000}"/>
    <cellStyle name="40 % - Akzent1 3 4" xfId="4465" xr:uid="{00000000-0005-0000-0000-000066110000}"/>
    <cellStyle name="40 % - Akzent1 3 4 2" xfId="4466" xr:uid="{00000000-0005-0000-0000-000067110000}"/>
    <cellStyle name="40 % - Akzent1 3 4 2 2" xfId="4467" xr:uid="{00000000-0005-0000-0000-000068110000}"/>
    <cellStyle name="40 % - Akzent1 3 4 2 2 2" xfId="4468" xr:uid="{00000000-0005-0000-0000-000069110000}"/>
    <cellStyle name="40 % - Akzent1 3 4 2 2 3" xfId="4469" xr:uid="{00000000-0005-0000-0000-00006A110000}"/>
    <cellStyle name="40 % - Akzent1 3 4 2 3" xfId="4470" xr:uid="{00000000-0005-0000-0000-00006B110000}"/>
    <cellStyle name="40 % - Akzent1 3 4 2 3 2" xfId="4471" xr:uid="{00000000-0005-0000-0000-00006C110000}"/>
    <cellStyle name="40 % - Akzent1 3 4 2 3 3" xfId="4472" xr:uid="{00000000-0005-0000-0000-00006D110000}"/>
    <cellStyle name="40 % - Akzent1 3 4 2 4" xfId="4473" xr:uid="{00000000-0005-0000-0000-00006E110000}"/>
    <cellStyle name="40 % - Akzent1 3 4 2 5" xfId="4474" xr:uid="{00000000-0005-0000-0000-00006F110000}"/>
    <cellStyle name="40 % - Akzent1 3 4 3" xfId="4475" xr:uid="{00000000-0005-0000-0000-000070110000}"/>
    <cellStyle name="40 % - Akzent1 3 4 3 2" xfId="4476" xr:uid="{00000000-0005-0000-0000-000071110000}"/>
    <cellStyle name="40 % - Akzent1 3 4 3 3" xfId="4477" xr:uid="{00000000-0005-0000-0000-000072110000}"/>
    <cellStyle name="40 % - Akzent1 3 4 4" xfId="4478" xr:uid="{00000000-0005-0000-0000-000073110000}"/>
    <cellStyle name="40 % - Akzent1 3 4 4 2" xfId="4479" xr:uid="{00000000-0005-0000-0000-000074110000}"/>
    <cellStyle name="40 % - Akzent1 3 4 4 3" xfId="4480" xr:uid="{00000000-0005-0000-0000-000075110000}"/>
    <cellStyle name="40 % - Akzent1 3 4 5" xfId="4481" xr:uid="{00000000-0005-0000-0000-000076110000}"/>
    <cellStyle name="40 % - Akzent1 3 4 6" xfId="4482" xr:uid="{00000000-0005-0000-0000-000077110000}"/>
    <cellStyle name="40 % - Akzent1 3 4 7" xfId="4483" xr:uid="{00000000-0005-0000-0000-000078110000}"/>
    <cellStyle name="40 % - Akzent1 3 5" xfId="4484" xr:uid="{00000000-0005-0000-0000-000079110000}"/>
    <cellStyle name="40 % - Akzent1 3 5 2" xfId="4485" xr:uid="{00000000-0005-0000-0000-00007A110000}"/>
    <cellStyle name="40 % - Akzent1 3 5 2 2" xfId="4486" xr:uid="{00000000-0005-0000-0000-00007B110000}"/>
    <cellStyle name="40 % - Akzent1 3 5 2 2 2" xfId="4487" xr:uid="{00000000-0005-0000-0000-00007C110000}"/>
    <cellStyle name="40 % - Akzent1 3 5 2 2 3" xfId="4488" xr:uid="{00000000-0005-0000-0000-00007D110000}"/>
    <cellStyle name="40 % - Akzent1 3 5 2 3" xfId="4489" xr:uid="{00000000-0005-0000-0000-00007E110000}"/>
    <cellStyle name="40 % - Akzent1 3 5 2 3 2" xfId="4490" xr:uid="{00000000-0005-0000-0000-00007F110000}"/>
    <cellStyle name="40 % - Akzent1 3 5 2 3 3" xfId="4491" xr:uid="{00000000-0005-0000-0000-000080110000}"/>
    <cellStyle name="40 % - Akzent1 3 5 2 4" xfId="4492" xr:uid="{00000000-0005-0000-0000-000081110000}"/>
    <cellStyle name="40 % - Akzent1 3 5 2 5" xfId="4493" xr:uid="{00000000-0005-0000-0000-000082110000}"/>
    <cellStyle name="40 % - Akzent1 3 5 3" xfId="4494" xr:uid="{00000000-0005-0000-0000-000083110000}"/>
    <cellStyle name="40 % - Akzent1 3 5 3 2" xfId="4495" xr:uid="{00000000-0005-0000-0000-000084110000}"/>
    <cellStyle name="40 % - Akzent1 3 5 3 3" xfId="4496" xr:uid="{00000000-0005-0000-0000-000085110000}"/>
    <cellStyle name="40 % - Akzent1 3 5 4" xfId="4497" xr:uid="{00000000-0005-0000-0000-000086110000}"/>
    <cellStyle name="40 % - Akzent1 3 5 4 2" xfId="4498" xr:uid="{00000000-0005-0000-0000-000087110000}"/>
    <cellStyle name="40 % - Akzent1 3 5 4 3" xfId="4499" xr:uid="{00000000-0005-0000-0000-000088110000}"/>
    <cellStyle name="40 % - Akzent1 3 5 5" xfId="4500" xr:uid="{00000000-0005-0000-0000-000089110000}"/>
    <cellStyle name="40 % - Akzent1 3 5 6" xfId="4501" xr:uid="{00000000-0005-0000-0000-00008A110000}"/>
    <cellStyle name="40 % - Akzent1 3 5 7" xfId="4502" xr:uid="{00000000-0005-0000-0000-00008B110000}"/>
    <cellStyle name="40 % - Akzent1 3 6" xfId="4503" xr:uid="{00000000-0005-0000-0000-00008C110000}"/>
    <cellStyle name="40 % - Akzent1 3 6 2" xfId="4504" xr:uid="{00000000-0005-0000-0000-00008D110000}"/>
    <cellStyle name="40 % - Akzent1 3 6 2 2" xfId="4505" xr:uid="{00000000-0005-0000-0000-00008E110000}"/>
    <cellStyle name="40 % - Akzent1 3 6 2 3" xfId="4506" xr:uid="{00000000-0005-0000-0000-00008F110000}"/>
    <cellStyle name="40 % - Akzent1 3 6 3" xfId="4507" xr:uid="{00000000-0005-0000-0000-000090110000}"/>
    <cellStyle name="40 % - Akzent1 3 6 3 2" xfId="4508" xr:uid="{00000000-0005-0000-0000-000091110000}"/>
    <cellStyle name="40 % - Akzent1 3 6 3 3" xfId="4509" xr:uid="{00000000-0005-0000-0000-000092110000}"/>
    <cellStyle name="40 % - Akzent1 3 6 4" xfId="4510" xr:uid="{00000000-0005-0000-0000-000093110000}"/>
    <cellStyle name="40 % - Akzent1 3 6 5" xfId="4511" xr:uid="{00000000-0005-0000-0000-000094110000}"/>
    <cellStyle name="40 % - Akzent1 3 7" xfId="4512" xr:uid="{00000000-0005-0000-0000-000095110000}"/>
    <cellStyle name="40 % - Akzent1 3 7 2" xfId="4513" xr:uid="{00000000-0005-0000-0000-000096110000}"/>
    <cellStyle name="40 % - Akzent1 3 7 3" xfId="4514" xr:uid="{00000000-0005-0000-0000-000097110000}"/>
    <cellStyle name="40 % - Akzent1 3 8" xfId="4515" xr:uid="{00000000-0005-0000-0000-000098110000}"/>
    <cellStyle name="40 % - Akzent1 3 8 2" xfId="4516" xr:uid="{00000000-0005-0000-0000-000099110000}"/>
    <cellStyle name="40 % - Akzent1 3 8 3" xfId="4517" xr:uid="{00000000-0005-0000-0000-00009A110000}"/>
    <cellStyle name="40 % - Akzent1 3 9" xfId="4518" xr:uid="{00000000-0005-0000-0000-00009B110000}"/>
    <cellStyle name="40 % - Akzent1 3 9 2" xfId="4519" xr:uid="{00000000-0005-0000-0000-00009C110000}"/>
    <cellStyle name="40 % - Akzent1 3 9 3" xfId="4520" xr:uid="{00000000-0005-0000-0000-00009D110000}"/>
    <cellStyle name="40 % - Akzent1 4" xfId="4521" xr:uid="{00000000-0005-0000-0000-00009E110000}"/>
    <cellStyle name="40 % - Akzent1 4 10" xfId="4522" xr:uid="{00000000-0005-0000-0000-00009F110000}"/>
    <cellStyle name="40 % - Akzent1 4 11" xfId="4523" xr:uid="{00000000-0005-0000-0000-0000A0110000}"/>
    <cellStyle name="40 % - Akzent1 4 12" xfId="4524" xr:uid="{00000000-0005-0000-0000-0000A1110000}"/>
    <cellStyle name="40 % - Akzent1 4 2" xfId="4525" xr:uid="{00000000-0005-0000-0000-0000A2110000}"/>
    <cellStyle name="40 % - Akzent1 4 2 2" xfId="4526" xr:uid="{00000000-0005-0000-0000-0000A3110000}"/>
    <cellStyle name="40 % - Akzent1 4 2 2 2" xfId="4527" xr:uid="{00000000-0005-0000-0000-0000A4110000}"/>
    <cellStyle name="40 % - Akzent1 4 2 2 2 2" xfId="4528" xr:uid="{00000000-0005-0000-0000-0000A5110000}"/>
    <cellStyle name="40 % - Akzent1 4 2 2 2 3" xfId="4529" xr:uid="{00000000-0005-0000-0000-0000A6110000}"/>
    <cellStyle name="40 % - Akzent1 4 2 2 3" xfId="4530" xr:uid="{00000000-0005-0000-0000-0000A7110000}"/>
    <cellStyle name="40 % - Akzent1 4 2 2 3 2" xfId="4531" xr:uid="{00000000-0005-0000-0000-0000A8110000}"/>
    <cellStyle name="40 % - Akzent1 4 2 2 3 3" xfId="4532" xr:uid="{00000000-0005-0000-0000-0000A9110000}"/>
    <cellStyle name="40 % - Akzent1 4 2 2 4" xfId="4533" xr:uid="{00000000-0005-0000-0000-0000AA110000}"/>
    <cellStyle name="40 % - Akzent1 4 2 2 5" xfId="4534" xr:uid="{00000000-0005-0000-0000-0000AB110000}"/>
    <cellStyle name="40 % - Akzent1 4 2 3" xfId="4535" xr:uid="{00000000-0005-0000-0000-0000AC110000}"/>
    <cellStyle name="40 % - Akzent1 4 2 3 2" xfId="4536" xr:uid="{00000000-0005-0000-0000-0000AD110000}"/>
    <cellStyle name="40 % - Akzent1 4 2 3 3" xfId="4537" xr:uid="{00000000-0005-0000-0000-0000AE110000}"/>
    <cellStyle name="40 % - Akzent1 4 2 4" xfId="4538" xr:uid="{00000000-0005-0000-0000-0000AF110000}"/>
    <cellStyle name="40 % - Akzent1 4 2 4 2" xfId="4539" xr:uid="{00000000-0005-0000-0000-0000B0110000}"/>
    <cellStyle name="40 % - Akzent1 4 2 4 3" xfId="4540" xr:uid="{00000000-0005-0000-0000-0000B1110000}"/>
    <cellStyle name="40 % - Akzent1 4 2 5" xfId="4541" xr:uid="{00000000-0005-0000-0000-0000B2110000}"/>
    <cellStyle name="40 % - Akzent1 4 2 5 2" xfId="4542" xr:uid="{00000000-0005-0000-0000-0000B3110000}"/>
    <cellStyle name="40 % - Akzent1 4 2 5 3" xfId="4543" xr:uid="{00000000-0005-0000-0000-0000B4110000}"/>
    <cellStyle name="40 % - Akzent1 4 2 6" xfId="4544" xr:uid="{00000000-0005-0000-0000-0000B5110000}"/>
    <cellStyle name="40 % - Akzent1 4 2 7" xfId="4545" xr:uid="{00000000-0005-0000-0000-0000B6110000}"/>
    <cellStyle name="40 % - Akzent1 4 2 8" xfId="4546" xr:uid="{00000000-0005-0000-0000-0000B7110000}"/>
    <cellStyle name="40 % - Akzent1 4 3" xfId="4547" xr:uid="{00000000-0005-0000-0000-0000B8110000}"/>
    <cellStyle name="40 % - Akzent1 4 3 2" xfId="4548" xr:uid="{00000000-0005-0000-0000-0000B9110000}"/>
    <cellStyle name="40 % - Akzent1 4 3 2 2" xfId="4549" xr:uid="{00000000-0005-0000-0000-0000BA110000}"/>
    <cellStyle name="40 % - Akzent1 4 3 2 2 2" xfId="4550" xr:uid="{00000000-0005-0000-0000-0000BB110000}"/>
    <cellStyle name="40 % - Akzent1 4 3 2 2 3" xfId="4551" xr:uid="{00000000-0005-0000-0000-0000BC110000}"/>
    <cellStyle name="40 % - Akzent1 4 3 2 3" xfId="4552" xr:uid="{00000000-0005-0000-0000-0000BD110000}"/>
    <cellStyle name="40 % - Akzent1 4 3 2 3 2" xfId="4553" xr:uid="{00000000-0005-0000-0000-0000BE110000}"/>
    <cellStyle name="40 % - Akzent1 4 3 2 3 3" xfId="4554" xr:uid="{00000000-0005-0000-0000-0000BF110000}"/>
    <cellStyle name="40 % - Akzent1 4 3 2 4" xfId="4555" xr:uid="{00000000-0005-0000-0000-0000C0110000}"/>
    <cellStyle name="40 % - Akzent1 4 3 2 5" xfId="4556" xr:uid="{00000000-0005-0000-0000-0000C1110000}"/>
    <cellStyle name="40 % - Akzent1 4 3 3" xfId="4557" xr:uid="{00000000-0005-0000-0000-0000C2110000}"/>
    <cellStyle name="40 % - Akzent1 4 3 3 2" xfId="4558" xr:uid="{00000000-0005-0000-0000-0000C3110000}"/>
    <cellStyle name="40 % - Akzent1 4 3 3 3" xfId="4559" xr:uid="{00000000-0005-0000-0000-0000C4110000}"/>
    <cellStyle name="40 % - Akzent1 4 3 4" xfId="4560" xr:uid="{00000000-0005-0000-0000-0000C5110000}"/>
    <cellStyle name="40 % - Akzent1 4 3 4 2" xfId="4561" xr:uid="{00000000-0005-0000-0000-0000C6110000}"/>
    <cellStyle name="40 % - Akzent1 4 3 4 3" xfId="4562" xr:uid="{00000000-0005-0000-0000-0000C7110000}"/>
    <cellStyle name="40 % - Akzent1 4 3 5" xfId="4563" xr:uid="{00000000-0005-0000-0000-0000C8110000}"/>
    <cellStyle name="40 % - Akzent1 4 3 6" xfId="4564" xr:uid="{00000000-0005-0000-0000-0000C9110000}"/>
    <cellStyle name="40 % - Akzent1 4 3 7" xfId="4565" xr:uid="{00000000-0005-0000-0000-0000CA110000}"/>
    <cellStyle name="40 % - Akzent1 4 4" xfId="4566" xr:uid="{00000000-0005-0000-0000-0000CB110000}"/>
    <cellStyle name="40 % - Akzent1 4 4 2" xfId="4567" xr:uid="{00000000-0005-0000-0000-0000CC110000}"/>
    <cellStyle name="40 % - Akzent1 4 4 2 2" xfId="4568" xr:uid="{00000000-0005-0000-0000-0000CD110000}"/>
    <cellStyle name="40 % - Akzent1 4 4 2 3" xfId="4569" xr:uid="{00000000-0005-0000-0000-0000CE110000}"/>
    <cellStyle name="40 % - Akzent1 4 4 3" xfId="4570" xr:uid="{00000000-0005-0000-0000-0000CF110000}"/>
    <cellStyle name="40 % - Akzent1 4 4 3 2" xfId="4571" xr:uid="{00000000-0005-0000-0000-0000D0110000}"/>
    <cellStyle name="40 % - Akzent1 4 4 3 3" xfId="4572" xr:uid="{00000000-0005-0000-0000-0000D1110000}"/>
    <cellStyle name="40 % - Akzent1 4 4 4" xfId="4573" xr:uid="{00000000-0005-0000-0000-0000D2110000}"/>
    <cellStyle name="40 % - Akzent1 4 4 5" xfId="4574" xr:uid="{00000000-0005-0000-0000-0000D3110000}"/>
    <cellStyle name="40 % - Akzent1 4 5" xfId="4575" xr:uid="{00000000-0005-0000-0000-0000D4110000}"/>
    <cellStyle name="40 % - Akzent1 4 5 2" xfId="4576" xr:uid="{00000000-0005-0000-0000-0000D5110000}"/>
    <cellStyle name="40 % - Akzent1 4 5 3" xfId="4577" xr:uid="{00000000-0005-0000-0000-0000D6110000}"/>
    <cellStyle name="40 % - Akzent1 4 6" xfId="4578" xr:uid="{00000000-0005-0000-0000-0000D7110000}"/>
    <cellStyle name="40 % - Akzent1 4 6 2" xfId="4579" xr:uid="{00000000-0005-0000-0000-0000D8110000}"/>
    <cellStyle name="40 % - Akzent1 4 6 3" xfId="4580" xr:uid="{00000000-0005-0000-0000-0000D9110000}"/>
    <cellStyle name="40 % - Akzent1 4 7" xfId="4581" xr:uid="{00000000-0005-0000-0000-0000DA110000}"/>
    <cellStyle name="40 % - Akzent1 4 7 2" xfId="4582" xr:uid="{00000000-0005-0000-0000-0000DB110000}"/>
    <cellStyle name="40 % - Akzent1 4 7 3" xfId="4583" xr:uid="{00000000-0005-0000-0000-0000DC110000}"/>
    <cellStyle name="40 % - Akzent1 4 8" xfId="4584" xr:uid="{00000000-0005-0000-0000-0000DD110000}"/>
    <cellStyle name="40 % - Akzent1 4 8 2" xfId="4585" xr:uid="{00000000-0005-0000-0000-0000DE110000}"/>
    <cellStyle name="40 % - Akzent1 4 8 3" xfId="4586" xr:uid="{00000000-0005-0000-0000-0000DF110000}"/>
    <cellStyle name="40 % - Akzent1 4 9" xfId="4587" xr:uid="{00000000-0005-0000-0000-0000E0110000}"/>
    <cellStyle name="40 % - Akzent1 4 9 2" xfId="4588" xr:uid="{00000000-0005-0000-0000-0000E1110000}"/>
    <cellStyle name="40 % - Akzent1 4 9 3" xfId="4589" xr:uid="{00000000-0005-0000-0000-0000E2110000}"/>
    <cellStyle name="40 % - Akzent1 5" xfId="4590" xr:uid="{00000000-0005-0000-0000-0000E3110000}"/>
    <cellStyle name="40 % - Akzent1 5 10" xfId="4591" xr:uid="{00000000-0005-0000-0000-0000E4110000}"/>
    <cellStyle name="40 % - Akzent1 5 11" xfId="4592" xr:uid="{00000000-0005-0000-0000-0000E5110000}"/>
    <cellStyle name="40 % - Akzent1 5 12" xfId="4593" xr:uid="{00000000-0005-0000-0000-0000E6110000}"/>
    <cellStyle name="40 % - Akzent1 5 2" xfId="4594" xr:uid="{00000000-0005-0000-0000-0000E7110000}"/>
    <cellStyle name="40 % - Akzent1 5 2 2" xfId="4595" xr:uid="{00000000-0005-0000-0000-0000E8110000}"/>
    <cellStyle name="40 % - Akzent1 5 2 2 2" xfId="4596" xr:uid="{00000000-0005-0000-0000-0000E9110000}"/>
    <cellStyle name="40 % - Akzent1 5 2 2 2 2" xfId="4597" xr:uid="{00000000-0005-0000-0000-0000EA110000}"/>
    <cellStyle name="40 % - Akzent1 5 2 2 2 3" xfId="4598" xr:uid="{00000000-0005-0000-0000-0000EB110000}"/>
    <cellStyle name="40 % - Akzent1 5 2 2 3" xfId="4599" xr:uid="{00000000-0005-0000-0000-0000EC110000}"/>
    <cellStyle name="40 % - Akzent1 5 2 2 3 2" xfId="4600" xr:uid="{00000000-0005-0000-0000-0000ED110000}"/>
    <cellStyle name="40 % - Akzent1 5 2 2 3 3" xfId="4601" xr:uid="{00000000-0005-0000-0000-0000EE110000}"/>
    <cellStyle name="40 % - Akzent1 5 2 2 4" xfId="4602" xr:uid="{00000000-0005-0000-0000-0000EF110000}"/>
    <cellStyle name="40 % - Akzent1 5 2 2 5" xfId="4603" xr:uid="{00000000-0005-0000-0000-0000F0110000}"/>
    <cellStyle name="40 % - Akzent1 5 2 3" xfId="4604" xr:uid="{00000000-0005-0000-0000-0000F1110000}"/>
    <cellStyle name="40 % - Akzent1 5 2 3 2" xfId="4605" xr:uid="{00000000-0005-0000-0000-0000F2110000}"/>
    <cellStyle name="40 % - Akzent1 5 2 3 3" xfId="4606" xr:uid="{00000000-0005-0000-0000-0000F3110000}"/>
    <cellStyle name="40 % - Akzent1 5 2 4" xfId="4607" xr:uid="{00000000-0005-0000-0000-0000F4110000}"/>
    <cellStyle name="40 % - Akzent1 5 2 4 2" xfId="4608" xr:uid="{00000000-0005-0000-0000-0000F5110000}"/>
    <cellStyle name="40 % - Akzent1 5 2 4 3" xfId="4609" xr:uid="{00000000-0005-0000-0000-0000F6110000}"/>
    <cellStyle name="40 % - Akzent1 5 2 5" xfId="4610" xr:uid="{00000000-0005-0000-0000-0000F7110000}"/>
    <cellStyle name="40 % - Akzent1 5 2 5 2" xfId="4611" xr:uid="{00000000-0005-0000-0000-0000F8110000}"/>
    <cellStyle name="40 % - Akzent1 5 2 5 3" xfId="4612" xr:uid="{00000000-0005-0000-0000-0000F9110000}"/>
    <cellStyle name="40 % - Akzent1 5 2 6" xfId="4613" xr:uid="{00000000-0005-0000-0000-0000FA110000}"/>
    <cellStyle name="40 % - Akzent1 5 2 7" xfId="4614" xr:uid="{00000000-0005-0000-0000-0000FB110000}"/>
    <cellStyle name="40 % - Akzent1 5 2 8" xfId="4615" xr:uid="{00000000-0005-0000-0000-0000FC110000}"/>
    <cellStyle name="40 % - Akzent1 5 3" xfId="4616" xr:uid="{00000000-0005-0000-0000-0000FD110000}"/>
    <cellStyle name="40 % - Akzent1 5 3 2" xfId="4617" xr:uid="{00000000-0005-0000-0000-0000FE110000}"/>
    <cellStyle name="40 % - Akzent1 5 3 2 2" xfId="4618" xr:uid="{00000000-0005-0000-0000-0000FF110000}"/>
    <cellStyle name="40 % - Akzent1 5 3 2 2 2" xfId="4619" xr:uid="{00000000-0005-0000-0000-000000120000}"/>
    <cellStyle name="40 % - Akzent1 5 3 2 2 3" xfId="4620" xr:uid="{00000000-0005-0000-0000-000001120000}"/>
    <cellStyle name="40 % - Akzent1 5 3 2 3" xfId="4621" xr:uid="{00000000-0005-0000-0000-000002120000}"/>
    <cellStyle name="40 % - Akzent1 5 3 2 3 2" xfId="4622" xr:uid="{00000000-0005-0000-0000-000003120000}"/>
    <cellStyle name="40 % - Akzent1 5 3 2 3 3" xfId="4623" xr:uid="{00000000-0005-0000-0000-000004120000}"/>
    <cellStyle name="40 % - Akzent1 5 3 2 4" xfId="4624" xr:uid="{00000000-0005-0000-0000-000005120000}"/>
    <cellStyle name="40 % - Akzent1 5 3 2 5" xfId="4625" xr:uid="{00000000-0005-0000-0000-000006120000}"/>
    <cellStyle name="40 % - Akzent1 5 3 3" xfId="4626" xr:uid="{00000000-0005-0000-0000-000007120000}"/>
    <cellStyle name="40 % - Akzent1 5 3 3 2" xfId="4627" xr:uid="{00000000-0005-0000-0000-000008120000}"/>
    <cellStyle name="40 % - Akzent1 5 3 3 3" xfId="4628" xr:uid="{00000000-0005-0000-0000-000009120000}"/>
    <cellStyle name="40 % - Akzent1 5 3 4" xfId="4629" xr:uid="{00000000-0005-0000-0000-00000A120000}"/>
    <cellStyle name="40 % - Akzent1 5 3 4 2" xfId="4630" xr:uid="{00000000-0005-0000-0000-00000B120000}"/>
    <cellStyle name="40 % - Akzent1 5 3 4 3" xfId="4631" xr:uid="{00000000-0005-0000-0000-00000C120000}"/>
    <cellStyle name="40 % - Akzent1 5 3 5" xfId="4632" xr:uid="{00000000-0005-0000-0000-00000D120000}"/>
    <cellStyle name="40 % - Akzent1 5 3 6" xfId="4633" xr:uid="{00000000-0005-0000-0000-00000E120000}"/>
    <cellStyle name="40 % - Akzent1 5 3 7" xfId="4634" xr:uid="{00000000-0005-0000-0000-00000F120000}"/>
    <cellStyle name="40 % - Akzent1 5 4" xfId="4635" xr:uid="{00000000-0005-0000-0000-000010120000}"/>
    <cellStyle name="40 % - Akzent1 5 4 2" xfId="4636" xr:uid="{00000000-0005-0000-0000-000011120000}"/>
    <cellStyle name="40 % - Akzent1 5 4 2 2" xfId="4637" xr:uid="{00000000-0005-0000-0000-000012120000}"/>
    <cellStyle name="40 % - Akzent1 5 4 2 3" xfId="4638" xr:uid="{00000000-0005-0000-0000-000013120000}"/>
    <cellStyle name="40 % - Akzent1 5 4 3" xfId="4639" xr:uid="{00000000-0005-0000-0000-000014120000}"/>
    <cellStyle name="40 % - Akzent1 5 4 3 2" xfId="4640" xr:uid="{00000000-0005-0000-0000-000015120000}"/>
    <cellStyle name="40 % - Akzent1 5 4 3 3" xfId="4641" xr:uid="{00000000-0005-0000-0000-000016120000}"/>
    <cellStyle name="40 % - Akzent1 5 4 4" xfId="4642" xr:uid="{00000000-0005-0000-0000-000017120000}"/>
    <cellStyle name="40 % - Akzent1 5 4 5" xfId="4643" xr:uid="{00000000-0005-0000-0000-000018120000}"/>
    <cellStyle name="40 % - Akzent1 5 5" xfId="4644" xr:uid="{00000000-0005-0000-0000-000019120000}"/>
    <cellStyle name="40 % - Akzent1 5 5 2" xfId="4645" xr:uid="{00000000-0005-0000-0000-00001A120000}"/>
    <cellStyle name="40 % - Akzent1 5 5 3" xfId="4646" xr:uid="{00000000-0005-0000-0000-00001B120000}"/>
    <cellStyle name="40 % - Akzent1 5 6" xfId="4647" xr:uid="{00000000-0005-0000-0000-00001C120000}"/>
    <cellStyle name="40 % - Akzent1 5 6 2" xfId="4648" xr:uid="{00000000-0005-0000-0000-00001D120000}"/>
    <cellStyle name="40 % - Akzent1 5 6 3" xfId="4649" xr:uid="{00000000-0005-0000-0000-00001E120000}"/>
    <cellStyle name="40 % - Akzent1 5 7" xfId="4650" xr:uid="{00000000-0005-0000-0000-00001F120000}"/>
    <cellStyle name="40 % - Akzent1 5 7 2" xfId="4651" xr:uid="{00000000-0005-0000-0000-000020120000}"/>
    <cellStyle name="40 % - Akzent1 5 7 3" xfId="4652" xr:uid="{00000000-0005-0000-0000-000021120000}"/>
    <cellStyle name="40 % - Akzent1 5 8" xfId="4653" xr:uid="{00000000-0005-0000-0000-000022120000}"/>
    <cellStyle name="40 % - Akzent1 5 8 2" xfId="4654" xr:uid="{00000000-0005-0000-0000-000023120000}"/>
    <cellStyle name="40 % - Akzent1 5 8 3" xfId="4655" xr:uid="{00000000-0005-0000-0000-000024120000}"/>
    <cellStyle name="40 % - Akzent1 5 9" xfId="4656" xr:uid="{00000000-0005-0000-0000-000025120000}"/>
    <cellStyle name="40 % - Akzent1 5 9 2" xfId="4657" xr:uid="{00000000-0005-0000-0000-000026120000}"/>
    <cellStyle name="40 % - Akzent1 5 9 3" xfId="4658" xr:uid="{00000000-0005-0000-0000-000027120000}"/>
    <cellStyle name="40 % - Akzent1 6" xfId="4659" xr:uid="{00000000-0005-0000-0000-000028120000}"/>
    <cellStyle name="40 % - Akzent1 6 10" xfId="4660" xr:uid="{00000000-0005-0000-0000-000029120000}"/>
    <cellStyle name="40 % - Akzent1 6 2" xfId="4661" xr:uid="{00000000-0005-0000-0000-00002A120000}"/>
    <cellStyle name="40 % - Akzent1 6 2 2" xfId="4662" xr:uid="{00000000-0005-0000-0000-00002B120000}"/>
    <cellStyle name="40 % - Akzent1 6 2 2 2" xfId="4663" xr:uid="{00000000-0005-0000-0000-00002C120000}"/>
    <cellStyle name="40 % - Akzent1 6 2 2 3" xfId="4664" xr:uid="{00000000-0005-0000-0000-00002D120000}"/>
    <cellStyle name="40 % - Akzent1 6 2 3" xfId="4665" xr:uid="{00000000-0005-0000-0000-00002E120000}"/>
    <cellStyle name="40 % - Akzent1 6 2 3 2" xfId="4666" xr:uid="{00000000-0005-0000-0000-00002F120000}"/>
    <cellStyle name="40 % - Akzent1 6 2 3 3" xfId="4667" xr:uid="{00000000-0005-0000-0000-000030120000}"/>
    <cellStyle name="40 % - Akzent1 6 2 4" xfId="4668" xr:uid="{00000000-0005-0000-0000-000031120000}"/>
    <cellStyle name="40 % - Akzent1 6 2 5" xfId="4669" xr:uid="{00000000-0005-0000-0000-000032120000}"/>
    <cellStyle name="40 % - Akzent1 6 3" xfId="4670" xr:uid="{00000000-0005-0000-0000-000033120000}"/>
    <cellStyle name="40 % - Akzent1 6 3 2" xfId="4671" xr:uid="{00000000-0005-0000-0000-000034120000}"/>
    <cellStyle name="40 % - Akzent1 6 3 3" xfId="4672" xr:uid="{00000000-0005-0000-0000-000035120000}"/>
    <cellStyle name="40 % - Akzent1 6 4" xfId="4673" xr:uid="{00000000-0005-0000-0000-000036120000}"/>
    <cellStyle name="40 % - Akzent1 6 4 2" xfId="4674" xr:uid="{00000000-0005-0000-0000-000037120000}"/>
    <cellStyle name="40 % - Akzent1 6 4 3" xfId="4675" xr:uid="{00000000-0005-0000-0000-000038120000}"/>
    <cellStyle name="40 % - Akzent1 6 5" xfId="4676" xr:uid="{00000000-0005-0000-0000-000039120000}"/>
    <cellStyle name="40 % - Akzent1 6 5 2" xfId="4677" xr:uid="{00000000-0005-0000-0000-00003A120000}"/>
    <cellStyle name="40 % - Akzent1 6 5 3" xfId="4678" xr:uid="{00000000-0005-0000-0000-00003B120000}"/>
    <cellStyle name="40 % - Akzent1 6 6" xfId="4679" xr:uid="{00000000-0005-0000-0000-00003C120000}"/>
    <cellStyle name="40 % - Akzent1 6 6 2" xfId="4680" xr:uid="{00000000-0005-0000-0000-00003D120000}"/>
    <cellStyle name="40 % - Akzent1 6 6 3" xfId="4681" xr:uid="{00000000-0005-0000-0000-00003E120000}"/>
    <cellStyle name="40 % - Akzent1 6 7" xfId="4682" xr:uid="{00000000-0005-0000-0000-00003F120000}"/>
    <cellStyle name="40 % - Akzent1 6 7 2" xfId="4683" xr:uid="{00000000-0005-0000-0000-000040120000}"/>
    <cellStyle name="40 % - Akzent1 6 7 3" xfId="4684" xr:uid="{00000000-0005-0000-0000-000041120000}"/>
    <cellStyle name="40 % - Akzent1 6 8" xfId="4685" xr:uid="{00000000-0005-0000-0000-000042120000}"/>
    <cellStyle name="40 % - Akzent1 6 9" xfId="4686" xr:uid="{00000000-0005-0000-0000-000043120000}"/>
    <cellStyle name="40 % - Akzent1 7" xfId="4687" xr:uid="{00000000-0005-0000-0000-000044120000}"/>
    <cellStyle name="40 % - Akzent1 7 2" xfId="4688" xr:uid="{00000000-0005-0000-0000-000045120000}"/>
    <cellStyle name="40 % - Akzent1 7 2 2" xfId="4689" xr:uid="{00000000-0005-0000-0000-000046120000}"/>
    <cellStyle name="40 % - Akzent1 7 2 2 2" xfId="4690" xr:uid="{00000000-0005-0000-0000-000047120000}"/>
    <cellStyle name="40 % - Akzent1 7 2 2 3" xfId="4691" xr:uid="{00000000-0005-0000-0000-000048120000}"/>
    <cellStyle name="40 % - Akzent1 7 2 3" xfId="4692" xr:uid="{00000000-0005-0000-0000-000049120000}"/>
    <cellStyle name="40 % - Akzent1 7 2 3 2" xfId="4693" xr:uid="{00000000-0005-0000-0000-00004A120000}"/>
    <cellStyle name="40 % - Akzent1 7 2 3 3" xfId="4694" xr:uid="{00000000-0005-0000-0000-00004B120000}"/>
    <cellStyle name="40 % - Akzent1 7 2 4" xfId="4695" xr:uid="{00000000-0005-0000-0000-00004C120000}"/>
    <cellStyle name="40 % - Akzent1 7 2 5" xfId="4696" xr:uid="{00000000-0005-0000-0000-00004D120000}"/>
    <cellStyle name="40 % - Akzent1 7 3" xfId="4697" xr:uid="{00000000-0005-0000-0000-00004E120000}"/>
    <cellStyle name="40 % - Akzent1 7 3 2" xfId="4698" xr:uid="{00000000-0005-0000-0000-00004F120000}"/>
    <cellStyle name="40 % - Akzent1 7 3 3" xfId="4699" xr:uid="{00000000-0005-0000-0000-000050120000}"/>
    <cellStyle name="40 % - Akzent1 7 4" xfId="4700" xr:uid="{00000000-0005-0000-0000-000051120000}"/>
    <cellStyle name="40 % - Akzent1 7 4 2" xfId="4701" xr:uid="{00000000-0005-0000-0000-000052120000}"/>
    <cellStyle name="40 % - Akzent1 7 4 3" xfId="4702" xr:uid="{00000000-0005-0000-0000-000053120000}"/>
    <cellStyle name="40 % - Akzent1 7 5" xfId="4703" xr:uid="{00000000-0005-0000-0000-000054120000}"/>
    <cellStyle name="40 % - Akzent1 7 5 2" xfId="4704" xr:uid="{00000000-0005-0000-0000-000055120000}"/>
    <cellStyle name="40 % - Akzent1 7 5 3" xfId="4705" xr:uid="{00000000-0005-0000-0000-000056120000}"/>
    <cellStyle name="40 % - Akzent1 7 6" xfId="4706" xr:uid="{00000000-0005-0000-0000-000057120000}"/>
    <cellStyle name="40 % - Akzent1 7 6 2" xfId="4707" xr:uid="{00000000-0005-0000-0000-000058120000}"/>
    <cellStyle name="40 % - Akzent1 7 6 3" xfId="4708" xr:uid="{00000000-0005-0000-0000-000059120000}"/>
    <cellStyle name="40 % - Akzent1 7 7" xfId="4709" xr:uid="{00000000-0005-0000-0000-00005A120000}"/>
    <cellStyle name="40 % - Akzent1 7 8" xfId="4710" xr:uid="{00000000-0005-0000-0000-00005B120000}"/>
    <cellStyle name="40 % - Akzent1 7 9" xfId="4711" xr:uid="{00000000-0005-0000-0000-00005C120000}"/>
    <cellStyle name="40 % - Akzent1 8" xfId="4712" xr:uid="{00000000-0005-0000-0000-00005D120000}"/>
    <cellStyle name="40 % - Akzent1 8 2" xfId="4713" xr:uid="{00000000-0005-0000-0000-00005E120000}"/>
    <cellStyle name="40 % - Akzent1 8 2 2" xfId="4714" xr:uid="{00000000-0005-0000-0000-00005F120000}"/>
    <cellStyle name="40 % - Akzent1 8 2 2 2" xfId="4715" xr:uid="{00000000-0005-0000-0000-000060120000}"/>
    <cellStyle name="40 % - Akzent1 8 2 2 3" xfId="4716" xr:uid="{00000000-0005-0000-0000-000061120000}"/>
    <cellStyle name="40 % - Akzent1 8 2 3" xfId="4717" xr:uid="{00000000-0005-0000-0000-000062120000}"/>
    <cellStyle name="40 % - Akzent1 8 2 3 2" xfId="4718" xr:uid="{00000000-0005-0000-0000-000063120000}"/>
    <cellStyle name="40 % - Akzent1 8 2 3 3" xfId="4719" xr:uid="{00000000-0005-0000-0000-000064120000}"/>
    <cellStyle name="40 % - Akzent1 8 2 4" xfId="4720" xr:uid="{00000000-0005-0000-0000-000065120000}"/>
    <cellStyle name="40 % - Akzent1 8 2 5" xfId="4721" xr:uid="{00000000-0005-0000-0000-000066120000}"/>
    <cellStyle name="40 % - Akzent1 8 3" xfId="4722" xr:uid="{00000000-0005-0000-0000-000067120000}"/>
    <cellStyle name="40 % - Akzent1 8 3 2" xfId="4723" xr:uid="{00000000-0005-0000-0000-000068120000}"/>
    <cellStyle name="40 % - Akzent1 8 3 3" xfId="4724" xr:uid="{00000000-0005-0000-0000-000069120000}"/>
    <cellStyle name="40 % - Akzent1 8 4" xfId="4725" xr:uid="{00000000-0005-0000-0000-00006A120000}"/>
    <cellStyle name="40 % - Akzent1 8 4 2" xfId="4726" xr:uid="{00000000-0005-0000-0000-00006B120000}"/>
    <cellStyle name="40 % - Akzent1 8 4 3" xfId="4727" xr:uid="{00000000-0005-0000-0000-00006C120000}"/>
    <cellStyle name="40 % - Akzent1 8 5" xfId="4728" xr:uid="{00000000-0005-0000-0000-00006D120000}"/>
    <cellStyle name="40 % - Akzent1 8 5 2" xfId="4729" xr:uid="{00000000-0005-0000-0000-00006E120000}"/>
    <cellStyle name="40 % - Akzent1 8 5 3" xfId="4730" xr:uid="{00000000-0005-0000-0000-00006F120000}"/>
    <cellStyle name="40 % - Akzent1 8 6" xfId="4731" xr:uid="{00000000-0005-0000-0000-000070120000}"/>
    <cellStyle name="40 % - Akzent1 8 6 2" xfId="4732" xr:uid="{00000000-0005-0000-0000-000071120000}"/>
    <cellStyle name="40 % - Akzent1 8 6 3" xfId="4733" xr:uid="{00000000-0005-0000-0000-000072120000}"/>
    <cellStyle name="40 % - Akzent1 8 7" xfId="4734" xr:uid="{00000000-0005-0000-0000-000073120000}"/>
    <cellStyle name="40 % - Akzent1 8 8" xfId="4735" xr:uid="{00000000-0005-0000-0000-000074120000}"/>
    <cellStyle name="40 % - Akzent1 8 9" xfId="4736" xr:uid="{00000000-0005-0000-0000-000075120000}"/>
    <cellStyle name="40 % - Akzent1 9" xfId="4737" xr:uid="{00000000-0005-0000-0000-000076120000}"/>
    <cellStyle name="40 % - Akzent1 9 2" xfId="4738" xr:uid="{00000000-0005-0000-0000-000077120000}"/>
    <cellStyle name="40 % - Akzent1 9 2 2" xfId="4739" xr:uid="{00000000-0005-0000-0000-000078120000}"/>
    <cellStyle name="40 % - Akzent1 9 2 2 2" xfId="4740" xr:uid="{00000000-0005-0000-0000-000079120000}"/>
    <cellStyle name="40 % - Akzent1 9 2 2 3" xfId="4741" xr:uid="{00000000-0005-0000-0000-00007A120000}"/>
    <cellStyle name="40 % - Akzent1 9 2 3" xfId="4742" xr:uid="{00000000-0005-0000-0000-00007B120000}"/>
    <cellStyle name="40 % - Akzent1 9 2 3 2" xfId="4743" xr:uid="{00000000-0005-0000-0000-00007C120000}"/>
    <cellStyle name="40 % - Akzent1 9 2 3 3" xfId="4744" xr:uid="{00000000-0005-0000-0000-00007D120000}"/>
    <cellStyle name="40 % - Akzent1 9 2 4" xfId="4745" xr:uid="{00000000-0005-0000-0000-00007E120000}"/>
    <cellStyle name="40 % - Akzent1 9 2 5" xfId="4746" xr:uid="{00000000-0005-0000-0000-00007F120000}"/>
    <cellStyle name="40 % - Akzent1 9 3" xfId="4747" xr:uid="{00000000-0005-0000-0000-000080120000}"/>
    <cellStyle name="40 % - Akzent1 9 3 2" xfId="4748" xr:uid="{00000000-0005-0000-0000-000081120000}"/>
    <cellStyle name="40 % - Akzent1 9 3 3" xfId="4749" xr:uid="{00000000-0005-0000-0000-000082120000}"/>
    <cellStyle name="40 % - Akzent1 9 4" xfId="4750" xr:uid="{00000000-0005-0000-0000-000083120000}"/>
    <cellStyle name="40 % - Akzent1 9 4 2" xfId="4751" xr:uid="{00000000-0005-0000-0000-000084120000}"/>
    <cellStyle name="40 % - Akzent1 9 4 3" xfId="4752" xr:uid="{00000000-0005-0000-0000-000085120000}"/>
    <cellStyle name="40 % - Akzent1 9 5" xfId="4753" xr:uid="{00000000-0005-0000-0000-000086120000}"/>
    <cellStyle name="40 % - Akzent1 9 5 2" xfId="4754" xr:uid="{00000000-0005-0000-0000-000087120000}"/>
    <cellStyle name="40 % - Akzent1 9 5 3" xfId="4755" xr:uid="{00000000-0005-0000-0000-000088120000}"/>
    <cellStyle name="40 % - Akzent1 9 6" xfId="4756" xr:uid="{00000000-0005-0000-0000-000089120000}"/>
    <cellStyle name="40 % - Akzent1 9 7" xfId="4757" xr:uid="{00000000-0005-0000-0000-00008A120000}"/>
    <cellStyle name="40 % - Akzent1 9 8" xfId="4758" xr:uid="{00000000-0005-0000-0000-00008B120000}"/>
    <cellStyle name="40 % - Akzent2 10" xfId="4759" xr:uid="{00000000-0005-0000-0000-00008C120000}"/>
    <cellStyle name="40 % - Akzent2 10 2" xfId="4760" xr:uid="{00000000-0005-0000-0000-00008D120000}"/>
    <cellStyle name="40 % - Akzent2 10 2 2" xfId="4761" xr:uid="{00000000-0005-0000-0000-00008E120000}"/>
    <cellStyle name="40 % - Akzent2 10 2 3" xfId="4762" xr:uid="{00000000-0005-0000-0000-00008F120000}"/>
    <cellStyle name="40 % - Akzent2 10 3" xfId="4763" xr:uid="{00000000-0005-0000-0000-000090120000}"/>
    <cellStyle name="40 % - Akzent2 10 4" xfId="4764" xr:uid="{00000000-0005-0000-0000-000091120000}"/>
    <cellStyle name="40 % - Akzent2 11" xfId="4765" xr:uid="{00000000-0005-0000-0000-000092120000}"/>
    <cellStyle name="40 % - Akzent2 11 2" xfId="4766" xr:uid="{00000000-0005-0000-0000-000093120000}"/>
    <cellStyle name="40 % - Akzent2 11 3" xfId="4767" xr:uid="{00000000-0005-0000-0000-000094120000}"/>
    <cellStyle name="40 % - Akzent2 12" xfId="4768" xr:uid="{00000000-0005-0000-0000-000095120000}"/>
    <cellStyle name="40 % - Akzent2 12 2" xfId="4769" xr:uid="{00000000-0005-0000-0000-000096120000}"/>
    <cellStyle name="40 % - Akzent2 12 3" xfId="4770" xr:uid="{00000000-0005-0000-0000-000097120000}"/>
    <cellStyle name="40 % - Akzent2 13" xfId="4771" xr:uid="{00000000-0005-0000-0000-000098120000}"/>
    <cellStyle name="40 % - Akzent2 13 2" xfId="4772" xr:uid="{00000000-0005-0000-0000-000099120000}"/>
    <cellStyle name="40 % - Akzent2 13 3" xfId="4773" xr:uid="{00000000-0005-0000-0000-00009A120000}"/>
    <cellStyle name="40 % - Akzent2 14" xfId="4774" xr:uid="{00000000-0005-0000-0000-00009B120000}"/>
    <cellStyle name="40 % - Akzent2 14 2" xfId="4775" xr:uid="{00000000-0005-0000-0000-00009C120000}"/>
    <cellStyle name="40 % - Akzent2 15" xfId="4776" xr:uid="{00000000-0005-0000-0000-00009D120000}"/>
    <cellStyle name="40 % - Akzent2 16" xfId="4777" xr:uid="{00000000-0005-0000-0000-00009E120000}"/>
    <cellStyle name="40 % - Akzent2 2" xfId="4778" xr:uid="{00000000-0005-0000-0000-00009F120000}"/>
    <cellStyle name="40 % - Akzent2 2 10" xfId="4779" xr:uid="{00000000-0005-0000-0000-0000A0120000}"/>
    <cellStyle name="40 % - Akzent2 2 10 2" xfId="4780" xr:uid="{00000000-0005-0000-0000-0000A1120000}"/>
    <cellStyle name="40 % - Akzent2 2 10 3" xfId="4781" xr:uid="{00000000-0005-0000-0000-0000A2120000}"/>
    <cellStyle name="40 % - Akzent2 2 11" xfId="4782" xr:uid="{00000000-0005-0000-0000-0000A3120000}"/>
    <cellStyle name="40 % - Akzent2 2 11 2" xfId="4783" xr:uid="{00000000-0005-0000-0000-0000A4120000}"/>
    <cellStyle name="40 % - Akzent2 2 11 3" xfId="4784" xr:uid="{00000000-0005-0000-0000-0000A5120000}"/>
    <cellStyle name="40 % - Akzent2 2 12" xfId="4785" xr:uid="{00000000-0005-0000-0000-0000A6120000}"/>
    <cellStyle name="40 % - Akzent2 2 12 2" xfId="4786" xr:uid="{00000000-0005-0000-0000-0000A7120000}"/>
    <cellStyle name="40 % - Akzent2 2 12 3" xfId="4787" xr:uid="{00000000-0005-0000-0000-0000A8120000}"/>
    <cellStyle name="40 % - Akzent2 2 13" xfId="4788" xr:uid="{00000000-0005-0000-0000-0000A9120000}"/>
    <cellStyle name="40 % - Akzent2 2 14" xfId="4789" xr:uid="{00000000-0005-0000-0000-0000AA120000}"/>
    <cellStyle name="40 % - Akzent2 2 15" xfId="4790" xr:uid="{00000000-0005-0000-0000-0000AB120000}"/>
    <cellStyle name="40 % - Akzent2 2 2" xfId="4791" xr:uid="{00000000-0005-0000-0000-0000AC120000}"/>
    <cellStyle name="40 % - Akzent2 2 2 10" xfId="4792" xr:uid="{00000000-0005-0000-0000-0000AD120000}"/>
    <cellStyle name="40 % - Akzent2 2 2 11" xfId="4793" xr:uid="{00000000-0005-0000-0000-0000AE120000}"/>
    <cellStyle name="40 % - Akzent2 2 2 12" xfId="4794" xr:uid="{00000000-0005-0000-0000-0000AF120000}"/>
    <cellStyle name="40 % - Akzent2 2 2 2" xfId="4795" xr:uid="{00000000-0005-0000-0000-0000B0120000}"/>
    <cellStyle name="40 % - Akzent2 2 2 2 2" xfId="4796" xr:uid="{00000000-0005-0000-0000-0000B1120000}"/>
    <cellStyle name="40 % - Akzent2 2 2 2 2 2" xfId="4797" xr:uid="{00000000-0005-0000-0000-0000B2120000}"/>
    <cellStyle name="40 % - Akzent2 2 2 2 2 2 2" xfId="4798" xr:uid="{00000000-0005-0000-0000-0000B3120000}"/>
    <cellStyle name="40 % - Akzent2 2 2 2 2 2 3" xfId="4799" xr:uid="{00000000-0005-0000-0000-0000B4120000}"/>
    <cellStyle name="40 % - Akzent2 2 2 2 2 3" xfId="4800" xr:uid="{00000000-0005-0000-0000-0000B5120000}"/>
    <cellStyle name="40 % - Akzent2 2 2 2 2 3 2" xfId="4801" xr:uid="{00000000-0005-0000-0000-0000B6120000}"/>
    <cellStyle name="40 % - Akzent2 2 2 2 2 3 3" xfId="4802" xr:uid="{00000000-0005-0000-0000-0000B7120000}"/>
    <cellStyle name="40 % - Akzent2 2 2 2 2 4" xfId="4803" xr:uid="{00000000-0005-0000-0000-0000B8120000}"/>
    <cellStyle name="40 % - Akzent2 2 2 2 2 5" xfId="4804" xr:uid="{00000000-0005-0000-0000-0000B9120000}"/>
    <cellStyle name="40 % - Akzent2 2 2 2 3" xfId="4805" xr:uid="{00000000-0005-0000-0000-0000BA120000}"/>
    <cellStyle name="40 % - Akzent2 2 2 2 3 2" xfId="4806" xr:uid="{00000000-0005-0000-0000-0000BB120000}"/>
    <cellStyle name="40 % - Akzent2 2 2 2 3 3" xfId="4807" xr:uid="{00000000-0005-0000-0000-0000BC120000}"/>
    <cellStyle name="40 % - Akzent2 2 2 2 4" xfId="4808" xr:uid="{00000000-0005-0000-0000-0000BD120000}"/>
    <cellStyle name="40 % - Akzent2 2 2 2 4 2" xfId="4809" xr:uid="{00000000-0005-0000-0000-0000BE120000}"/>
    <cellStyle name="40 % - Akzent2 2 2 2 4 3" xfId="4810" xr:uid="{00000000-0005-0000-0000-0000BF120000}"/>
    <cellStyle name="40 % - Akzent2 2 2 2 5" xfId="4811" xr:uid="{00000000-0005-0000-0000-0000C0120000}"/>
    <cellStyle name="40 % - Akzent2 2 2 2 5 2" xfId="4812" xr:uid="{00000000-0005-0000-0000-0000C1120000}"/>
    <cellStyle name="40 % - Akzent2 2 2 2 5 3" xfId="4813" xr:uid="{00000000-0005-0000-0000-0000C2120000}"/>
    <cellStyle name="40 % - Akzent2 2 2 2 6" xfId="4814" xr:uid="{00000000-0005-0000-0000-0000C3120000}"/>
    <cellStyle name="40 % - Akzent2 2 2 2 7" xfId="4815" xr:uid="{00000000-0005-0000-0000-0000C4120000}"/>
    <cellStyle name="40 % - Akzent2 2 2 2 8" xfId="4816" xr:uid="{00000000-0005-0000-0000-0000C5120000}"/>
    <cellStyle name="40 % - Akzent2 2 2 3" xfId="4817" xr:uid="{00000000-0005-0000-0000-0000C6120000}"/>
    <cellStyle name="40 % - Akzent2 2 2 3 2" xfId="4818" xr:uid="{00000000-0005-0000-0000-0000C7120000}"/>
    <cellStyle name="40 % - Akzent2 2 2 3 2 2" xfId="4819" xr:uid="{00000000-0005-0000-0000-0000C8120000}"/>
    <cellStyle name="40 % - Akzent2 2 2 3 2 2 2" xfId="4820" xr:uid="{00000000-0005-0000-0000-0000C9120000}"/>
    <cellStyle name="40 % - Akzent2 2 2 3 2 2 3" xfId="4821" xr:uid="{00000000-0005-0000-0000-0000CA120000}"/>
    <cellStyle name="40 % - Akzent2 2 2 3 2 3" xfId="4822" xr:uid="{00000000-0005-0000-0000-0000CB120000}"/>
    <cellStyle name="40 % - Akzent2 2 2 3 2 3 2" xfId="4823" xr:uid="{00000000-0005-0000-0000-0000CC120000}"/>
    <cellStyle name="40 % - Akzent2 2 2 3 2 3 3" xfId="4824" xr:uid="{00000000-0005-0000-0000-0000CD120000}"/>
    <cellStyle name="40 % - Akzent2 2 2 3 2 4" xfId="4825" xr:uid="{00000000-0005-0000-0000-0000CE120000}"/>
    <cellStyle name="40 % - Akzent2 2 2 3 2 5" xfId="4826" xr:uid="{00000000-0005-0000-0000-0000CF120000}"/>
    <cellStyle name="40 % - Akzent2 2 2 3 3" xfId="4827" xr:uid="{00000000-0005-0000-0000-0000D0120000}"/>
    <cellStyle name="40 % - Akzent2 2 2 3 3 2" xfId="4828" xr:uid="{00000000-0005-0000-0000-0000D1120000}"/>
    <cellStyle name="40 % - Akzent2 2 2 3 3 3" xfId="4829" xr:uid="{00000000-0005-0000-0000-0000D2120000}"/>
    <cellStyle name="40 % - Akzent2 2 2 3 4" xfId="4830" xr:uid="{00000000-0005-0000-0000-0000D3120000}"/>
    <cellStyle name="40 % - Akzent2 2 2 3 4 2" xfId="4831" xr:uid="{00000000-0005-0000-0000-0000D4120000}"/>
    <cellStyle name="40 % - Akzent2 2 2 3 4 3" xfId="4832" xr:uid="{00000000-0005-0000-0000-0000D5120000}"/>
    <cellStyle name="40 % - Akzent2 2 2 3 5" xfId="4833" xr:uid="{00000000-0005-0000-0000-0000D6120000}"/>
    <cellStyle name="40 % - Akzent2 2 2 3 6" xfId="4834" xr:uid="{00000000-0005-0000-0000-0000D7120000}"/>
    <cellStyle name="40 % - Akzent2 2 2 3 7" xfId="4835" xr:uid="{00000000-0005-0000-0000-0000D8120000}"/>
    <cellStyle name="40 % - Akzent2 2 2 4" xfId="4836" xr:uid="{00000000-0005-0000-0000-0000D9120000}"/>
    <cellStyle name="40 % - Akzent2 2 2 4 2" xfId="4837" xr:uid="{00000000-0005-0000-0000-0000DA120000}"/>
    <cellStyle name="40 % - Akzent2 2 2 4 2 2" xfId="4838" xr:uid="{00000000-0005-0000-0000-0000DB120000}"/>
    <cellStyle name="40 % - Akzent2 2 2 4 2 3" xfId="4839" xr:uid="{00000000-0005-0000-0000-0000DC120000}"/>
    <cellStyle name="40 % - Akzent2 2 2 4 3" xfId="4840" xr:uid="{00000000-0005-0000-0000-0000DD120000}"/>
    <cellStyle name="40 % - Akzent2 2 2 4 3 2" xfId="4841" xr:uid="{00000000-0005-0000-0000-0000DE120000}"/>
    <cellStyle name="40 % - Akzent2 2 2 4 3 3" xfId="4842" xr:uid="{00000000-0005-0000-0000-0000DF120000}"/>
    <cellStyle name="40 % - Akzent2 2 2 4 4" xfId="4843" xr:uid="{00000000-0005-0000-0000-0000E0120000}"/>
    <cellStyle name="40 % - Akzent2 2 2 4 5" xfId="4844" xr:uid="{00000000-0005-0000-0000-0000E1120000}"/>
    <cellStyle name="40 % - Akzent2 2 2 5" xfId="4845" xr:uid="{00000000-0005-0000-0000-0000E2120000}"/>
    <cellStyle name="40 % - Akzent2 2 2 5 2" xfId="4846" xr:uid="{00000000-0005-0000-0000-0000E3120000}"/>
    <cellStyle name="40 % - Akzent2 2 2 5 3" xfId="4847" xr:uid="{00000000-0005-0000-0000-0000E4120000}"/>
    <cellStyle name="40 % - Akzent2 2 2 6" xfId="4848" xr:uid="{00000000-0005-0000-0000-0000E5120000}"/>
    <cellStyle name="40 % - Akzent2 2 2 6 2" xfId="4849" xr:uid="{00000000-0005-0000-0000-0000E6120000}"/>
    <cellStyle name="40 % - Akzent2 2 2 6 3" xfId="4850" xr:uid="{00000000-0005-0000-0000-0000E7120000}"/>
    <cellStyle name="40 % - Akzent2 2 2 7" xfId="4851" xr:uid="{00000000-0005-0000-0000-0000E8120000}"/>
    <cellStyle name="40 % - Akzent2 2 2 7 2" xfId="4852" xr:uid="{00000000-0005-0000-0000-0000E9120000}"/>
    <cellStyle name="40 % - Akzent2 2 2 7 3" xfId="4853" xr:uid="{00000000-0005-0000-0000-0000EA120000}"/>
    <cellStyle name="40 % - Akzent2 2 2 8" xfId="4854" xr:uid="{00000000-0005-0000-0000-0000EB120000}"/>
    <cellStyle name="40 % - Akzent2 2 2 8 2" xfId="4855" xr:uid="{00000000-0005-0000-0000-0000EC120000}"/>
    <cellStyle name="40 % - Akzent2 2 2 8 3" xfId="4856" xr:uid="{00000000-0005-0000-0000-0000ED120000}"/>
    <cellStyle name="40 % - Akzent2 2 2 9" xfId="4857" xr:uid="{00000000-0005-0000-0000-0000EE120000}"/>
    <cellStyle name="40 % - Akzent2 2 2 9 2" xfId="4858" xr:uid="{00000000-0005-0000-0000-0000EF120000}"/>
    <cellStyle name="40 % - Akzent2 2 2 9 3" xfId="4859" xr:uid="{00000000-0005-0000-0000-0000F0120000}"/>
    <cellStyle name="40 % - Akzent2 2 3" xfId="4860" xr:uid="{00000000-0005-0000-0000-0000F1120000}"/>
    <cellStyle name="40 % - Akzent2 2 3 10" xfId="4861" xr:uid="{00000000-0005-0000-0000-0000F2120000}"/>
    <cellStyle name="40 % - Akzent2 2 3 11" xfId="4862" xr:uid="{00000000-0005-0000-0000-0000F3120000}"/>
    <cellStyle name="40 % - Akzent2 2 3 12" xfId="4863" xr:uid="{00000000-0005-0000-0000-0000F4120000}"/>
    <cellStyle name="40 % - Akzent2 2 3 2" xfId="4864" xr:uid="{00000000-0005-0000-0000-0000F5120000}"/>
    <cellStyle name="40 % - Akzent2 2 3 2 2" xfId="4865" xr:uid="{00000000-0005-0000-0000-0000F6120000}"/>
    <cellStyle name="40 % - Akzent2 2 3 2 2 2" xfId="4866" xr:uid="{00000000-0005-0000-0000-0000F7120000}"/>
    <cellStyle name="40 % - Akzent2 2 3 2 2 2 2" xfId="4867" xr:uid="{00000000-0005-0000-0000-0000F8120000}"/>
    <cellStyle name="40 % - Akzent2 2 3 2 2 2 3" xfId="4868" xr:uid="{00000000-0005-0000-0000-0000F9120000}"/>
    <cellStyle name="40 % - Akzent2 2 3 2 2 3" xfId="4869" xr:uid="{00000000-0005-0000-0000-0000FA120000}"/>
    <cellStyle name="40 % - Akzent2 2 3 2 2 3 2" xfId="4870" xr:uid="{00000000-0005-0000-0000-0000FB120000}"/>
    <cellStyle name="40 % - Akzent2 2 3 2 2 3 3" xfId="4871" xr:uid="{00000000-0005-0000-0000-0000FC120000}"/>
    <cellStyle name="40 % - Akzent2 2 3 2 2 4" xfId="4872" xr:uid="{00000000-0005-0000-0000-0000FD120000}"/>
    <cellStyle name="40 % - Akzent2 2 3 2 2 5" xfId="4873" xr:uid="{00000000-0005-0000-0000-0000FE120000}"/>
    <cellStyle name="40 % - Akzent2 2 3 2 3" xfId="4874" xr:uid="{00000000-0005-0000-0000-0000FF120000}"/>
    <cellStyle name="40 % - Akzent2 2 3 2 3 2" xfId="4875" xr:uid="{00000000-0005-0000-0000-000000130000}"/>
    <cellStyle name="40 % - Akzent2 2 3 2 3 3" xfId="4876" xr:uid="{00000000-0005-0000-0000-000001130000}"/>
    <cellStyle name="40 % - Akzent2 2 3 2 4" xfId="4877" xr:uid="{00000000-0005-0000-0000-000002130000}"/>
    <cellStyle name="40 % - Akzent2 2 3 2 4 2" xfId="4878" xr:uid="{00000000-0005-0000-0000-000003130000}"/>
    <cellStyle name="40 % - Akzent2 2 3 2 4 3" xfId="4879" xr:uid="{00000000-0005-0000-0000-000004130000}"/>
    <cellStyle name="40 % - Akzent2 2 3 2 5" xfId="4880" xr:uid="{00000000-0005-0000-0000-000005130000}"/>
    <cellStyle name="40 % - Akzent2 2 3 2 5 2" xfId="4881" xr:uid="{00000000-0005-0000-0000-000006130000}"/>
    <cellStyle name="40 % - Akzent2 2 3 2 5 3" xfId="4882" xr:uid="{00000000-0005-0000-0000-000007130000}"/>
    <cellStyle name="40 % - Akzent2 2 3 2 6" xfId="4883" xr:uid="{00000000-0005-0000-0000-000008130000}"/>
    <cellStyle name="40 % - Akzent2 2 3 2 7" xfId="4884" xr:uid="{00000000-0005-0000-0000-000009130000}"/>
    <cellStyle name="40 % - Akzent2 2 3 2 8" xfId="4885" xr:uid="{00000000-0005-0000-0000-00000A130000}"/>
    <cellStyle name="40 % - Akzent2 2 3 3" xfId="4886" xr:uid="{00000000-0005-0000-0000-00000B130000}"/>
    <cellStyle name="40 % - Akzent2 2 3 3 2" xfId="4887" xr:uid="{00000000-0005-0000-0000-00000C130000}"/>
    <cellStyle name="40 % - Akzent2 2 3 3 2 2" xfId="4888" xr:uid="{00000000-0005-0000-0000-00000D130000}"/>
    <cellStyle name="40 % - Akzent2 2 3 3 2 2 2" xfId="4889" xr:uid="{00000000-0005-0000-0000-00000E130000}"/>
    <cellStyle name="40 % - Akzent2 2 3 3 2 2 3" xfId="4890" xr:uid="{00000000-0005-0000-0000-00000F130000}"/>
    <cellStyle name="40 % - Akzent2 2 3 3 2 3" xfId="4891" xr:uid="{00000000-0005-0000-0000-000010130000}"/>
    <cellStyle name="40 % - Akzent2 2 3 3 2 3 2" xfId="4892" xr:uid="{00000000-0005-0000-0000-000011130000}"/>
    <cellStyle name="40 % - Akzent2 2 3 3 2 3 3" xfId="4893" xr:uid="{00000000-0005-0000-0000-000012130000}"/>
    <cellStyle name="40 % - Akzent2 2 3 3 2 4" xfId="4894" xr:uid="{00000000-0005-0000-0000-000013130000}"/>
    <cellStyle name="40 % - Akzent2 2 3 3 2 5" xfId="4895" xr:uid="{00000000-0005-0000-0000-000014130000}"/>
    <cellStyle name="40 % - Akzent2 2 3 3 3" xfId="4896" xr:uid="{00000000-0005-0000-0000-000015130000}"/>
    <cellStyle name="40 % - Akzent2 2 3 3 3 2" xfId="4897" xr:uid="{00000000-0005-0000-0000-000016130000}"/>
    <cellStyle name="40 % - Akzent2 2 3 3 3 3" xfId="4898" xr:uid="{00000000-0005-0000-0000-000017130000}"/>
    <cellStyle name="40 % - Akzent2 2 3 3 4" xfId="4899" xr:uid="{00000000-0005-0000-0000-000018130000}"/>
    <cellStyle name="40 % - Akzent2 2 3 3 4 2" xfId="4900" xr:uid="{00000000-0005-0000-0000-000019130000}"/>
    <cellStyle name="40 % - Akzent2 2 3 3 4 3" xfId="4901" xr:uid="{00000000-0005-0000-0000-00001A130000}"/>
    <cellStyle name="40 % - Akzent2 2 3 3 5" xfId="4902" xr:uid="{00000000-0005-0000-0000-00001B130000}"/>
    <cellStyle name="40 % - Akzent2 2 3 3 6" xfId="4903" xr:uid="{00000000-0005-0000-0000-00001C130000}"/>
    <cellStyle name="40 % - Akzent2 2 3 3 7" xfId="4904" xr:uid="{00000000-0005-0000-0000-00001D130000}"/>
    <cellStyle name="40 % - Akzent2 2 3 4" xfId="4905" xr:uid="{00000000-0005-0000-0000-00001E130000}"/>
    <cellStyle name="40 % - Akzent2 2 3 4 2" xfId="4906" xr:uid="{00000000-0005-0000-0000-00001F130000}"/>
    <cellStyle name="40 % - Akzent2 2 3 4 2 2" xfId="4907" xr:uid="{00000000-0005-0000-0000-000020130000}"/>
    <cellStyle name="40 % - Akzent2 2 3 4 2 3" xfId="4908" xr:uid="{00000000-0005-0000-0000-000021130000}"/>
    <cellStyle name="40 % - Akzent2 2 3 4 3" xfId="4909" xr:uid="{00000000-0005-0000-0000-000022130000}"/>
    <cellStyle name="40 % - Akzent2 2 3 4 3 2" xfId="4910" xr:uid="{00000000-0005-0000-0000-000023130000}"/>
    <cellStyle name="40 % - Akzent2 2 3 4 3 3" xfId="4911" xr:uid="{00000000-0005-0000-0000-000024130000}"/>
    <cellStyle name="40 % - Akzent2 2 3 4 4" xfId="4912" xr:uid="{00000000-0005-0000-0000-000025130000}"/>
    <cellStyle name="40 % - Akzent2 2 3 4 5" xfId="4913" xr:uid="{00000000-0005-0000-0000-000026130000}"/>
    <cellStyle name="40 % - Akzent2 2 3 5" xfId="4914" xr:uid="{00000000-0005-0000-0000-000027130000}"/>
    <cellStyle name="40 % - Akzent2 2 3 5 2" xfId="4915" xr:uid="{00000000-0005-0000-0000-000028130000}"/>
    <cellStyle name="40 % - Akzent2 2 3 5 3" xfId="4916" xr:uid="{00000000-0005-0000-0000-000029130000}"/>
    <cellStyle name="40 % - Akzent2 2 3 6" xfId="4917" xr:uid="{00000000-0005-0000-0000-00002A130000}"/>
    <cellStyle name="40 % - Akzent2 2 3 6 2" xfId="4918" xr:uid="{00000000-0005-0000-0000-00002B130000}"/>
    <cellStyle name="40 % - Akzent2 2 3 6 3" xfId="4919" xr:uid="{00000000-0005-0000-0000-00002C130000}"/>
    <cellStyle name="40 % - Akzent2 2 3 7" xfId="4920" xr:uid="{00000000-0005-0000-0000-00002D130000}"/>
    <cellStyle name="40 % - Akzent2 2 3 7 2" xfId="4921" xr:uid="{00000000-0005-0000-0000-00002E130000}"/>
    <cellStyle name="40 % - Akzent2 2 3 7 3" xfId="4922" xr:uid="{00000000-0005-0000-0000-00002F130000}"/>
    <cellStyle name="40 % - Akzent2 2 3 8" xfId="4923" xr:uid="{00000000-0005-0000-0000-000030130000}"/>
    <cellStyle name="40 % - Akzent2 2 3 8 2" xfId="4924" xr:uid="{00000000-0005-0000-0000-000031130000}"/>
    <cellStyle name="40 % - Akzent2 2 3 8 3" xfId="4925" xr:uid="{00000000-0005-0000-0000-000032130000}"/>
    <cellStyle name="40 % - Akzent2 2 3 9" xfId="4926" xr:uid="{00000000-0005-0000-0000-000033130000}"/>
    <cellStyle name="40 % - Akzent2 2 3 9 2" xfId="4927" xr:uid="{00000000-0005-0000-0000-000034130000}"/>
    <cellStyle name="40 % - Akzent2 2 3 9 3" xfId="4928" xr:uid="{00000000-0005-0000-0000-000035130000}"/>
    <cellStyle name="40 % - Akzent2 2 4" xfId="4929" xr:uid="{00000000-0005-0000-0000-000036130000}"/>
    <cellStyle name="40 % - Akzent2 2 4 10" xfId="4930" xr:uid="{00000000-0005-0000-0000-000037130000}"/>
    <cellStyle name="40 % - Akzent2 2 4 2" xfId="4931" xr:uid="{00000000-0005-0000-0000-000038130000}"/>
    <cellStyle name="40 % - Akzent2 2 4 2 2" xfId="4932" xr:uid="{00000000-0005-0000-0000-000039130000}"/>
    <cellStyle name="40 % - Akzent2 2 4 2 2 2" xfId="4933" xr:uid="{00000000-0005-0000-0000-00003A130000}"/>
    <cellStyle name="40 % - Akzent2 2 4 2 2 3" xfId="4934" xr:uid="{00000000-0005-0000-0000-00003B130000}"/>
    <cellStyle name="40 % - Akzent2 2 4 2 3" xfId="4935" xr:uid="{00000000-0005-0000-0000-00003C130000}"/>
    <cellStyle name="40 % - Akzent2 2 4 2 3 2" xfId="4936" xr:uid="{00000000-0005-0000-0000-00003D130000}"/>
    <cellStyle name="40 % - Akzent2 2 4 2 3 3" xfId="4937" xr:uid="{00000000-0005-0000-0000-00003E130000}"/>
    <cellStyle name="40 % - Akzent2 2 4 2 4" xfId="4938" xr:uid="{00000000-0005-0000-0000-00003F130000}"/>
    <cellStyle name="40 % - Akzent2 2 4 2 5" xfId="4939" xr:uid="{00000000-0005-0000-0000-000040130000}"/>
    <cellStyle name="40 % - Akzent2 2 4 3" xfId="4940" xr:uid="{00000000-0005-0000-0000-000041130000}"/>
    <cellStyle name="40 % - Akzent2 2 4 3 2" xfId="4941" xr:uid="{00000000-0005-0000-0000-000042130000}"/>
    <cellStyle name="40 % - Akzent2 2 4 3 3" xfId="4942" xr:uid="{00000000-0005-0000-0000-000043130000}"/>
    <cellStyle name="40 % - Akzent2 2 4 4" xfId="4943" xr:uid="{00000000-0005-0000-0000-000044130000}"/>
    <cellStyle name="40 % - Akzent2 2 4 4 2" xfId="4944" xr:uid="{00000000-0005-0000-0000-000045130000}"/>
    <cellStyle name="40 % - Akzent2 2 4 4 3" xfId="4945" xr:uid="{00000000-0005-0000-0000-000046130000}"/>
    <cellStyle name="40 % - Akzent2 2 4 5" xfId="4946" xr:uid="{00000000-0005-0000-0000-000047130000}"/>
    <cellStyle name="40 % - Akzent2 2 4 5 2" xfId="4947" xr:uid="{00000000-0005-0000-0000-000048130000}"/>
    <cellStyle name="40 % - Akzent2 2 4 5 3" xfId="4948" xr:uid="{00000000-0005-0000-0000-000049130000}"/>
    <cellStyle name="40 % - Akzent2 2 4 6" xfId="4949" xr:uid="{00000000-0005-0000-0000-00004A130000}"/>
    <cellStyle name="40 % - Akzent2 2 4 6 2" xfId="4950" xr:uid="{00000000-0005-0000-0000-00004B130000}"/>
    <cellStyle name="40 % - Akzent2 2 4 6 3" xfId="4951" xr:uid="{00000000-0005-0000-0000-00004C130000}"/>
    <cellStyle name="40 % - Akzent2 2 4 7" xfId="4952" xr:uid="{00000000-0005-0000-0000-00004D130000}"/>
    <cellStyle name="40 % - Akzent2 2 4 7 2" xfId="4953" xr:uid="{00000000-0005-0000-0000-00004E130000}"/>
    <cellStyle name="40 % - Akzent2 2 4 7 3" xfId="4954" xr:uid="{00000000-0005-0000-0000-00004F130000}"/>
    <cellStyle name="40 % - Akzent2 2 4 8" xfId="4955" xr:uid="{00000000-0005-0000-0000-000050130000}"/>
    <cellStyle name="40 % - Akzent2 2 4 9" xfId="4956" xr:uid="{00000000-0005-0000-0000-000051130000}"/>
    <cellStyle name="40 % - Akzent2 2 5" xfId="4957" xr:uid="{00000000-0005-0000-0000-000052130000}"/>
    <cellStyle name="40 % - Akzent2 2 5 2" xfId="4958" xr:uid="{00000000-0005-0000-0000-000053130000}"/>
    <cellStyle name="40 % - Akzent2 2 5 2 2" xfId="4959" xr:uid="{00000000-0005-0000-0000-000054130000}"/>
    <cellStyle name="40 % - Akzent2 2 5 2 2 2" xfId="4960" xr:uid="{00000000-0005-0000-0000-000055130000}"/>
    <cellStyle name="40 % - Akzent2 2 5 2 2 3" xfId="4961" xr:uid="{00000000-0005-0000-0000-000056130000}"/>
    <cellStyle name="40 % - Akzent2 2 5 2 3" xfId="4962" xr:uid="{00000000-0005-0000-0000-000057130000}"/>
    <cellStyle name="40 % - Akzent2 2 5 2 3 2" xfId="4963" xr:uid="{00000000-0005-0000-0000-000058130000}"/>
    <cellStyle name="40 % - Akzent2 2 5 2 3 3" xfId="4964" xr:uid="{00000000-0005-0000-0000-000059130000}"/>
    <cellStyle name="40 % - Akzent2 2 5 2 4" xfId="4965" xr:uid="{00000000-0005-0000-0000-00005A130000}"/>
    <cellStyle name="40 % - Akzent2 2 5 2 5" xfId="4966" xr:uid="{00000000-0005-0000-0000-00005B130000}"/>
    <cellStyle name="40 % - Akzent2 2 5 3" xfId="4967" xr:uid="{00000000-0005-0000-0000-00005C130000}"/>
    <cellStyle name="40 % - Akzent2 2 5 3 2" xfId="4968" xr:uid="{00000000-0005-0000-0000-00005D130000}"/>
    <cellStyle name="40 % - Akzent2 2 5 3 3" xfId="4969" xr:uid="{00000000-0005-0000-0000-00005E130000}"/>
    <cellStyle name="40 % - Akzent2 2 5 4" xfId="4970" xr:uid="{00000000-0005-0000-0000-00005F130000}"/>
    <cellStyle name="40 % - Akzent2 2 5 4 2" xfId="4971" xr:uid="{00000000-0005-0000-0000-000060130000}"/>
    <cellStyle name="40 % - Akzent2 2 5 4 3" xfId="4972" xr:uid="{00000000-0005-0000-0000-000061130000}"/>
    <cellStyle name="40 % - Akzent2 2 5 5" xfId="4973" xr:uid="{00000000-0005-0000-0000-000062130000}"/>
    <cellStyle name="40 % - Akzent2 2 5 6" xfId="4974" xr:uid="{00000000-0005-0000-0000-000063130000}"/>
    <cellStyle name="40 % - Akzent2 2 5 7" xfId="4975" xr:uid="{00000000-0005-0000-0000-000064130000}"/>
    <cellStyle name="40 % - Akzent2 2 6" xfId="4976" xr:uid="{00000000-0005-0000-0000-000065130000}"/>
    <cellStyle name="40 % - Akzent2 2 6 2" xfId="4977" xr:uid="{00000000-0005-0000-0000-000066130000}"/>
    <cellStyle name="40 % - Akzent2 2 6 2 2" xfId="4978" xr:uid="{00000000-0005-0000-0000-000067130000}"/>
    <cellStyle name="40 % - Akzent2 2 6 2 2 2" xfId="4979" xr:uid="{00000000-0005-0000-0000-000068130000}"/>
    <cellStyle name="40 % - Akzent2 2 6 2 2 3" xfId="4980" xr:uid="{00000000-0005-0000-0000-000069130000}"/>
    <cellStyle name="40 % - Akzent2 2 6 2 3" xfId="4981" xr:uid="{00000000-0005-0000-0000-00006A130000}"/>
    <cellStyle name="40 % - Akzent2 2 6 2 3 2" xfId="4982" xr:uid="{00000000-0005-0000-0000-00006B130000}"/>
    <cellStyle name="40 % - Akzent2 2 6 2 3 3" xfId="4983" xr:uid="{00000000-0005-0000-0000-00006C130000}"/>
    <cellStyle name="40 % - Akzent2 2 6 2 4" xfId="4984" xr:uid="{00000000-0005-0000-0000-00006D130000}"/>
    <cellStyle name="40 % - Akzent2 2 6 2 5" xfId="4985" xr:uid="{00000000-0005-0000-0000-00006E130000}"/>
    <cellStyle name="40 % - Akzent2 2 6 3" xfId="4986" xr:uid="{00000000-0005-0000-0000-00006F130000}"/>
    <cellStyle name="40 % - Akzent2 2 6 3 2" xfId="4987" xr:uid="{00000000-0005-0000-0000-000070130000}"/>
    <cellStyle name="40 % - Akzent2 2 6 3 3" xfId="4988" xr:uid="{00000000-0005-0000-0000-000071130000}"/>
    <cellStyle name="40 % - Akzent2 2 6 4" xfId="4989" xr:uid="{00000000-0005-0000-0000-000072130000}"/>
    <cellStyle name="40 % - Akzent2 2 6 4 2" xfId="4990" xr:uid="{00000000-0005-0000-0000-000073130000}"/>
    <cellStyle name="40 % - Akzent2 2 6 4 3" xfId="4991" xr:uid="{00000000-0005-0000-0000-000074130000}"/>
    <cellStyle name="40 % - Akzent2 2 6 5" xfId="4992" xr:uid="{00000000-0005-0000-0000-000075130000}"/>
    <cellStyle name="40 % - Akzent2 2 6 6" xfId="4993" xr:uid="{00000000-0005-0000-0000-000076130000}"/>
    <cellStyle name="40 % - Akzent2 2 6 7" xfId="4994" xr:uid="{00000000-0005-0000-0000-000077130000}"/>
    <cellStyle name="40 % - Akzent2 2 7" xfId="4995" xr:uid="{00000000-0005-0000-0000-000078130000}"/>
    <cellStyle name="40 % - Akzent2 2 7 2" xfId="4996" xr:uid="{00000000-0005-0000-0000-000079130000}"/>
    <cellStyle name="40 % - Akzent2 2 7 2 2" xfId="4997" xr:uid="{00000000-0005-0000-0000-00007A130000}"/>
    <cellStyle name="40 % - Akzent2 2 7 2 2 2" xfId="4998" xr:uid="{00000000-0005-0000-0000-00007B130000}"/>
    <cellStyle name="40 % - Akzent2 2 7 2 2 3" xfId="4999" xr:uid="{00000000-0005-0000-0000-00007C130000}"/>
    <cellStyle name="40 % - Akzent2 2 7 2 3" xfId="5000" xr:uid="{00000000-0005-0000-0000-00007D130000}"/>
    <cellStyle name="40 % - Akzent2 2 7 2 3 2" xfId="5001" xr:uid="{00000000-0005-0000-0000-00007E130000}"/>
    <cellStyle name="40 % - Akzent2 2 7 2 3 3" xfId="5002" xr:uid="{00000000-0005-0000-0000-00007F130000}"/>
    <cellStyle name="40 % - Akzent2 2 7 2 4" xfId="5003" xr:uid="{00000000-0005-0000-0000-000080130000}"/>
    <cellStyle name="40 % - Akzent2 2 7 2 5" xfId="5004" xr:uid="{00000000-0005-0000-0000-000081130000}"/>
    <cellStyle name="40 % - Akzent2 2 7 3" xfId="5005" xr:uid="{00000000-0005-0000-0000-000082130000}"/>
    <cellStyle name="40 % - Akzent2 2 7 3 2" xfId="5006" xr:uid="{00000000-0005-0000-0000-000083130000}"/>
    <cellStyle name="40 % - Akzent2 2 7 3 3" xfId="5007" xr:uid="{00000000-0005-0000-0000-000084130000}"/>
    <cellStyle name="40 % - Akzent2 2 7 4" xfId="5008" xr:uid="{00000000-0005-0000-0000-000085130000}"/>
    <cellStyle name="40 % - Akzent2 2 7 4 2" xfId="5009" xr:uid="{00000000-0005-0000-0000-000086130000}"/>
    <cellStyle name="40 % - Akzent2 2 7 4 3" xfId="5010" xr:uid="{00000000-0005-0000-0000-000087130000}"/>
    <cellStyle name="40 % - Akzent2 2 7 5" xfId="5011" xr:uid="{00000000-0005-0000-0000-000088130000}"/>
    <cellStyle name="40 % - Akzent2 2 7 6" xfId="5012" xr:uid="{00000000-0005-0000-0000-000089130000}"/>
    <cellStyle name="40 % - Akzent2 2 7 7" xfId="5013" xr:uid="{00000000-0005-0000-0000-00008A130000}"/>
    <cellStyle name="40 % - Akzent2 2 8" xfId="5014" xr:uid="{00000000-0005-0000-0000-00008B130000}"/>
    <cellStyle name="40 % - Akzent2 2 8 2" xfId="5015" xr:uid="{00000000-0005-0000-0000-00008C130000}"/>
    <cellStyle name="40 % - Akzent2 2 8 2 2" xfId="5016" xr:uid="{00000000-0005-0000-0000-00008D130000}"/>
    <cellStyle name="40 % - Akzent2 2 8 2 3" xfId="5017" xr:uid="{00000000-0005-0000-0000-00008E130000}"/>
    <cellStyle name="40 % - Akzent2 2 8 3" xfId="5018" xr:uid="{00000000-0005-0000-0000-00008F130000}"/>
    <cellStyle name="40 % - Akzent2 2 8 3 2" xfId="5019" xr:uid="{00000000-0005-0000-0000-000090130000}"/>
    <cellStyle name="40 % - Akzent2 2 8 3 3" xfId="5020" xr:uid="{00000000-0005-0000-0000-000091130000}"/>
    <cellStyle name="40 % - Akzent2 2 8 4" xfId="5021" xr:uid="{00000000-0005-0000-0000-000092130000}"/>
    <cellStyle name="40 % - Akzent2 2 8 5" xfId="5022" xr:uid="{00000000-0005-0000-0000-000093130000}"/>
    <cellStyle name="40 % - Akzent2 2 9" xfId="5023" xr:uid="{00000000-0005-0000-0000-000094130000}"/>
    <cellStyle name="40 % - Akzent2 2 9 2" xfId="5024" xr:uid="{00000000-0005-0000-0000-000095130000}"/>
    <cellStyle name="40 % - Akzent2 2 9 2 2" xfId="5025" xr:uid="{00000000-0005-0000-0000-000096130000}"/>
    <cellStyle name="40 % - Akzent2 2 9 2 3" xfId="5026" xr:uid="{00000000-0005-0000-0000-000097130000}"/>
    <cellStyle name="40 % - Akzent2 2 9 3" xfId="5027" xr:uid="{00000000-0005-0000-0000-000098130000}"/>
    <cellStyle name="40 % - Akzent2 2 9 4" xfId="5028" xr:uid="{00000000-0005-0000-0000-000099130000}"/>
    <cellStyle name="40 % - Akzent2 3" xfId="5029" xr:uid="{00000000-0005-0000-0000-00009A130000}"/>
    <cellStyle name="40 % - Akzent2 3 10" xfId="5030" xr:uid="{00000000-0005-0000-0000-00009B130000}"/>
    <cellStyle name="40 % - Akzent2 3 11" xfId="5031" xr:uid="{00000000-0005-0000-0000-00009C130000}"/>
    <cellStyle name="40 % - Akzent2 3 12" xfId="5032" xr:uid="{00000000-0005-0000-0000-00009D130000}"/>
    <cellStyle name="40 % - Akzent2 3 2" xfId="5033" xr:uid="{00000000-0005-0000-0000-00009E130000}"/>
    <cellStyle name="40 % - Akzent2 3 2 2" xfId="5034" xr:uid="{00000000-0005-0000-0000-00009F130000}"/>
    <cellStyle name="40 % - Akzent2 3 2 2 2" xfId="5035" xr:uid="{00000000-0005-0000-0000-0000A0130000}"/>
    <cellStyle name="40 % - Akzent2 3 2 2 2 2" xfId="5036" xr:uid="{00000000-0005-0000-0000-0000A1130000}"/>
    <cellStyle name="40 % - Akzent2 3 2 2 2 3" xfId="5037" xr:uid="{00000000-0005-0000-0000-0000A2130000}"/>
    <cellStyle name="40 % - Akzent2 3 2 2 3" xfId="5038" xr:uid="{00000000-0005-0000-0000-0000A3130000}"/>
    <cellStyle name="40 % - Akzent2 3 2 2 3 2" xfId="5039" xr:uid="{00000000-0005-0000-0000-0000A4130000}"/>
    <cellStyle name="40 % - Akzent2 3 2 2 3 3" xfId="5040" xr:uid="{00000000-0005-0000-0000-0000A5130000}"/>
    <cellStyle name="40 % - Akzent2 3 2 2 4" xfId="5041" xr:uid="{00000000-0005-0000-0000-0000A6130000}"/>
    <cellStyle name="40 % - Akzent2 3 2 2 5" xfId="5042" xr:uid="{00000000-0005-0000-0000-0000A7130000}"/>
    <cellStyle name="40 % - Akzent2 3 2 3" xfId="5043" xr:uid="{00000000-0005-0000-0000-0000A8130000}"/>
    <cellStyle name="40 % - Akzent2 3 2 3 2" xfId="5044" xr:uid="{00000000-0005-0000-0000-0000A9130000}"/>
    <cellStyle name="40 % - Akzent2 3 2 3 3" xfId="5045" xr:uid="{00000000-0005-0000-0000-0000AA130000}"/>
    <cellStyle name="40 % - Akzent2 3 2 4" xfId="5046" xr:uid="{00000000-0005-0000-0000-0000AB130000}"/>
    <cellStyle name="40 % - Akzent2 3 2 4 2" xfId="5047" xr:uid="{00000000-0005-0000-0000-0000AC130000}"/>
    <cellStyle name="40 % - Akzent2 3 2 4 3" xfId="5048" xr:uid="{00000000-0005-0000-0000-0000AD130000}"/>
    <cellStyle name="40 % - Akzent2 3 2 5" xfId="5049" xr:uid="{00000000-0005-0000-0000-0000AE130000}"/>
    <cellStyle name="40 % - Akzent2 3 2 5 2" xfId="5050" xr:uid="{00000000-0005-0000-0000-0000AF130000}"/>
    <cellStyle name="40 % - Akzent2 3 2 5 3" xfId="5051" xr:uid="{00000000-0005-0000-0000-0000B0130000}"/>
    <cellStyle name="40 % - Akzent2 3 2 6" xfId="5052" xr:uid="{00000000-0005-0000-0000-0000B1130000}"/>
    <cellStyle name="40 % - Akzent2 3 2 7" xfId="5053" xr:uid="{00000000-0005-0000-0000-0000B2130000}"/>
    <cellStyle name="40 % - Akzent2 3 2 8" xfId="5054" xr:uid="{00000000-0005-0000-0000-0000B3130000}"/>
    <cellStyle name="40 % - Akzent2 3 3" xfId="5055" xr:uid="{00000000-0005-0000-0000-0000B4130000}"/>
    <cellStyle name="40 % - Akzent2 3 3 2" xfId="5056" xr:uid="{00000000-0005-0000-0000-0000B5130000}"/>
    <cellStyle name="40 % - Akzent2 3 3 2 2" xfId="5057" xr:uid="{00000000-0005-0000-0000-0000B6130000}"/>
    <cellStyle name="40 % - Akzent2 3 3 2 2 2" xfId="5058" xr:uid="{00000000-0005-0000-0000-0000B7130000}"/>
    <cellStyle name="40 % - Akzent2 3 3 2 2 3" xfId="5059" xr:uid="{00000000-0005-0000-0000-0000B8130000}"/>
    <cellStyle name="40 % - Akzent2 3 3 2 3" xfId="5060" xr:uid="{00000000-0005-0000-0000-0000B9130000}"/>
    <cellStyle name="40 % - Akzent2 3 3 2 3 2" xfId="5061" xr:uid="{00000000-0005-0000-0000-0000BA130000}"/>
    <cellStyle name="40 % - Akzent2 3 3 2 3 3" xfId="5062" xr:uid="{00000000-0005-0000-0000-0000BB130000}"/>
    <cellStyle name="40 % - Akzent2 3 3 2 4" xfId="5063" xr:uid="{00000000-0005-0000-0000-0000BC130000}"/>
    <cellStyle name="40 % - Akzent2 3 3 2 5" xfId="5064" xr:uid="{00000000-0005-0000-0000-0000BD130000}"/>
    <cellStyle name="40 % - Akzent2 3 3 3" xfId="5065" xr:uid="{00000000-0005-0000-0000-0000BE130000}"/>
    <cellStyle name="40 % - Akzent2 3 3 3 2" xfId="5066" xr:uid="{00000000-0005-0000-0000-0000BF130000}"/>
    <cellStyle name="40 % - Akzent2 3 3 3 3" xfId="5067" xr:uid="{00000000-0005-0000-0000-0000C0130000}"/>
    <cellStyle name="40 % - Akzent2 3 3 4" xfId="5068" xr:uid="{00000000-0005-0000-0000-0000C1130000}"/>
    <cellStyle name="40 % - Akzent2 3 3 4 2" xfId="5069" xr:uid="{00000000-0005-0000-0000-0000C2130000}"/>
    <cellStyle name="40 % - Akzent2 3 3 4 3" xfId="5070" xr:uid="{00000000-0005-0000-0000-0000C3130000}"/>
    <cellStyle name="40 % - Akzent2 3 3 5" xfId="5071" xr:uid="{00000000-0005-0000-0000-0000C4130000}"/>
    <cellStyle name="40 % - Akzent2 3 3 6" xfId="5072" xr:uid="{00000000-0005-0000-0000-0000C5130000}"/>
    <cellStyle name="40 % - Akzent2 3 3 7" xfId="5073" xr:uid="{00000000-0005-0000-0000-0000C6130000}"/>
    <cellStyle name="40 % - Akzent2 3 4" xfId="5074" xr:uid="{00000000-0005-0000-0000-0000C7130000}"/>
    <cellStyle name="40 % - Akzent2 3 4 2" xfId="5075" xr:uid="{00000000-0005-0000-0000-0000C8130000}"/>
    <cellStyle name="40 % - Akzent2 3 4 2 2" xfId="5076" xr:uid="{00000000-0005-0000-0000-0000C9130000}"/>
    <cellStyle name="40 % - Akzent2 3 4 2 2 2" xfId="5077" xr:uid="{00000000-0005-0000-0000-0000CA130000}"/>
    <cellStyle name="40 % - Akzent2 3 4 2 2 3" xfId="5078" xr:uid="{00000000-0005-0000-0000-0000CB130000}"/>
    <cellStyle name="40 % - Akzent2 3 4 2 3" xfId="5079" xr:uid="{00000000-0005-0000-0000-0000CC130000}"/>
    <cellStyle name="40 % - Akzent2 3 4 2 3 2" xfId="5080" xr:uid="{00000000-0005-0000-0000-0000CD130000}"/>
    <cellStyle name="40 % - Akzent2 3 4 2 3 3" xfId="5081" xr:uid="{00000000-0005-0000-0000-0000CE130000}"/>
    <cellStyle name="40 % - Akzent2 3 4 2 4" xfId="5082" xr:uid="{00000000-0005-0000-0000-0000CF130000}"/>
    <cellStyle name="40 % - Akzent2 3 4 2 5" xfId="5083" xr:uid="{00000000-0005-0000-0000-0000D0130000}"/>
    <cellStyle name="40 % - Akzent2 3 4 3" xfId="5084" xr:uid="{00000000-0005-0000-0000-0000D1130000}"/>
    <cellStyle name="40 % - Akzent2 3 4 3 2" xfId="5085" xr:uid="{00000000-0005-0000-0000-0000D2130000}"/>
    <cellStyle name="40 % - Akzent2 3 4 3 3" xfId="5086" xr:uid="{00000000-0005-0000-0000-0000D3130000}"/>
    <cellStyle name="40 % - Akzent2 3 4 4" xfId="5087" xr:uid="{00000000-0005-0000-0000-0000D4130000}"/>
    <cellStyle name="40 % - Akzent2 3 4 4 2" xfId="5088" xr:uid="{00000000-0005-0000-0000-0000D5130000}"/>
    <cellStyle name="40 % - Akzent2 3 4 4 3" xfId="5089" xr:uid="{00000000-0005-0000-0000-0000D6130000}"/>
    <cellStyle name="40 % - Akzent2 3 4 5" xfId="5090" xr:uid="{00000000-0005-0000-0000-0000D7130000}"/>
    <cellStyle name="40 % - Akzent2 3 4 6" xfId="5091" xr:uid="{00000000-0005-0000-0000-0000D8130000}"/>
    <cellStyle name="40 % - Akzent2 3 4 7" xfId="5092" xr:uid="{00000000-0005-0000-0000-0000D9130000}"/>
    <cellStyle name="40 % - Akzent2 3 5" xfId="5093" xr:uid="{00000000-0005-0000-0000-0000DA130000}"/>
    <cellStyle name="40 % - Akzent2 3 5 2" xfId="5094" xr:uid="{00000000-0005-0000-0000-0000DB130000}"/>
    <cellStyle name="40 % - Akzent2 3 5 2 2" xfId="5095" xr:uid="{00000000-0005-0000-0000-0000DC130000}"/>
    <cellStyle name="40 % - Akzent2 3 5 2 3" xfId="5096" xr:uid="{00000000-0005-0000-0000-0000DD130000}"/>
    <cellStyle name="40 % - Akzent2 3 5 3" xfId="5097" xr:uid="{00000000-0005-0000-0000-0000DE130000}"/>
    <cellStyle name="40 % - Akzent2 3 5 3 2" xfId="5098" xr:uid="{00000000-0005-0000-0000-0000DF130000}"/>
    <cellStyle name="40 % - Akzent2 3 5 3 3" xfId="5099" xr:uid="{00000000-0005-0000-0000-0000E0130000}"/>
    <cellStyle name="40 % - Akzent2 3 5 4" xfId="5100" xr:uid="{00000000-0005-0000-0000-0000E1130000}"/>
    <cellStyle name="40 % - Akzent2 3 5 5" xfId="5101" xr:uid="{00000000-0005-0000-0000-0000E2130000}"/>
    <cellStyle name="40 % - Akzent2 3 6" xfId="5102" xr:uid="{00000000-0005-0000-0000-0000E3130000}"/>
    <cellStyle name="40 % - Akzent2 3 6 2" xfId="5103" xr:uid="{00000000-0005-0000-0000-0000E4130000}"/>
    <cellStyle name="40 % - Akzent2 3 6 3" xfId="5104" xr:uid="{00000000-0005-0000-0000-0000E5130000}"/>
    <cellStyle name="40 % - Akzent2 3 7" xfId="5105" xr:uid="{00000000-0005-0000-0000-0000E6130000}"/>
    <cellStyle name="40 % - Akzent2 3 7 2" xfId="5106" xr:uid="{00000000-0005-0000-0000-0000E7130000}"/>
    <cellStyle name="40 % - Akzent2 3 7 3" xfId="5107" xr:uid="{00000000-0005-0000-0000-0000E8130000}"/>
    <cellStyle name="40 % - Akzent2 3 8" xfId="5108" xr:uid="{00000000-0005-0000-0000-0000E9130000}"/>
    <cellStyle name="40 % - Akzent2 3 8 2" xfId="5109" xr:uid="{00000000-0005-0000-0000-0000EA130000}"/>
    <cellStyle name="40 % - Akzent2 3 8 3" xfId="5110" xr:uid="{00000000-0005-0000-0000-0000EB130000}"/>
    <cellStyle name="40 % - Akzent2 3 9" xfId="5111" xr:uid="{00000000-0005-0000-0000-0000EC130000}"/>
    <cellStyle name="40 % - Akzent2 3 9 2" xfId="5112" xr:uid="{00000000-0005-0000-0000-0000ED130000}"/>
    <cellStyle name="40 % - Akzent2 3 9 3" xfId="5113" xr:uid="{00000000-0005-0000-0000-0000EE130000}"/>
    <cellStyle name="40 % - Akzent2 4" xfId="5114" xr:uid="{00000000-0005-0000-0000-0000EF130000}"/>
    <cellStyle name="40 % - Akzent2 4 10" xfId="5115" xr:uid="{00000000-0005-0000-0000-0000F0130000}"/>
    <cellStyle name="40 % - Akzent2 4 11" xfId="5116" xr:uid="{00000000-0005-0000-0000-0000F1130000}"/>
    <cellStyle name="40 % - Akzent2 4 12" xfId="5117" xr:uid="{00000000-0005-0000-0000-0000F2130000}"/>
    <cellStyle name="40 % - Akzent2 4 2" xfId="5118" xr:uid="{00000000-0005-0000-0000-0000F3130000}"/>
    <cellStyle name="40 % - Akzent2 4 2 2" xfId="5119" xr:uid="{00000000-0005-0000-0000-0000F4130000}"/>
    <cellStyle name="40 % - Akzent2 4 2 2 2" xfId="5120" xr:uid="{00000000-0005-0000-0000-0000F5130000}"/>
    <cellStyle name="40 % - Akzent2 4 2 2 2 2" xfId="5121" xr:uid="{00000000-0005-0000-0000-0000F6130000}"/>
    <cellStyle name="40 % - Akzent2 4 2 2 2 3" xfId="5122" xr:uid="{00000000-0005-0000-0000-0000F7130000}"/>
    <cellStyle name="40 % - Akzent2 4 2 2 3" xfId="5123" xr:uid="{00000000-0005-0000-0000-0000F8130000}"/>
    <cellStyle name="40 % - Akzent2 4 2 2 3 2" xfId="5124" xr:uid="{00000000-0005-0000-0000-0000F9130000}"/>
    <cellStyle name="40 % - Akzent2 4 2 2 3 3" xfId="5125" xr:uid="{00000000-0005-0000-0000-0000FA130000}"/>
    <cellStyle name="40 % - Akzent2 4 2 2 4" xfId="5126" xr:uid="{00000000-0005-0000-0000-0000FB130000}"/>
    <cellStyle name="40 % - Akzent2 4 2 2 5" xfId="5127" xr:uid="{00000000-0005-0000-0000-0000FC130000}"/>
    <cellStyle name="40 % - Akzent2 4 2 3" xfId="5128" xr:uid="{00000000-0005-0000-0000-0000FD130000}"/>
    <cellStyle name="40 % - Akzent2 4 2 3 2" xfId="5129" xr:uid="{00000000-0005-0000-0000-0000FE130000}"/>
    <cellStyle name="40 % - Akzent2 4 2 3 3" xfId="5130" xr:uid="{00000000-0005-0000-0000-0000FF130000}"/>
    <cellStyle name="40 % - Akzent2 4 2 4" xfId="5131" xr:uid="{00000000-0005-0000-0000-000000140000}"/>
    <cellStyle name="40 % - Akzent2 4 2 4 2" xfId="5132" xr:uid="{00000000-0005-0000-0000-000001140000}"/>
    <cellStyle name="40 % - Akzent2 4 2 4 3" xfId="5133" xr:uid="{00000000-0005-0000-0000-000002140000}"/>
    <cellStyle name="40 % - Akzent2 4 2 5" xfId="5134" xr:uid="{00000000-0005-0000-0000-000003140000}"/>
    <cellStyle name="40 % - Akzent2 4 2 5 2" xfId="5135" xr:uid="{00000000-0005-0000-0000-000004140000}"/>
    <cellStyle name="40 % - Akzent2 4 2 5 3" xfId="5136" xr:uid="{00000000-0005-0000-0000-000005140000}"/>
    <cellStyle name="40 % - Akzent2 4 2 6" xfId="5137" xr:uid="{00000000-0005-0000-0000-000006140000}"/>
    <cellStyle name="40 % - Akzent2 4 2 7" xfId="5138" xr:uid="{00000000-0005-0000-0000-000007140000}"/>
    <cellStyle name="40 % - Akzent2 4 2 8" xfId="5139" xr:uid="{00000000-0005-0000-0000-000008140000}"/>
    <cellStyle name="40 % - Akzent2 4 3" xfId="5140" xr:uid="{00000000-0005-0000-0000-000009140000}"/>
    <cellStyle name="40 % - Akzent2 4 3 2" xfId="5141" xr:uid="{00000000-0005-0000-0000-00000A140000}"/>
    <cellStyle name="40 % - Akzent2 4 3 2 2" xfId="5142" xr:uid="{00000000-0005-0000-0000-00000B140000}"/>
    <cellStyle name="40 % - Akzent2 4 3 2 2 2" xfId="5143" xr:uid="{00000000-0005-0000-0000-00000C140000}"/>
    <cellStyle name="40 % - Akzent2 4 3 2 2 3" xfId="5144" xr:uid="{00000000-0005-0000-0000-00000D140000}"/>
    <cellStyle name="40 % - Akzent2 4 3 2 3" xfId="5145" xr:uid="{00000000-0005-0000-0000-00000E140000}"/>
    <cellStyle name="40 % - Akzent2 4 3 2 3 2" xfId="5146" xr:uid="{00000000-0005-0000-0000-00000F140000}"/>
    <cellStyle name="40 % - Akzent2 4 3 2 3 3" xfId="5147" xr:uid="{00000000-0005-0000-0000-000010140000}"/>
    <cellStyle name="40 % - Akzent2 4 3 2 4" xfId="5148" xr:uid="{00000000-0005-0000-0000-000011140000}"/>
    <cellStyle name="40 % - Akzent2 4 3 2 5" xfId="5149" xr:uid="{00000000-0005-0000-0000-000012140000}"/>
    <cellStyle name="40 % - Akzent2 4 3 3" xfId="5150" xr:uid="{00000000-0005-0000-0000-000013140000}"/>
    <cellStyle name="40 % - Akzent2 4 3 3 2" xfId="5151" xr:uid="{00000000-0005-0000-0000-000014140000}"/>
    <cellStyle name="40 % - Akzent2 4 3 3 3" xfId="5152" xr:uid="{00000000-0005-0000-0000-000015140000}"/>
    <cellStyle name="40 % - Akzent2 4 3 4" xfId="5153" xr:uid="{00000000-0005-0000-0000-000016140000}"/>
    <cellStyle name="40 % - Akzent2 4 3 4 2" xfId="5154" xr:uid="{00000000-0005-0000-0000-000017140000}"/>
    <cellStyle name="40 % - Akzent2 4 3 4 3" xfId="5155" xr:uid="{00000000-0005-0000-0000-000018140000}"/>
    <cellStyle name="40 % - Akzent2 4 3 5" xfId="5156" xr:uid="{00000000-0005-0000-0000-000019140000}"/>
    <cellStyle name="40 % - Akzent2 4 3 6" xfId="5157" xr:uid="{00000000-0005-0000-0000-00001A140000}"/>
    <cellStyle name="40 % - Akzent2 4 3 7" xfId="5158" xr:uid="{00000000-0005-0000-0000-00001B140000}"/>
    <cellStyle name="40 % - Akzent2 4 4" xfId="5159" xr:uid="{00000000-0005-0000-0000-00001C140000}"/>
    <cellStyle name="40 % - Akzent2 4 4 2" xfId="5160" xr:uid="{00000000-0005-0000-0000-00001D140000}"/>
    <cellStyle name="40 % - Akzent2 4 4 2 2" xfId="5161" xr:uid="{00000000-0005-0000-0000-00001E140000}"/>
    <cellStyle name="40 % - Akzent2 4 4 2 3" xfId="5162" xr:uid="{00000000-0005-0000-0000-00001F140000}"/>
    <cellStyle name="40 % - Akzent2 4 4 3" xfId="5163" xr:uid="{00000000-0005-0000-0000-000020140000}"/>
    <cellStyle name="40 % - Akzent2 4 4 3 2" xfId="5164" xr:uid="{00000000-0005-0000-0000-000021140000}"/>
    <cellStyle name="40 % - Akzent2 4 4 3 3" xfId="5165" xr:uid="{00000000-0005-0000-0000-000022140000}"/>
    <cellStyle name="40 % - Akzent2 4 4 4" xfId="5166" xr:uid="{00000000-0005-0000-0000-000023140000}"/>
    <cellStyle name="40 % - Akzent2 4 4 5" xfId="5167" xr:uid="{00000000-0005-0000-0000-000024140000}"/>
    <cellStyle name="40 % - Akzent2 4 5" xfId="5168" xr:uid="{00000000-0005-0000-0000-000025140000}"/>
    <cellStyle name="40 % - Akzent2 4 5 2" xfId="5169" xr:uid="{00000000-0005-0000-0000-000026140000}"/>
    <cellStyle name="40 % - Akzent2 4 5 3" xfId="5170" xr:uid="{00000000-0005-0000-0000-000027140000}"/>
    <cellStyle name="40 % - Akzent2 4 6" xfId="5171" xr:uid="{00000000-0005-0000-0000-000028140000}"/>
    <cellStyle name="40 % - Akzent2 4 6 2" xfId="5172" xr:uid="{00000000-0005-0000-0000-000029140000}"/>
    <cellStyle name="40 % - Akzent2 4 6 3" xfId="5173" xr:uid="{00000000-0005-0000-0000-00002A140000}"/>
    <cellStyle name="40 % - Akzent2 4 7" xfId="5174" xr:uid="{00000000-0005-0000-0000-00002B140000}"/>
    <cellStyle name="40 % - Akzent2 4 7 2" xfId="5175" xr:uid="{00000000-0005-0000-0000-00002C140000}"/>
    <cellStyle name="40 % - Akzent2 4 7 3" xfId="5176" xr:uid="{00000000-0005-0000-0000-00002D140000}"/>
    <cellStyle name="40 % - Akzent2 4 8" xfId="5177" xr:uid="{00000000-0005-0000-0000-00002E140000}"/>
    <cellStyle name="40 % - Akzent2 4 8 2" xfId="5178" xr:uid="{00000000-0005-0000-0000-00002F140000}"/>
    <cellStyle name="40 % - Akzent2 4 8 3" xfId="5179" xr:uid="{00000000-0005-0000-0000-000030140000}"/>
    <cellStyle name="40 % - Akzent2 4 9" xfId="5180" xr:uid="{00000000-0005-0000-0000-000031140000}"/>
    <cellStyle name="40 % - Akzent2 4 9 2" xfId="5181" xr:uid="{00000000-0005-0000-0000-000032140000}"/>
    <cellStyle name="40 % - Akzent2 4 9 3" xfId="5182" xr:uid="{00000000-0005-0000-0000-000033140000}"/>
    <cellStyle name="40 % - Akzent2 5" xfId="5183" xr:uid="{00000000-0005-0000-0000-000034140000}"/>
    <cellStyle name="40 % - Akzent2 5 10" xfId="5184" xr:uid="{00000000-0005-0000-0000-000035140000}"/>
    <cellStyle name="40 % - Akzent2 5 2" xfId="5185" xr:uid="{00000000-0005-0000-0000-000036140000}"/>
    <cellStyle name="40 % - Akzent2 5 2 2" xfId="5186" xr:uid="{00000000-0005-0000-0000-000037140000}"/>
    <cellStyle name="40 % - Akzent2 5 2 2 2" xfId="5187" xr:uid="{00000000-0005-0000-0000-000038140000}"/>
    <cellStyle name="40 % - Akzent2 5 2 2 3" xfId="5188" xr:uid="{00000000-0005-0000-0000-000039140000}"/>
    <cellStyle name="40 % - Akzent2 5 2 3" xfId="5189" xr:uid="{00000000-0005-0000-0000-00003A140000}"/>
    <cellStyle name="40 % - Akzent2 5 2 3 2" xfId="5190" xr:uid="{00000000-0005-0000-0000-00003B140000}"/>
    <cellStyle name="40 % - Akzent2 5 2 3 3" xfId="5191" xr:uid="{00000000-0005-0000-0000-00003C140000}"/>
    <cellStyle name="40 % - Akzent2 5 2 4" xfId="5192" xr:uid="{00000000-0005-0000-0000-00003D140000}"/>
    <cellStyle name="40 % - Akzent2 5 2 5" xfId="5193" xr:uid="{00000000-0005-0000-0000-00003E140000}"/>
    <cellStyle name="40 % - Akzent2 5 3" xfId="5194" xr:uid="{00000000-0005-0000-0000-00003F140000}"/>
    <cellStyle name="40 % - Akzent2 5 3 2" xfId="5195" xr:uid="{00000000-0005-0000-0000-000040140000}"/>
    <cellStyle name="40 % - Akzent2 5 3 3" xfId="5196" xr:uid="{00000000-0005-0000-0000-000041140000}"/>
    <cellStyle name="40 % - Akzent2 5 4" xfId="5197" xr:uid="{00000000-0005-0000-0000-000042140000}"/>
    <cellStyle name="40 % - Akzent2 5 4 2" xfId="5198" xr:uid="{00000000-0005-0000-0000-000043140000}"/>
    <cellStyle name="40 % - Akzent2 5 4 3" xfId="5199" xr:uid="{00000000-0005-0000-0000-000044140000}"/>
    <cellStyle name="40 % - Akzent2 5 5" xfId="5200" xr:uid="{00000000-0005-0000-0000-000045140000}"/>
    <cellStyle name="40 % - Akzent2 5 5 2" xfId="5201" xr:uid="{00000000-0005-0000-0000-000046140000}"/>
    <cellStyle name="40 % - Akzent2 5 5 3" xfId="5202" xr:uid="{00000000-0005-0000-0000-000047140000}"/>
    <cellStyle name="40 % - Akzent2 5 6" xfId="5203" xr:uid="{00000000-0005-0000-0000-000048140000}"/>
    <cellStyle name="40 % - Akzent2 5 6 2" xfId="5204" xr:uid="{00000000-0005-0000-0000-000049140000}"/>
    <cellStyle name="40 % - Akzent2 5 6 3" xfId="5205" xr:uid="{00000000-0005-0000-0000-00004A140000}"/>
    <cellStyle name="40 % - Akzent2 5 7" xfId="5206" xr:uid="{00000000-0005-0000-0000-00004B140000}"/>
    <cellStyle name="40 % - Akzent2 5 7 2" xfId="5207" xr:uid="{00000000-0005-0000-0000-00004C140000}"/>
    <cellStyle name="40 % - Akzent2 5 7 3" xfId="5208" xr:uid="{00000000-0005-0000-0000-00004D140000}"/>
    <cellStyle name="40 % - Akzent2 5 8" xfId="5209" xr:uid="{00000000-0005-0000-0000-00004E140000}"/>
    <cellStyle name="40 % - Akzent2 5 9" xfId="5210" xr:uid="{00000000-0005-0000-0000-00004F140000}"/>
    <cellStyle name="40 % - Akzent2 6" xfId="5211" xr:uid="{00000000-0005-0000-0000-000050140000}"/>
    <cellStyle name="40 % - Akzent2 6 2" xfId="5212" xr:uid="{00000000-0005-0000-0000-000051140000}"/>
    <cellStyle name="40 % - Akzent2 6 2 2" xfId="5213" xr:uid="{00000000-0005-0000-0000-000052140000}"/>
    <cellStyle name="40 % - Akzent2 6 2 2 2" xfId="5214" xr:uid="{00000000-0005-0000-0000-000053140000}"/>
    <cellStyle name="40 % - Akzent2 6 2 2 3" xfId="5215" xr:uid="{00000000-0005-0000-0000-000054140000}"/>
    <cellStyle name="40 % - Akzent2 6 2 3" xfId="5216" xr:uid="{00000000-0005-0000-0000-000055140000}"/>
    <cellStyle name="40 % - Akzent2 6 2 3 2" xfId="5217" xr:uid="{00000000-0005-0000-0000-000056140000}"/>
    <cellStyle name="40 % - Akzent2 6 2 3 3" xfId="5218" xr:uid="{00000000-0005-0000-0000-000057140000}"/>
    <cellStyle name="40 % - Akzent2 6 2 4" xfId="5219" xr:uid="{00000000-0005-0000-0000-000058140000}"/>
    <cellStyle name="40 % - Akzent2 6 2 5" xfId="5220" xr:uid="{00000000-0005-0000-0000-000059140000}"/>
    <cellStyle name="40 % - Akzent2 6 3" xfId="5221" xr:uid="{00000000-0005-0000-0000-00005A140000}"/>
    <cellStyle name="40 % - Akzent2 6 3 2" xfId="5222" xr:uid="{00000000-0005-0000-0000-00005B140000}"/>
    <cellStyle name="40 % - Akzent2 6 3 3" xfId="5223" xr:uid="{00000000-0005-0000-0000-00005C140000}"/>
    <cellStyle name="40 % - Akzent2 6 4" xfId="5224" xr:uid="{00000000-0005-0000-0000-00005D140000}"/>
    <cellStyle name="40 % - Akzent2 6 4 2" xfId="5225" xr:uid="{00000000-0005-0000-0000-00005E140000}"/>
    <cellStyle name="40 % - Akzent2 6 4 3" xfId="5226" xr:uid="{00000000-0005-0000-0000-00005F140000}"/>
    <cellStyle name="40 % - Akzent2 6 5" xfId="5227" xr:uid="{00000000-0005-0000-0000-000060140000}"/>
    <cellStyle name="40 % - Akzent2 6 5 2" xfId="5228" xr:uid="{00000000-0005-0000-0000-000061140000}"/>
    <cellStyle name="40 % - Akzent2 6 5 3" xfId="5229" xr:uid="{00000000-0005-0000-0000-000062140000}"/>
    <cellStyle name="40 % - Akzent2 6 6" xfId="5230" xr:uid="{00000000-0005-0000-0000-000063140000}"/>
    <cellStyle name="40 % - Akzent2 6 6 2" xfId="5231" xr:uid="{00000000-0005-0000-0000-000064140000}"/>
    <cellStyle name="40 % - Akzent2 6 6 3" xfId="5232" xr:uid="{00000000-0005-0000-0000-000065140000}"/>
    <cellStyle name="40 % - Akzent2 6 7" xfId="5233" xr:uid="{00000000-0005-0000-0000-000066140000}"/>
    <cellStyle name="40 % - Akzent2 6 8" xfId="5234" xr:uid="{00000000-0005-0000-0000-000067140000}"/>
    <cellStyle name="40 % - Akzent2 6 9" xfId="5235" xr:uid="{00000000-0005-0000-0000-000068140000}"/>
    <cellStyle name="40 % - Akzent2 7" xfId="5236" xr:uid="{00000000-0005-0000-0000-000069140000}"/>
    <cellStyle name="40 % - Akzent2 7 2" xfId="5237" xr:uid="{00000000-0005-0000-0000-00006A140000}"/>
    <cellStyle name="40 % - Akzent2 7 2 2" xfId="5238" xr:uid="{00000000-0005-0000-0000-00006B140000}"/>
    <cellStyle name="40 % - Akzent2 7 2 2 2" xfId="5239" xr:uid="{00000000-0005-0000-0000-00006C140000}"/>
    <cellStyle name="40 % - Akzent2 7 2 2 3" xfId="5240" xr:uid="{00000000-0005-0000-0000-00006D140000}"/>
    <cellStyle name="40 % - Akzent2 7 2 3" xfId="5241" xr:uid="{00000000-0005-0000-0000-00006E140000}"/>
    <cellStyle name="40 % - Akzent2 7 2 3 2" xfId="5242" xr:uid="{00000000-0005-0000-0000-00006F140000}"/>
    <cellStyle name="40 % - Akzent2 7 2 3 3" xfId="5243" xr:uid="{00000000-0005-0000-0000-000070140000}"/>
    <cellStyle name="40 % - Akzent2 7 2 4" xfId="5244" xr:uid="{00000000-0005-0000-0000-000071140000}"/>
    <cellStyle name="40 % - Akzent2 7 2 5" xfId="5245" xr:uid="{00000000-0005-0000-0000-000072140000}"/>
    <cellStyle name="40 % - Akzent2 7 3" xfId="5246" xr:uid="{00000000-0005-0000-0000-000073140000}"/>
    <cellStyle name="40 % - Akzent2 7 3 2" xfId="5247" xr:uid="{00000000-0005-0000-0000-000074140000}"/>
    <cellStyle name="40 % - Akzent2 7 3 3" xfId="5248" xr:uid="{00000000-0005-0000-0000-000075140000}"/>
    <cellStyle name="40 % - Akzent2 7 4" xfId="5249" xr:uid="{00000000-0005-0000-0000-000076140000}"/>
    <cellStyle name="40 % - Akzent2 7 4 2" xfId="5250" xr:uid="{00000000-0005-0000-0000-000077140000}"/>
    <cellStyle name="40 % - Akzent2 7 4 3" xfId="5251" xr:uid="{00000000-0005-0000-0000-000078140000}"/>
    <cellStyle name="40 % - Akzent2 7 5" xfId="5252" xr:uid="{00000000-0005-0000-0000-000079140000}"/>
    <cellStyle name="40 % - Akzent2 7 5 2" xfId="5253" xr:uid="{00000000-0005-0000-0000-00007A140000}"/>
    <cellStyle name="40 % - Akzent2 7 5 3" xfId="5254" xr:uid="{00000000-0005-0000-0000-00007B140000}"/>
    <cellStyle name="40 % - Akzent2 7 6" xfId="5255" xr:uid="{00000000-0005-0000-0000-00007C140000}"/>
    <cellStyle name="40 % - Akzent2 7 6 2" xfId="5256" xr:uid="{00000000-0005-0000-0000-00007D140000}"/>
    <cellStyle name="40 % - Akzent2 7 6 3" xfId="5257" xr:uid="{00000000-0005-0000-0000-00007E140000}"/>
    <cellStyle name="40 % - Akzent2 7 7" xfId="5258" xr:uid="{00000000-0005-0000-0000-00007F140000}"/>
    <cellStyle name="40 % - Akzent2 7 8" xfId="5259" xr:uid="{00000000-0005-0000-0000-000080140000}"/>
    <cellStyle name="40 % - Akzent2 7 9" xfId="5260" xr:uid="{00000000-0005-0000-0000-000081140000}"/>
    <cellStyle name="40 % - Akzent2 8" xfId="5261" xr:uid="{00000000-0005-0000-0000-000082140000}"/>
    <cellStyle name="40 % - Akzent2 8 2" xfId="5262" xr:uid="{00000000-0005-0000-0000-000083140000}"/>
    <cellStyle name="40 % - Akzent2 8 2 2" xfId="5263" xr:uid="{00000000-0005-0000-0000-000084140000}"/>
    <cellStyle name="40 % - Akzent2 8 2 2 2" xfId="5264" xr:uid="{00000000-0005-0000-0000-000085140000}"/>
    <cellStyle name="40 % - Akzent2 8 2 2 3" xfId="5265" xr:uid="{00000000-0005-0000-0000-000086140000}"/>
    <cellStyle name="40 % - Akzent2 8 2 3" xfId="5266" xr:uid="{00000000-0005-0000-0000-000087140000}"/>
    <cellStyle name="40 % - Akzent2 8 2 3 2" xfId="5267" xr:uid="{00000000-0005-0000-0000-000088140000}"/>
    <cellStyle name="40 % - Akzent2 8 2 3 3" xfId="5268" xr:uid="{00000000-0005-0000-0000-000089140000}"/>
    <cellStyle name="40 % - Akzent2 8 2 4" xfId="5269" xr:uid="{00000000-0005-0000-0000-00008A140000}"/>
    <cellStyle name="40 % - Akzent2 8 2 5" xfId="5270" xr:uid="{00000000-0005-0000-0000-00008B140000}"/>
    <cellStyle name="40 % - Akzent2 8 3" xfId="5271" xr:uid="{00000000-0005-0000-0000-00008C140000}"/>
    <cellStyle name="40 % - Akzent2 8 3 2" xfId="5272" xr:uid="{00000000-0005-0000-0000-00008D140000}"/>
    <cellStyle name="40 % - Akzent2 8 3 3" xfId="5273" xr:uid="{00000000-0005-0000-0000-00008E140000}"/>
    <cellStyle name="40 % - Akzent2 8 4" xfId="5274" xr:uid="{00000000-0005-0000-0000-00008F140000}"/>
    <cellStyle name="40 % - Akzent2 8 4 2" xfId="5275" xr:uid="{00000000-0005-0000-0000-000090140000}"/>
    <cellStyle name="40 % - Akzent2 8 4 3" xfId="5276" xr:uid="{00000000-0005-0000-0000-000091140000}"/>
    <cellStyle name="40 % - Akzent2 8 5" xfId="5277" xr:uid="{00000000-0005-0000-0000-000092140000}"/>
    <cellStyle name="40 % - Akzent2 8 5 2" xfId="5278" xr:uid="{00000000-0005-0000-0000-000093140000}"/>
    <cellStyle name="40 % - Akzent2 8 5 3" xfId="5279" xr:uid="{00000000-0005-0000-0000-000094140000}"/>
    <cellStyle name="40 % - Akzent2 8 6" xfId="5280" xr:uid="{00000000-0005-0000-0000-000095140000}"/>
    <cellStyle name="40 % - Akzent2 8 7" xfId="5281" xr:uid="{00000000-0005-0000-0000-000096140000}"/>
    <cellStyle name="40 % - Akzent2 8 8" xfId="5282" xr:uid="{00000000-0005-0000-0000-000097140000}"/>
    <cellStyle name="40 % - Akzent2 9" xfId="5283" xr:uid="{00000000-0005-0000-0000-000098140000}"/>
    <cellStyle name="40 % - Akzent2 9 2" xfId="5284" xr:uid="{00000000-0005-0000-0000-000099140000}"/>
    <cellStyle name="40 % - Akzent2 9 2 2" xfId="5285" xr:uid="{00000000-0005-0000-0000-00009A140000}"/>
    <cellStyle name="40 % - Akzent2 9 2 3" xfId="5286" xr:uid="{00000000-0005-0000-0000-00009B140000}"/>
    <cellStyle name="40 % - Akzent2 9 3" xfId="5287" xr:uid="{00000000-0005-0000-0000-00009C140000}"/>
    <cellStyle name="40 % - Akzent2 9 3 2" xfId="5288" xr:uid="{00000000-0005-0000-0000-00009D140000}"/>
    <cellStyle name="40 % - Akzent2 9 3 3" xfId="5289" xr:uid="{00000000-0005-0000-0000-00009E140000}"/>
    <cellStyle name="40 % - Akzent2 9 4" xfId="5290" xr:uid="{00000000-0005-0000-0000-00009F140000}"/>
    <cellStyle name="40 % - Akzent2 9 5" xfId="5291" xr:uid="{00000000-0005-0000-0000-0000A0140000}"/>
    <cellStyle name="40 % - Akzent3 10" xfId="5292" xr:uid="{00000000-0005-0000-0000-0000A1140000}"/>
    <cellStyle name="40 % - Akzent3 10 2" xfId="5293" xr:uid="{00000000-0005-0000-0000-0000A2140000}"/>
    <cellStyle name="40 % - Akzent3 10 2 2" xfId="5294" xr:uid="{00000000-0005-0000-0000-0000A3140000}"/>
    <cellStyle name="40 % - Akzent3 10 2 3" xfId="5295" xr:uid="{00000000-0005-0000-0000-0000A4140000}"/>
    <cellStyle name="40 % - Akzent3 10 3" xfId="5296" xr:uid="{00000000-0005-0000-0000-0000A5140000}"/>
    <cellStyle name="40 % - Akzent3 10 3 2" xfId="5297" xr:uid="{00000000-0005-0000-0000-0000A6140000}"/>
    <cellStyle name="40 % - Akzent3 10 3 3" xfId="5298" xr:uid="{00000000-0005-0000-0000-0000A7140000}"/>
    <cellStyle name="40 % - Akzent3 10 4" xfId="5299" xr:uid="{00000000-0005-0000-0000-0000A8140000}"/>
    <cellStyle name="40 % - Akzent3 10 5" xfId="5300" xr:uid="{00000000-0005-0000-0000-0000A9140000}"/>
    <cellStyle name="40 % - Akzent3 10 6" xfId="5301" xr:uid="{00000000-0005-0000-0000-0000AA140000}"/>
    <cellStyle name="40 % - Akzent3 11" xfId="5302" xr:uid="{00000000-0005-0000-0000-0000AB140000}"/>
    <cellStyle name="40 % - Akzent3 11 2" xfId="5303" xr:uid="{00000000-0005-0000-0000-0000AC140000}"/>
    <cellStyle name="40 % - Akzent3 11 2 2" xfId="5304" xr:uid="{00000000-0005-0000-0000-0000AD140000}"/>
    <cellStyle name="40 % - Akzent3 11 2 3" xfId="5305" xr:uid="{00000000-0005-0000-0000-0000AE140000}"/>
    <cellStyle name="40 % - Akzent3 11 3" xfId="5306" xr:uid="{00000000-0005-0000-0000-0000AF140000}"/>
    <cellStyle name="40 % - Akzent3 11 4" xfId="5307" xr:uid="{00000000-0005-0000-0000-0000B0140000}"/>
    <cellStyle name="40 % - Akzent3 12" xfId="5308" xr:uid="{00000000-0005-0000-0000-0000B1140000}"/>
    <cellStyle name="40 % - Akzent3 12 2" xfId="5309" xr:uid="{00000000-0005-0000-0000-0000B2140000}"/>
    <cellStyle name="40 % - Akzent3 12 3" xfId="5310" xr:uid="{00000000-0005-0000-0000-0000B3140000}"/>
    <cellStyle name="40 % - Akzent3 13" xfId="5311" xr:uid="{00000000-0005-0000-0000-0000B4140000}"/>
    <cellStyle name="40 % - Akzent3 13 2" xfId="5312" xr:uid="{00000000-0005-0000-0000-0000B5140000}"/>
    <cellStyle name="40 % - Akzent3 13 3" xfId="5313" xr:uid="{00000000-0005-0000-0000-0000B6140000}"/>
    <cellStyle name="40 % - Akzent3 14" xfId="5314" xr:uid="{00000000-0005-0000-0000-0000B7140000}"/>
    <cellStyle name="40 % - Akzent3 14 2" xfId="5315" xr:uid="{00000000-0005-0000-0000-0000B8140000}"/>
    <cellStyle name="40 % - Akzent3 14 3" xfId="5316" xr:uid="{00000000-0005-0000-0000-0000B9140000}"/>
    <cellStyle name="40 % - Akzent3 15" xfId="5317" xr:uid="{00000000-0005-0000-0000-0000BA140000}"/>
    <cellStyle name="40 % - Akzent3 15 2" xfId="5318" xr:uid="{00000000-0005-0000-0000-0000BB140000}"/>
    <cellStyle name="40 % - Akzent3 16" xfId="5319" xr:uid="{00000000-0005-0000-0000-0000BC140000}"/>
    <cellStyle name="40 % - Akzent3 2" xfId="5320" xr:uid="{00000000-0005-0000-0000-0000BD140000}"/>
    <cellStyle name="40 % - Akzent3 2 10" xfId="5321" xr:uid="{00000000-0005-0000-0000-0000BE140000}"/>
    <cellStyle name="40 % - Akzent3 2 10 2" xfId="5322" xr:uid="{00000000-0005-0000-0000-0000BF140000}"/>
    <cellStyle name="40 % - Akzent3 2 10 2 2" xfId="5323" xr:uid="{00000000-0005-0000-0000-0000C0140000}"/>
    <cellStyle name="40 % - Akzent3 2 10 2 3" xfId="5324" xr:uid="{00000000-0005-0000-0000-0000C1140000}"/>
    <cellStyle name="40 % - Akzent3 2 10 3" xfId="5325" xr:uid="{00000000-0005-0000-0000-0000C2140000}"/>
    <cellStyle name="40 % - Akzent3 2 10 4" xfId="5326" xr:uid="{00000000-0005-0000-0000-0000C3140000}"/>
    <cellStyle name="40 % - Akzent3 2 11" xfId="5327" xr:uid="{00000000-0005-0000-0000-0000C4140000}"/>
    <cellStyle name="40 % - Akzent3 2 11 2" xfId="5328" xr:uid="{00000000-0005-0000-0000-0000C5140000}"/>
    <cellStyle name="40 % - Akzent3 2 11 3" xfId="5329" xr:uid="{00000000-0005-0000-0000-0000C6140000}"/>
    <cellStyle name="40 % - Akzent3 2 12" xfId="5330" xr:uid="{00000000-0005-0000-0000-0000C7140000}"/>
    <cellStyle name="40 % - Akzent3 2 12 2" xfId="5331" xr:uid="{00000000-0005-0000-0000-0000C8140000}"/>
    <cellStyle name="40 % - Akzent3 2 12 3" xfId="5332" xr:uid="{00000000-0005-0000-0000-0000C9140000}"/>
    <cellStyle name="40 % - Akzent3 2 13" xfId="5333" xr:uid="{00000000-0005-0000-0000-0000CA140000}"/>
    <cellStyle name="40 % - Akzent3 2 13 2" xfId="5334" xr:uid="{00000000-0005-0000-0000-0000CB140000}"/>
    <cellStyle name="40 % - Akzent3 2 13 3" xfId="5335" xr:uid="{00000000-0005-0000-0000-0000CC140000}"/>
    <cellStyle name="40 % - Akzent3 2 14" xfId="5336" xr:uid="{00000000-0005-0000-0000-0000CD140000}"/>
    <cellStyle name="40 % - Akzent3 2 15" xfId="5337" xr:uid="{00000000-0005-0000-0000-0000CE140000}"/>
    <cellStyle name="40 % - Akzent3 2 16" xfId="5338" xr:uid="{00000000-0005-0000-0000-0000CF140000}"/>
    <cellStyle name="40 % - Akzent3 2 2" xfId="5339" xr:uid="{00000000-0005-0000-0000-0000D0140000}"/>
    <cellStyle name="40 % - Akzent3 2 2 10" xfId="5340" xr:uid="{00000000-0005-0000-0000-0000D1140000}"/>
    <cellStyle name="40 % - Akzent3 2 2 11" xfId="5341" xr:uid="{00000000-0005-0000-0000-0000D2140000}"/>
    <cellStyle name="40 % - Akzent3 2 2 12" xfId="5342" xr:uid="{00000000-0005-0000-0000-0000D3140000}"/>
    <cellStyle name="40 % - Akzent3 2 2 2" xfId="5343" xr:uid="{00000000-0005-0000-0000-0000D4140000}"/>
    <cellStyle name="40 % - Akzent3 2 2 2 2" xfId="5344" xr:uid="{00000000-0005-0000-0000-0000D5140000}"/>
    <cellStyle name="40 % - Akzent3 2 2 2 2 2" xfId="5345" xr:uid="{00000000-0005-0000-0000-0000D6140000}"/>
    <cellStyle name="40 % - Akzent3 2 2 2 2 2 2" xfId="5346" xr:uid="{00000000-0005-0000-0000-0000D7140000}"/>
    <cellStyle name="40 % - Akzent3 2 2 2 2 2 3" xfId="5347" xr:uid="{00000000-0005-0000-0000-0000D8140000}"/>
    <cellStyle name="40 % - Akzent3 2 2 2 2 3" xfId="5348" xr:uid="{00000000-0005-0000-0000-0000D9140000}"/>
    <cellStyle name="40 % - Akzent3 2 2 2 2 3 2" xfId="5349" xr:uid="{00000000-0005-0000-0000-0000DA140000}"/>
    <cellStyle name="40 % - Akzent3 2 2 2 2 3 3" xfId="5350" xr:uid="{00000000-0005-0000-0000-0000DB140000}"/>
    <cellStyle name="40 % - Akzent3 2 2 2 2 4" xfId="5351" xr:uid="{00000000-0005-0000-0000-0000DC140000}"/>
    <cellStyle name="40 % - Akzent3 2 2 2 2 5" xfId="5352" xr:uid="{00000000-0005-0000-0000-0000DD140000}"/>
    <cellStyle name="40 % - Akzent3 2 2 2 3" xfId="5353" xr:uid="{00000000-0005-0000-0000-0000DE140000}"/>
    <cellStyle name="40 % - Akzent3 2 2 2 3 2" xfId="5354" xr:uid="{00000000-0005-0000-0000-0000DF140000}"/>
    <cellStyle name="40 % - Akzent3 2 2 2 3 3" xfId="5355" xr:uid="{00000000-0005-0000-0000-0000E0140000}"/>
    <cellStyle name="40 % - Akzent3 2 2 2 4" xfId="5356" xr:uid="{00000000-0005-0000-0000-0000E1140000}"/>
    <cellStyle name="40 % - Akzent3 2 2 2 4 2" xfId="5357" xr:uid="{00000000-0005-0000-0000-0000E2140000}"/>
    <cellStyle name="40 % - Akzent3 2 2 2 4 3" xfId="5358" xr:uid="{00000000-0005-0000-0000-0000E3140000}"/>
    <cellStyle name="40 % - Akzent3 2 2 2 5" xfId="5359" xr:uid="{00000000-0005-0000-0000-0000E4140000}"/>
    <cellStyle name="40 % - Akzent3 2 2 2 5 2" xfId="5360" xr:uid="{00000000-0005-0000-0000-0000E5140000}"/>
    <cellStyle name="40 % - Akzent3 2 2 2 5 3" xfId="5361" xr:uid="{00000000-0005-0000-0000-0000E6140000}"/>
    <cellStyle name="40 % - Akzent3 2 2 2 6" xfId="5362" xr:uid="{00000000-0005-0000-0000-0000E7140000}"/>
    <cellStyle name="40 % - Akzent3 2 2 2 7" xfId="5363" xr:uid="{00000000-0005-0000-0000-0000E8140000}"/>
    <cellStyle name="40 % - Akzent3 2 2 2 8" xfId="5364" xr:uid="{00000000-0005-0000-0000-0000E9140000}"/>
    <cellStyle name="40 % - Akzent3 2 2 3" xfId="5365" xr:uid="{00000000-0005-0000-0000-0000EA140000}"/>
    <cellStyle name="40 % - Akzent3 2 2 3 2" xfId="5366" xr:uid="{00000000-0005-0000-0000-0000EB140000}"/>
    <cellStyle name="40 % - Akzent3 2 2 3 2 2" xfId="5367" xr:uid="{00000000-0005-0000-0000-0000EC140000}"/>
    <cellStyle name="40 % - Akzent3 2 2 3 2 2 2" xfId="5368" xr:uid="{00000000-0005-0000-0000-0000ED140000}"/>
    <cellStyle name="40 % - Akzent3 2 2 3 2 2 3" xfId="5369" xr:uid="{00000000-0005-0000-0000-0000EE140000}"/>
    <cellStyle name="40 % - Akzent3 2 2 3 2 3" xfId="5370" xr:uid="{00000000-0005-0000-0000-0000EF140000}"/>
    <cellStyle name="40 % - Akzent3 2 2 3 2 3 2" xfId="5371" xr:uid="{00000000-0005-0000-0000-0000F0140000}"/>
    <cellStyle name="40 % - Akzent3 2 2 3 2 3 3" xfId="5372" xr:uid="{00000000-0005-0000-0000-0000F1140000}"/>
    <cellStyle name="40 % - Akzent3 2 2 3 2 4" xfId="5373" xr:uid="{00000000-0005-0000-0000-0000F2140000}"/>
    <cellStyle name="40 % - Akzent3 2 2 3 2 5" xfId="5374" xr:uid="{00000000-0005-0000-0000-0000F3140000}"/>
    <cellStyle name="40 % - Akzent3 2 2 3 3" xfId="5375" xr:uid="{00000000-0005-0000-0000-0000F4140000}"/>
    <cellStyle name="40 % - Akzent3 2 2 3 3 2" xfId="5376" xr:uid="{00000000-0005-0000-0000-0000F5140000}"/>
    <cellStyle name="40 % - Akzent3 2 2 3 3 3" xfId="5377" xr:uid="{00000000-0005-0000-0000-0000F6140000}"/>
    <cellStyle name="40 % - Akzent3 2 2 3 4" xfId="5378" xr:uid="{00000000-0005-0000-0000-0000F7140000}"/>
    <cellStyle name="40 % - Akzent3 2 2 3 4 2" xfId="5379" xr:uid="{00000000-0005-0000-0000-0000F8140000}"/>
    <cellStyle name="40 % - Akzent3 2 2 3 4 3" xfId="5380" xr:uid="{00000000-0005-0000-0000-0000F9140000}"/>
    <cellStyle name="40 % - Akzent3 2 2 3 5" xfId="5381" xr:uid="{00000000-0005-0000-0000-0000FA140000}"/>
    <cellStyle name="40 % - Akzent3 2 2 3 6" xfId="5382" xr:uid="{00000000-0005-0000-0000-0000FB140000}"/>
    <cellStyle name="40 % - Akzent3 2 2 3 7" xfId="5383" xr:uid="{00000000-0005-0000-0000-0000FC140000}"/>
    <cellStyle name="40 % - Akzent3 2 2 4" xfId="5384" xr:uid="{00000000-0005-0000-0000-0000FD140000}"/>
    <cellStyle name="40 % - Akzent3 2 2 4 2" xfId="5385" xr:uid="{00000000-0005-0000-0000-0000FE140000}"/>
    <cellStyle name="40 % - Akzent3 2 2 4 2 2" xfId="5386" xr:uid="{00000000-0005-0000-0000-0000FF140000}"/>
    <cellStyle name="40 % - Akzent3 2 2 4 2 3" xfId="5387" xr:uid="{00000000-0005-0000-0000-000000150000}"/>
    <cellStyle name="40 % - Akzent3 2 2 4 3" xfId="5388" xr:uid="{00000000-0005-0000-0000-000001150000}"/>
    <cellStyle name="40 % - Akzent3 2 2 4 3 2" xfId="5389" xr:uid="{00000000-0005-0000-0000-000002150000}"/>
    <cellStyle name="40 % - Akzent3 2 2 4 3 3" xfId="5390" xr:uid="{00000000-0005-0000-0000-000003150000}"/>
    <cellStyle name="40 % - Akzent3 2 2 4 4" xfId="5391" xr:uid="{00000000-0005-0000-0000-000004150000}"/>
    <cellStyle name="40 % - Akzent3 2 2 4 5" xfId="5392" xr:uid="{00000000-0005-0000-0000-000005150000}"/>
    <cellStyle name="40 % - Akzent3 2 2 5" xfId="5393" xr:uid="{00000000-0005-0000-0000-000006150000}"/>
    <cellStyle name="40 % - Akzent3 2 2 5 2" xfId="5394" xr:uid="{00000000-0005-0000-0000-000007150000}"/>
    <cellStyle name="40 % - Akzent3 2 2 5 3" xfId="5395" xr:uid="{00000000-0005-0000-0000-000008150000}"/>
    <cellStyle name="40 % - Akzent3 2 2 6" xfId="5396" xr:uid="{00000000-0005-0000-0000-000009150000}"/>
    <cellStyle name="40 % - Akzent3 2 2 6 2" xfId="5397" xr:uid="{00000000-0005-0000-0000-00000A150000}"/>
    <cellStyle name="40 % - Akzent3 2 2 6 3" xfId="5398" xr:uid="{00000000-0005-0000-0000-00000B150000}"/>
    <cellStyle name="40 % - Akzent3 2 2 7" xfId="5399" xr:uid="{00000000-0005-0000-0000-00000C150000}"/>
    <cellStyle name="40 % - Akzent3 2 2 7 2" xfId="5400" xr:uid="{00000000-0005-0000-0000-00000D150000}"/>
    <cellStyle name="40 % - Akzent3 2 2 7 3" xfId="5401" xr:uid="{00000000-0005-0000-0000-00000E150000}"/>
    <cellStyle name="40 % - Akzent3 2 2 8" xfId="5402" xr:uid="{00000000-0005-0000-0000-00000F150000}"/>
    <cellStyle name="40 % - Akzent3 2 2 8 2" xfId="5403" xr:uid="{00000000-0005-0000-0000-000010150000}"/>
    <cellStyle name="40 % - Akzent3 2 2 8 3" xfId="5404" xr:uid="{00000000-0005-0000-0000-000011150000}"/>
    <cellStyle name="40 % - Akzent3 2 2 9" xfId="5405" xr:uid="{00000000-0005-0000-0000-000012150000}"/>
    <cellStyle name="40 % - Akzent3 2 2 9 2" xfId="5406" xr:uid="{00000000-0005-0000-0000-000013150000}"/>
    <cellStyle name="40 % - Akzent3 2 2 9 3" xfId="5407" xr:uid="{00000000-0005-0000-0000-000014150000}"/>
    <cellStyle name="40 % - Akzent3 2 3" xfId="5408" xr:uid="{00000000-0005-0000-0000-000015150000}"/>
    <cellStyle name="40 % - Akzent3 2 3 10" xfId="5409" xr:uid="{00000000-0005-0000-0000-000016150000}"/>
    <cellStyle name="40 % - Akzent3 2 3 11" xfId="5410" xr:uid="{00000000-0005-0000-0000-000017150000}"/>
    <cellStyle name="40 % - Akzent3 2 3 12" xfId="5411" xr:uid="{00000000-0005-0000-0000-000018150000}"/>
    <cellStyle name="40 % - Akzent3 2 3 2" xfId="5412" xr:uid="{00000000-0005-0000-0000-000019150000}"/>
    <cellStyle name="40 % - Akzent3 2 3 2 2" xfId="5413" xr:uid="{00000000-0005-0000-0000-00001A150000}"/>
    <cellStyle name="40 % - Akzent3 2 3 2 2 2" xfId="5414" xr:uid="{00000000-0005-0000-0000-00001B150000}"/>
    <cellStyle name="40 % - Akzent3 2 3 2 2 2 2" xfId="5415" xr:uid="{00000000-0005-0000-0000-00001C150000}"/>
    <cellStyle name="40 % - Akzent3 2 3 2 2 2 3" xfId="5416" xr:uid="{00000000-0005-0000-0000-00001D150000}"/>
    <cellStyle name="40 % - Akzent3 2 3 2 2 3" xfId="5417" xr:uid="{00000000-0005-0000-0000-00001E150000}"/>
    <cellStyle name="40 % - Akzent3 2 3 2 2 3 2" xfId="5418" xr:uid="{00000000-0005-0000-0000-00001F150000}"/>
    <cellStyle name="40 % - Akzent3 2 3 2 2 3 3" xfId="5419" xr:uid="{00000000-0005-0000-0000-000020150000}"/>
    <cellStyle name="40 % - Akzent3 2 3 2 2 4" xfId="5420" xr:uid="{00000000-0005-0000-0000-000021150000}"/>
    <cellStyle name="40 % - Akzent3 2 3 2 2 5" xfId="5421" xr:uid="{00000000-0005-0000-0000-000022150000}"/>
    <cellStyle name="40 % - Akzent3 2 3 2 3" xfId="5422" xr:uid="{00000000-0005-0000-0000-000023150000}"/>
    <cellStyle name="40 % - Akzent3 2 3 2 3 2" xfId="5423" xr:uid="{00000000-0005-0000-0000-000024150000}"/>
    <cellStyle name="40 % - Akzent3 2 3 2 3 3" xfId="5424" xr:uid="{00000000-0005-0000-0000-000025150000}"/>
    <cellStyle name="40 % - Akzent3 2 3 2 4" xfId="5425" xr:uid="{00000000-0005-0000-0000-000026150000}"/>
    <cellStyle name="40 % - Akzent3 2 3 2 4 2" xfId="5426" xr:uid="{00000000-0005-0000-0000-000027150000}"/>
    <cellStyle name="40 % - Akzent3 2 3 2 4 3" xfId="5427" xr:uid="{00000000-0005-0000-0000-000028150000}"/>
    <cellStyle name="40 % - Akzent3 2 3 2 5" xfId="5428" xr:uid="{00000000-0005-0000-0000-000029150000}"/>
    <cellStyle name="40 % - Akzent3 2 3 2 5 2" xfId="5429" xr:uid="{00000000-0005-0000-0000-00002A150000}"/>
    <cellStyle name="40 % - Akzent3 2 3 2 5 3" xfId="5430" xr:uid="{00000000-0005-0000-0000-00002B150000}"/>
    <cellStyle name="40 % - Akzent3 2 3 2 6" xfId="5431" xr:uid="{00000000-0005-0000-0000-00002C150000}"/>
    <cellStyle name="40 % - Akzent3 2 3 2 7" xfId="5432" xr:uid="{00000000-0005-0000-0000-00002D150000}"/>
    <cellStyle name="40 % - Akzent3 2 3 2 8" xfId="5433" xr:uid="{00000000-0005-0000-0000-00002E150000}"/>
    <cellStyle name="40 % - Akzent3 2 3 3" xfId="5434" xr:uid="{00000000-0005-0000-0000-00002F150000}"/>
    <cellStyle name="40 % - Akzent3 2 3 3 2" xfId="5435" xr:uid="{00000000-0005-0000-0000-000030150000}"/>
    <cellStyle name="40 % - Akzent3 2 3 3 2 2" xfId="5436" xr:uid="{00000000-0005-0000-0000-000031150000}"/>
    <cellStyle name="40 % - Akzent3 2 3 3 2 2 2" xfId="5437" xr:uid="{00000000-0005-0000-0000-000032150000}"/>
    <cellStyle name="40 % - Akzent3 2 3 3 2 2 3" xfId="5438" xr:uid="{00000000-0005-0000-0000-000033150000}"/>
    <cellStyle name="40 % - Akzent3 2 3 3 2 3" xfId="5439" xr:uid="{00000000-0005-0000-0000-000034150000}"/>
    <cellStyle name="40 % - Akzent3 2 3 3 2 3 2" xfId="5440" xr:uid="{00000000-0005-0000-0000-000035150000}"/>
    <cellStyle name="40 % - Akzent3 2 3 3 2 3 3" xfId="5441" xr:uid="{00000000-0005-0000-0000-000036150000}"/>
    <cellStyle name="40 % - Akzent3 2 3 3 2 4" xfId="5442" xr:uid="{00000000-0005-0000-0000-000037150000}"/>
    <cellStyle name="40 % - Akzent3 2 3 3 2 5" xfId="5443" xr:uid="{00000000-0005-0000-0000-000038150000}"/>
    <cellStyle name="40 % - Akzent3 2 3 3 3" xfId="5444" xr:uid="{00000000-0005-0000-0000-000039150000}"/>
    <cellStyle name="40 % - Akzent3 2 3 3 3 2" xfId="5445" xr:uid="{00000000-0005-0000-0000-00003A150000}"/>
    <cellStyle name="40 % - Akzent3 2 3 3 3 3" xfId="5446" xr:uid="{00000000-0005-0000-0000-00003B150000}"/>
    <cellStyle name="40 % - Akzent3 2 3 3 4" xfId="5447" xr:uid="{00000000-0005-0000-0000-00003C150000}"/>
    <cellStyle name="40 % - Akzent3 2 3 3 4 2" xfId="5448" xr:uid="{00000000-0005-0000-0000-00003D150000}"/>
    <cellStyle name="40 % - Akzent3 2 3 3 4 3" xfId="5449" xr:uid="{00000000-0005-0000-0000-00003E150000}"/>
    <cellStyle name="40 % - Akzent3 2 3 3 5" xfId="5450" xr:uid="{00000000-0005-0000-0000-00003F150000}"/>
    <cellStyle name="40 % - Akzent3 2 3 3 6" xfId="5451" xr:uid="{00000000-0005-0000-0000-000040150000}"/>
    <cellStyle name="40 % - Akzent3 2 3 3 7" xfId="5452" xr:uid="{00000000-0005-0000-0000-000041150000}"/>
    <cellStyle name="40 % - Akzent3 2 3 4" xfId="5453" xr:uid="{00000000-0005-0000-0000-000042150000}"/>
    <cellStyle name="40 % - Akzent3 2 3 4 2" xfId="5454" xr:uid="{00000000-0005-0000-0000-000043150000}"/>
    <cellStyle name="40 % - Akzent3 2 3 4 2 2" xfId="5455" xr:uid="{00000000-0005-0000-0000-000044150000}"/>
    <cellStyle name="40 % - Akzent3 2 3 4 2 3" xfId="5456" xr:uid="{00000000-0005-0000-0000-000045150000}"/>
    <cellStyle name="40 % - Akzent3 2 3 4 3" xfId="5457" xr:uid="{00000000-0005-0000-0000-000046150000}"/>
    <cellStyle name="40 % - Akzent3 2 3 4 3 2" xfId="5458" xr:uid="{00000000-0005-0000-0000-000047150000}"/>
    <cellStyle name="40 % - Akzent3 2 3 4 3 3" xfId="5459" xr:uid="{00000000-0005-0000-0000-000048150000}"/>
    <cellStyle name="40 % - Akzent3 2 3 4 4" xfId="5460" xr:uid="{00000000-0005-0000-0000-000049150000}"/>
    <cellStyle name="40 % - Akzent3 2 3 4 5" xfId="5461" xr:uid="{00000000-0005-0000-0000-00004A150000}"/>
    <cellStyle name="40 % - Akzent3 2 3 5" xfId="5462" xr:uid="{00000000-0005-0000-0000-00004B150000}"/>
    <cellStyle name="40 % - Akzent3 2 3 5 2" xfId="5463" xr:uid="{00000000-0005-0000-0000-00004C150000}"/>
    <cellStyle name="40 % - Akzent3 2 3 5 3" xfId="5464" xr:uid="{00000000-0005-0000-0000-00004D150000}"/>
    <cellStyle name="40 % - Akzent3 2 3 6" xfId="5465" xr:uid="{00000000-0005-0000-0000-00004E150000}"/>
    <cellStyle name="40 % - Akzent3 2 3 6 2" xfId="5466" xr:uid="{00000000-0005-0000-0000-00004F150000}"/>
    <cellStyle name="40 % - Akzent3 2 3 6 3" xfId="5467" xr:uid="{00000000-0005-0000-0000-000050150000}"/>
    <cellStyle name="40 % - Akzent3 2 3 7" xfId="5468" xr:uid="{00000000-0005-0000-0000-000051150000}"/>
    <cellStyle name="40 % - Akzent3 2 3 7 2" xfId="5469" xr:uid="{00000000-0005-0000-0000-000052150000}"/>
    <cellStyle name="40 % - Akzent3 2 3 7 3" xfId="5470" xr:uid="{00000000-0005-0000-0000-000053150000}"/>
    <cellStyle name="40 % - Akzent3 2 3 8" xfId="5471" xr:uid="{00000000-0005-0000-0000-000054150000}"/>
    <cellStyle name="40 % - Akzent3 2 3 8 2" xfId="5472" xr:uid="{00000000-0005-0000-0000-000055150000}"/>
    <cellStyle name="40 % - Akzent3 2 3 8 3" xfId="5473" xr:uid="{00000000-0005-0000-0000-000056150000}"/>
    <cellStyle name="40 % - Akzent3 2 3 9" xfId="5474" xr:uid="{00000000-0005-0000-0000-000057150000}"/>
    <cellStyle name="40 % - Akzent3 2 3 9 2" xfId="5475" xr:uid="{00000000-0005-0000-0000-000058150000}"/>
    <cellStyle name="40 % - Akzent3 2 3 9 3" xfId="5476" xr:uid="{00000000-0005-0000-0000-000059150000}"/>
    <cellStyle name="40 % - Akzent3 2 4" xfId="5477" xr:uid="{00000000-0005-0000-0000-00005A150000}"/>
    <cellStyle name="40 % - Akzent3 2 4 10" xfId="5478" xr:uid="{00000000-0005-0000-0000-00005B150000}"/>
    <cellStyle name="40 % - Akzent3 2 4 11" xfId="5479" xr:uid="{00000000-0005-0000-0000-00005C150000}"/>
    <cellStyle name="40 % - Akzent3 2 4 12" xfId="5480" xr:uid="{00000000-0005-0000-0000-00005D150000}"/>
    <cellStyle name="40 % - Akzent3 2 4 2" xfId="5481" xr:uid="{00000000-0005-0000-0000-00005E150000}"/>
    <cellStyle name="40 % - Akzent3 2 4 2 2" xfId="5482" xr:uid="{00000000-0005-0000-0000-00005F150000}"/>
    <cellStyle name="40 % - Akzent3 2 4 2 2 2" xfId="5483" xr:uid="{00000000-0005-0000-0000-000060150000}"/>
    <cellStyle name="40 % - Akzent3 2 4 2 2 2 2" xfId="5484" xr:uid="{00000000-0005-0000-0000-000061150000}"/>
    <cellStyle name="40 % - Akzent3 2 4 2 2 2 3" xfId="5485" xr:uid="{00000000-0005-0000-0000-000062150000}"/>
    <cellStyle name="40 % - Akzent3 2 4 2 2 3" xfId="5486" xr:uid="{00000000-0005-0000-0000-000063150000}"/>
    <cellStyle name="40 % - Akzent3 2 4 2 2 3 2" xfId="5487" xr:uid="{00000000-0005-0000-0000-000064150000}"/>
    <cellStyle name="40 % - Akzent3 2 4 2 2 3 3" xfId="5488" xr:uid="{00000000-0005-0000-0000-000065150000}"/>
    <cellStyle name="40 % - Akzent3 2 4 2 2 4" xfId="5489" xr:uid="{00000000-0005-0000-0000-000066150000}"/>
    <cellStyle name="40 % - Akzent3 2 4 2 2 5" xfId="5490" xr:uid="{00000000-0005-0000-0000-000067150000}"/>
    <cellStyle name="40 % - Akzent3 2 4 2 3" xfId="5491" xr:uid="{00000000-0005-0000-0000-000068150000}"/>
    <cellStyle name="40 % - Akzent3 2 4 2 3 2" xfId="5492" xr:uid="{00000000-0005-0000-0000-000069150000}"/>
    <cellStyle name="40 % - Akzent3 2 4 2 3 3" xfId="5493" xr:uid="{00000000-0005-0000-0000-00006A150000}"/>
    <cellStyle name="40 % - Akzent3 2 4 2 4" xfId="5494" xr:uid="{00000000-0005-0000-0000-00006B150000}"/>
    <cellStyle name="40 % - Akzent3 2 4 2 4 2" xfId="5495" xr:uid="{00000000-0005-0000-0000-00006C150000}"/>
    <cellStyle name="40 % - Akzent3 2 4 2 4 3" xfId="5496" xr:uid="{00000000-0005-0000-0000-00006D150000}"/>
    <cellStyle name="40 % - Akzent3 2 4 2 5" xfId="5497" xr:uid="{00000000-0005-0000-0000-00006E150000}"/>
    <cellStyle name="40 % - Akzent3 2 4 2 5 2" xfId="5498" xr:uid="{00000000-0005-0000-0000-00006F150000}"/>
    <cellStyle name="40 % - Akzent3 2 4 2 5 3" xfId="5499" xr:uid="{00000000-0005-0000-0000-000070150000}"/>
    <cellStyle name="40 % - Akzent3 2 4 2 6" xfId="5500" xr:uid="{00000000-0005-0000-0000-000071150000}"/>
    <cellStyle name="40 % - Akzent3 2 4 2 7" xfId="5501" xr:uid="{00000000-0005-0000-0000-000072150000}"/>
    <cellStyle name="40 % - Akzent3 2 4 2 8" xfId="5502" xr:uid="{00000000-0005-0000-0000-000073150000}"/>
    <cellStyle name="40 % - Akzent3 2 4 3" xfId="5503" xr:uid="{00000000-0005-0000-0000-000074150000}"/>
    <cellStyle name="40 % - Akzent3 2 4 3 2" xfId="5504" xr:uid="{00000000-0005-0000-0000-000075150000}"/>
    <cellStyle name="40 % - Akzent3 2 4 3 2 2" xfId="5505" xr:uid="{00000000-0005-0000-0000-000076150000}"/>
    <cellStyle name="40 % - Akzent3 2 4 3 2 2 2" xfId="5506" xr:uid="{00000000-0005-0000-0000-000077150000}"/>
    <cellStyle name="40 % - Akzent3 2 4 3 2 2 3" xfId="5507" xr:uid="{00000000-0005-0000-0000-000078150000}"/>
    <cellStyle name="40 % - Akzent3 2 4 3 2 3" xfId="5508" xr:uid="{00000000-0005-0000-0000-000079150000}"/>
    <cellStyle name="40 % - Akzent3 2 4 3 2 3 2" xfId="5509" xr:uid="{00000000-0005-0000-0000-00007A150000}"/>
    <cellStyle name="40 % - Akzent3 2 4 3 2 3 3" xfId="5510" xr:uid="{00000000-0005-0000-0000-00007B150000}"/>
    <cellStyle name="40 % - Akzent3 2 4 3 2 4" xfId="5511" xr:uid="{00000000-0005-0000-0000-00007C150000}"/>
    <cellStyle name="40 % - Akzent3 2 4 3 2 5" xfId="5512" xr:uid="{00000000-0005-0000-0000-00007D150000}"/>
    <cellStyle name="40 % - Akzent3 2 4 3 3" xfId="5513" xr:uid="{00000000-0005-0000-0000-00007E150000}"/>
    <cellStyle name="40 % - Akzent3 2 4 3 3 2" xfId="5514" xr:uid="{00000000-0005-0000-0000-00007F150000}"/>
    <cellStyle name="40 % - Akzent3 2 4 3 3 3" xfId="5515" xr:uid="{00000000-0005-0000-0000-000080150000}"/>
    <cellStyle name="40 % - Akzent3 2 4 3 4" xfId="5516" xr:uid="{00000000-0005-0000-0000-000081150000}"/>
    <cellStyle name="40 % - Akzent3 2 4 3 4 2" xfId="5517" xr:uid="{00000000-0005-0000-0000-000082150000}"/>
    <cellStyle name="40 % - Akzent3 2 4 3 4 3" xfId="5518" xr:uid="{00000000-0005-0000-0000-000083150000}"/>
    <cellStyle name="40 % - Akzent3 2 4 3 5" xfId="5519" xr:uid="{00000000-0005-0000-0000-000084150000}"/>
    <cellStyle name="40 % - Akzent3 2 4 3 6" xfId="5520" xr:uid="{00000000-0005-0000-0000-000085150000}"/>
    <cellStyle name="40 % - Akzent3 2 4 3 7" xfId="5521" xr:uid="{00000000-0005-0000-0000-000086150000}"/>
    <cellStyle name="40 % - Akzent3 2 4 4" xfId="5522" xr:uid="{00000000-0005-0000-0000-000087150000}"/>
    <cellStyle name="40 % - Akzent3 2 4 4 2" xfId="5523" xr:uid="{00000000-0005-0000-0000-000088150000}"/>
    <cellStyle name="40 % - Akzent3 2 4 4 2 2" xfId="5524" xr:uid="{00000000-0005-0000-0000-000089150000}"/>
    <cellStyle name="40 % - Akzent3 2 4 4 2 3" xfId="5525" xr:uid="{00000000-0005-0000-0000-00008A150000}"/>
    <cellStyle name="40 % - Akzent3 2 4 4 3" xfId="5526" xr:uid="{00000000-0005-0000-0000-00008B150000}"/>
    <cellStyle name="40 % - Akzent3 2 4 4 3 2" xfId="5527" xr:uid="{00000000-0005-0000-0000-00008C150000}"/>
    <cellStyle name="40 % - Akzent3 2 4 4 3 3" xfId="5528" xr:uid="{00000000-0005-0000-0000-00008D150000}"/>
    <cellStyle name="40 % - Akzent3 2 4 4 4" xfId="5529" xr:uid="{00000000-0005-0000-0000-00008E150000}"/>
    <cellStyle name="40 % - Akzent3 2 4 4 5" xfId="5530" xr:uid="{00000000-0005-0000-0000-00008F150000}"/>
    <cellStyle name="40 % - Akzent3 2 4 5" xfId="5531" xr:uid="{00000000-0005-0000-0000-000090150000}"/>
    <cellStyle name="40 % - Akzent3 2 4 5 2" xfId="5532" xr:uid="{00000000-0005-0000-0000-000091150000}"/>
    <cellStyle name="40 % - Akzent3 2 4 5 3" xfId="5533" xr:uid="{00000000-0005-0000-0000-000092150000}"/>
    <cellStyle name="40 % - Akzent3 2 4 6" xfId="5534" xr:uid="{00000000-0005-0000-0000-000093150000}"/>
    <cellStyle name="40 % - Akzent3 2 4 6 2" xfId="5535" xr:uid="{00000000-0005-0000-0000-000094150000}"/>
    <cellStyle name="40 % - Akzent3 2 4 6 3" xfId="5536" xr:uid="{00000000-0005-0000-0000-000095150000}"/>
    <cellStyle name="40 % - Akzent3 2 4 7" xfId="5537" xr:uid="{00000000-0005-0000-0000-000096150000}"/>
    <cellStyle name="40 % - Akzent3 2 4 7 2" xfId="5538" xr:uid="{00000000-0005-0000-0000-000097150000}"/>
    <cellStyle name="40 % - Akzent3 2 4 7 3" xfId="5539" xr:uid="{00000000-0005-0000-0000-000098150000}"/>
    <cellStyle name="40 % - Akzent3 2 4 8" xfId="5540" xr:uid="{00000000-0005-0000-0000-000099150000}"/>
    <cellStyle name="40 % - Akzent3 2 4 8 2" xfId="5541" xr:uid="{00000000-0005-0000-0000-00009A150000}"/>
    <cellStyle name="40 % - Akzent3 2 4 8 3" xfId="5542" xr:uid="{00000000-0005-0000-0000-00009B150000}"/>
    <cellStyle name="40 % - Akzent3 2 4 9" xfId="5543" xr:uid="{00000000-0005-0000-0000-00009C150000}"/>
    <cellStyle name="40 % - Akzent3 2 4 9 2" xfId="5544" xr:uid="{00000000-0005-0000-0000-00009D150000}"/>
    <cellStyle name="40 % - Akzent3 2 4 9 3" xfId="5545" xr:uid="{00000000-0005-0000-0000-00009E150000}"/>
    <cellStyle name="40 % - Akzent3 2 5" xfId="5546" xr:uid="{00000000-0005-0000-0000-00009F150000}"/>
    <cellStyle name="40 % - Akzent3 2 5 10" xfId="5547" xr:uid="{00000000-0005-0000-0000-0000A0150000}"/>
    <cellStyle name="40 % - Akzent3 2 5 2" xfId="5548" xr:uid="{00000000-0005-0000-0000-0000A1150000}"/>
    <cellStyle name="40 % - Akzent3 2 5 2 2" xfId="5549" xr:uid="{00000000-0005-0000-0000-0000A2150000}"/>
    <cellStyle name="40 % - Akzent3 2 5 2 2 2" xfId="5550" xr:uid="{00000000-0005-0000-0000-0000A3150000}"/>
    <cellStyle name="40 % - Akzent3 2 5 2 2 3" xfId="5551" xr:uid="{00000000-0005-0000-0000-0000A4150000}"/>
    <cellStyle name="40 % - Akzent3 2 5 2 3" xfId="5552" xr:uid="{00000000-0005-0000-0000-0000A5150000}"/>
    <cellStyle name="40 % - Akzent3 2 5 2 3 2" xfId="5553" xr:uid="{00000000-0005-0000-0000-0000A6150000}"/>
    <cellStyle name="40 % - Akzent3 2 5 2 3 3" xfId="5554" xr:uid="{00000000-0005-0000-0000-0000A7150000}"/>
    <cellStyle name="40 % - Akzent3 2 5 2 4" xfId="5555" xr:uid="{00000000-0005-0000-0000-0000A8150000}"/>
    <cellStyle name="40 % - Akzent3 2 5 2 5" xfId="5556" xr:uid="{00000000-0005-0000-0000-0000A9150000}"/>
    <cellStyle name="40 % - Akzent3 2 5 3" xfId="5557" xr:uid="{00000000-0005-0000-0000-0000AA150000}"/>
    <cellStyle name="40 % - Akzent3 2 5 3 2" xfId="5558" xr:uid="{00000000-0005-0000-0000-0000AB150000}"/>
    <cellStyle name="40 % - Akzent3 2 5 3 3" xfId="5559" xr:uid="{00000000-0005-0000-0000-0000AC150000}"/>
    <cellStyle name="40 % - Akzent3 2 5 4" xfId="5560" xr:uid="{00000000-0005-0000-0000-0000AD150000}"/>
    <cellStyle name="40 % - Akzent3 2 5 4 2" xfId="5561" xr:uid="{00000000-0005-0000-0000-0000AE150000}"/>
    <cellStyle name="40 % - Akzent3 2 5 4 3" xfId="5562" xr:uid="{00000000-0005-0000-0000-0000AF150000}"/>
    <cellStyle name="40 % - Akzent3 2 5 5" xfId="5563" xr:uid="{00000000-0005-0000-0000-0000B0150000}"/>
    <cellStyle name="40 % - Akzent3 2 5 5 2" xfId="5564" xr:uid="{00000000-0005-0000-0000-0000B1150000}"/>
    <cellStyle name="40 % - Akzent3 2 5 5 3" xfId="5565" xr:uid="{00000000-0005-0000-0000-0000B2150000}"/>
    <cellStyle name="40 % - Akzent3 2 5 6" xfId="5566" xr:uid="{00000000-0005-0000-0000-0000B3150000}"/>
    <cellStyle name="40 % - Akzent3 2 5 6 2" xfId="5567" xr:uid="{00000000-0005-0000-0000-0000B4150000}"/>
    <cellStyle name="40 % - Akzent3 2 5 6 3" xfId="5568" xr:uid="{00000000-0005-0000-0000-0000B5150000}"/>
    <cellStyle name="40 % - Akzent3 2 5 7" xfId="5569" xr:uid="{00000000-0005-0000-0000-0000B6150000}"/>
    <cellStyle name="40 % - Akzent3 2 5 7 2" xfId="5570" xr:uid="{00000000-0005-0000-0000-0000B7150000}"/>
    <cellStyle name="40 % - Akzent3 2 5 7 3" xfId="5571" xr:uid="{00000000-0005-0000-0000-0000B8150000}"/>
    <cellStyle name="40 % - Akzent3 2 5 8" xfId="5572" xr:uid="{00000000-0005-0000-0000-0000B9150000}"/>
    <cellStyle name="40 % - Akzent3 2 5 9" xfId="5573" xr:uid="{00000000-0005-0000-0000-0000BA150000}"/>
    <cellStyle name="40 % - Akzent3 2 6" xfId="5574" xr:uid="{00000000-0005-0000-0000-0000BB150000}"/>
    <cellStyle name="40 % - Akzent3 2 6 2" xfId="5575" xr:uid="{00000000-0005-0000-0000-0000BC150000}"/>
    <cellStyle name="40 % - Akzent3 2 6 2 2" xfId="5576" xr:uid="{00000000-0005-0000-0000-0000BD150000}"/>
    <cellStyle name="40 % - Akzent3 2 6 2 2 2" xfId="5577" xr:uid="{00000000-0005-0000-0000-0000BE150000}"/>
    <cellStyle name="40 % - Akzent3 2 6 2 2 3" xfId="5578" xr:uid="{00000000-0005-0000-0000-0000BF150000}"/>
    <cellStyle name="40 % - Akzent3 2 6 2 3" xfId="5579" xr:uid="{00000000-0005-0000-0000-0000C0150000}"/>
    <cellStyle name="40 % - Akzent3 2 6 2 3 2" xfId="5580" xr:uid="{00000000-0005-0000-0000-0000C1150000}"/>
    <cellStyle name="40 % - Akzent3 2 6 2 3 3" xfId="5581" xr:uid="{00000000-0005-0000-0000-0000C2150000}"/>
    <cellStyle name="40 % - Akzent3 2 6 2 4" xfId="5582" xr:uid="{00000000-0005-0000-0000-0000C3150000}"/>
    <cellStyle name="40 % - Akzent3 2 6 2 5" xfId="5583" xr:uid="{00000000-0005-0000-0000-0000C4150000}"/>
    <cellStyle name="40 % - Akzent3 2 6 3" xfId="5584" xr:uid="{00000000-0005-0000-0000-0000C5150000}"/>
    <cellStyle name="40 % - Akzent3 2 6 3 2" xfId="5585" xr:uid="{00000000-0005-0000-0000-0000C6150000}"/>
    <cellStyle name="40 % - Akzent3 2 6 3 3" xfId="5586" xr:uid="{00000000-0005-0000-0000-0000C7150000}"/>
    <cellStyle name="40 % - Akzent3 2 6 4" xfId="5587" xr:uid="{00000000-0005-0000-0000-0000C8150000}"/>
    <cellStyle name="40 % - Akzent3 2 6 4 2" xfId="5588" xr:uid="{00000000-0005-0000-0000-0000C9150000}"/>
    <cellStyle name="40 % - Akzent3 2 6 4 3" xfId="5589" xr:uid="{00000000-0005-0000-0000-0000CA150000}"/>
    <cellStyle name="40 % - Akzent3 2 6 5" xfId="5590" xr:uid="{00000000-0005-0000-0000-0000CB150000}"/>
    <cellStyle name="40 % - Akzent3 2 6 6" xfId="5591" xr:uid="{00000000-0005-0000-0000-0000CC150000}"/>
    <cellStyle name="40 % - Akzent3 2 6 7" xfId="5592" xr:uid="{00000000-0005-0000-0000-0000CD150000}"/>
    <cellStyle name="40 % - Akzent3 2 7" xfId="5593" xr:uid="{00000000-0005-0000-0000-0000CE150000}"/>
    <cellStyle name="40 % - Akzent3 2 7 2" xfId="5594" xr:uid="{00000000-0005-0000-0000-0000CF150000}"/>
    <cellStyle name="40 % - Akzent3 2 7 2 2" xfId="5595" xr:uid="{00000000-0005-0000-0000-0000D0150000}"/>
    <cellStyle name="40 % - Akzent3 2 7 2 2 2" xfId="5596" xr:uid="{00000000-0005-0000-0000-0000D1150000}"/>
    <cellStyle name="40 % - Akzent3 2 7 2 2 3" xfId="5597" xr:uid="{00000000-0005-0000-0000-0000D2150000}"/>
    <cellStyle name="40 % - Akzent3 2 7 2 3" xfId="5598" xr:uid="{00000000-0005-0000-0000-0000D3150000}"/>
    <cellStyle name="40 % - Akzent3 2 7 2 3 2" xfId="5599" xr:uid="{00000000-0005-0000-0000-0000D4150000}"/>
    <cellStyle name="40 % - Akzent3 2 7 2 3 3" xfId="5600" xr:uid="{00000000-0005-0000-0000-0000D5150000}"/>
    <cellStyle name="40 % - Akzent3 2 7 2 4" xfId="5601" xr:uid="{00000000-0005-0000-0000-0000D6150000}"/>
    <cellStyle name="40 % - Akzent3 2 7 2 5" xfId="5602" xr:uid="{00000000-0005-0000-0000-0000D7150000}"/>
    <cellStyle name="40 % - Akzent3 2 7 3" xfId="5603" xr:uid="{00000000-0005-0000-0000-0000D8150000}"/>
    <cellStyle name="40 % - Akzent3 2 7 3 2" xfId="5604" xr:uid="{00000000-0005-0000-0000-0000D9150000}"/>
    <cellStyle name="40 % - Akzent3 2 7 3 3" xfId="5605" xr:uid="{00000000-0005-0000-0000-0000DA150000}"/>
    <cellStyle name="40 % - Akzent3 2 7 4" xfId="5606" xr:uid="{00000000-0005-0000-0000-0000DB150000}"/>
    <cellStyle name="40 % - Akzent3 2 7 4 2" xfId="5607" xr:uid="{00000000-0005-0000-0000-0000DC150000}"/>
    <cellStyle name="40 % - Akzent3 2 7 4 3" xfId="5608" xr:uid="{00000000-0005-0000-0000-0000DD150000}"/>
    <cellStyle name="40 % - Akzent3 2 7 5" xfId="5609" xr:uid="{00000000-0005-0000-0000-0000DE150000}"/>
    <cellStyle name="40 % - Akzent3 2 7 6" xfId="5610" xr:uid="{00000000-0005-0000-0000-0000DF150000}"/>
    <cellStyle name="40 % - Akzent3 2 7 7" xfId="5611" xr:uid="{00000000-0005-0000-0000-0000E0150000}"/>
    <cellStyle name="40 % - Akzent3 2 8" xfId="5612" xr:uid="{00000000-0005-0000-0000-0000E1150000}"/>
    <cellStyle name="40 % - Akzent3 2 8 2" xfId="5613" xr:uid="{00000000-0005-0000-0000-0000E2150000}"/>
    <cellStyle name="40 % - Akzent3 2 8 2 2" xfId="5614" xr:uid="{00000000-0005-0000-0000-0000E3150000}"/>
    <cellStyle name="40 % - Akzent3 2 8 2 2 2" xfId="5615" xr:uid="{00000000-0005-0000-0000-0000E4150000}"/>
    <cellStyle name="40 % - Akzent3 2 8 2 2 3" xfId="5616" xr:uid="{00000000-0005-0000-0000-0000E5150000}"/>
    <cellStyle name="40 % - Akzent3 2 8 2 3" xfId="5617" xr:uid="{00000000-0005-0000-0000-0000E6150000}"/>
    <cellStyle name="40 % - Akzent3 2 8 2 3 2" xfId="5618" xr:uid="{00000000-0005-0000-0000-0000E7150000}"/>
    <cellStyle name="40 % - Akzent3 2 8 2 3 3" xfId="5619" xr:uid="{00000000-0005-0000-0000-0000E8150000}"/>
    <cellStyle name="40 % - Akzent3 2 8 2 4" xfId="5620" xr:uid="{00000000-0005-0000-0000-0000E9150000}"/>
    <cellStyle name="40 % - Akzent3 2 8 2 5" xfId="5621" xr:uid="{00000000-0005-0000-0000-0000EA150000}"/>
    <cellStyle name="40 % - Akzent3 2 8 3" xfId="5622" xr:uid="{00000000-0005-0000-0000-0000EB150000}"/>
    <cellStyle name="40 % - Akzent3 2 8 3 2" xfId="5623" xr:uid="{00000000-0005-0000-0000-0000EC150000}"/>
    <cellStyle name="40 % - Akzent3 2 8 3 3" xfId="5624" xr:uid="{00000000-0005-0000-0000-0000ED150000}"/>
    <cellStyle name="40 % - Akzent3 2 8 4" xfId="5625" xr:uid="{00000000-0005-0000-0000-0000EE150000}"/>
    <cellStyle name="40 % - Akzent3 2 8 4 2" xfId="5626" xr:uid="{00000000-0005-0000-0000-0000EF150000}"/>
    <cellStyle name="40 % - Akzent3 2 8 4 3" xfId="5627" xr:uid="{00000000-0005-0000-0000-0000F0150000}"/>
    <cellStyle name="40 % - Akzent3 2 8 5" xfId="5628" xr:uid="{00000000-0005-0000-0000-0000F1150000}"/>
    <cellStyle name="40 % - Akzent3 2 8 6" xfId="5629" xr:uid="{00000000-0005-0000-0000-0000F2150000}"/>
    <cellStyle name="40 % - Akzent3 2 8 7" xfId="5630" xr:uid="{00000000-0005-0000-0000-0000F3150000}"/>
    <cellStyle name="40 % - Akzent3 2 9" xfId="5631" xr:uid="{00000000-0005-0000-0000-0000F4150000}"/>
    <cellStyle name="40 % - Akzent3 2 9 2" xfId="5632" xr:uid="{00000000-0005-0000-0000-0000F5150000}"/>
    <cellStyle name="40 % - Akzent3 2 9 2 2" xfId="5633" xr:uid="{00000000-0005-0000-0000-0000F6150000}"/>
    <cellStyle name="40 % - Akzent3 2 9 2 3" xfId="5634" xr:uid="{00000000-0005-0000-0000-0000F7150000}"/>
    <cellStyle name="40 % - Akzent3 2 9 3" xfId="5635" xr:uid="{00000000-0005-0000-0000-0000F8150000}"/>
    <cellStyle name="40 % - Akzent3 2 9 3 2" xfId="5636" xr:uid="{00000000-0005-0000-0000-0000F9150000}"/>
    <cellStyle name="40 % - Akzent3 2 9 3 3" xfId="5637" xr:uid="{00000000-0005-0000-0000-0000FA150000}"/>
    <cellStyle name="40 % - Akzent3 2 9 4" xfId="5638" xr:uid="{00000000-0005-0000-0000-0000FB150000}"/>
    <cellStyle name="40 % - Akzent3 2 9 5" xfId="5639" xr:uid="{00000000-0005-0000-0000-0000FC150000}"/>
    <cellStyle name="40 % - Akzent3 3" xfId="5640" xr:uid="{00000000-0005-0000-0000-0000FD150000}"/>
    <cellStyle name="40 % - Akzent3 3 10" xfId="5641" xr:uid="{00000000-0005-0000-0000-0000FE150000}"/>
    <cellStyle name="40 % - Akzent3 3 10 2" xfId="5642" xr:uid="{00000000-0005-0000-0000-0000FF150000}"/>
    <cellStyle name="40 % - Akzent3 3 10 3" xfId="5643" xr:uid="{00000000-0005-0000-0000-000000160000}"/>
    <cellStyle name="40 % - Akzent3 3 11" xfId="5644" xr:uid="{00000000-0005-0000-0000-000001160000}"/>
    <cellStyle name="40 % - Akzent3 3 12" xfId="5645" xr:uid="{00000000-0005-0000-0000-000002160000}"/>
    <cellStyle name="40 % - Akzent3 3 13" xfId="5646" xr:uid="{00000000-0005-0000-0000-000003160000}"/>
    <cellStyle name="40 % - Akzent3 3 2" xfId="5647" xr:uid="{00000000-0005-0000-0000-000004160000}"/>
    <cellStyle name="40 % - Akzent3 3 2 10" xfId="5648" xr:uid="{00000000-0005-0000-0000-000005160000}"/>
    <cellStyle name="40 % - Akzent3 3 2 2" xfId="5649" xr:uid="{00000000-0005-0000-0000-000006160000}"/>
    <cellStyle name="40 % - Akzent3 3 2 2 2" xfId="5650" xr:uid="{00000000-0005-0000-0000-000007160000}"/>
    <cellStyle name="40 % - Akzent3 3 2 2 2 2" xfId="5651" xr:uid="{00000000-0005-0000-0000-000008160000}"/>
    <cellStyle name="40 % - Akzent3 3 2 2 2 3" xfId="5652" xr:uid="{00000000-0005-0000-0000-000009160000}"/>
    <cellStyle name="40 % - Akzent3 3 2 2 3" xfId="5653" xr:uid="{00000000-0005-0000-0000-00000A160000}"/>
    <cellStyle name="40 % - Akzent3 3 2 2 3 2" xfId="5654" xr:uid="{00000000-0005-0000-0000-00000B160000}"/>
    <cellStyle name="40 % - Akzent3 3 2 2 3 3" xfId="5655" xr:uid="{00000000-0005-0000-0000-00000C160000}"/>
    <cellStyle name="40 % - Akzent3 3 2 2 4" xfId="5656" xr:uid="{00000000-0005-0000-0000-00000D160000}"/>
    <cellStyle name="40 % - Akzent3 3 2 2 5" xfId="5657" xr:uid="{00000000-0005-0000-0000-00000E160000}"/>
    <cellStyle name="40 % - Akzent3 3 2 3" xfId="5658" xr:uid="{00000000-0005-0000-0000-00000F160000}"/>
    <cellStyle name="40 % - Akzent3 3 2 3 2" xfId="5659" xr:uid="{00000000-0005-0000-0000-000010160000}"/>
    <cellStyle name="40 % - Akzent3 3 2 3 3" xfId="5660" xr:uid="{00000000-0005-0000-0000-000011160000}"/>
    <cellStyle name="40 % - Akzent3 3 2 4" xfId="5661" xr:uid="{00000000-0005-0000-0000-000012160000}"/>
    <cellStyle name="40 % - Akzent3 3 2 4 2" xfId="5662" xr:uid="{00000000-0005-0000-0000-000013160000}"/>
    <cellStyle name="40 % - Akzent3 3 2 4 3" xfId="5663" xr:uid="{00000000-0005-0000-0000-000014160000}"/>
    <cellStyle name="40 % - Akzent3 3 2 5" xfId="5664" xr:uid="{00000000-0005-0000-0000-000015160000}"/>
    <cellStyle name="40 % - Akzent3 3 2 5 2" xfId="5665" xr:uid="{00000000-0005-0000-0000-000016160000}"/>
    <cellStyle name="40 % - Akzent3 3 2 5 3" xfId="5666" xr:uid="{00000000-0005-0000-0000-000017160000}"/>
    <cellStyle name="40 % - Akzent3 3 2 6" xfId="5667" xr:uid="{00000000-0005-0000-0000-000018160000}"/>
    <cellStyle name="40 % - Akzent3 3 2 6 2" xfId="5668" xr:uid="{00000000-0005-0000-0000-000019160000}"/>
    <cellStyle name="40 % - Akzent3 3 2 6 3" xfId="5669" xr:uid="{00000000-0005-0000-0000-00001A160000}"/>
    <cellStyle name="40 % - Akzent3 3 2 7" xfId="5670" xr:uid="{00000000-0005-0000-0000-00001B160000}"/>
    <cellStyle name="40 % - Akzent3 3 2 7 2" xfId="5671" xr:uid="{00000000-0005-0000-0000-00001C160000}"/>
    <cellStyle name="40 % - Akzent3 3 2 7 3" xfId="5672" xr:uid="{00000000-0005-0000-0000-00001D160000}"/>
    <cellStyle name="40 % - Akzent3 3 2 8" xfId="5673" xr:uid="{00000000-0005-0000-0000-00001E160000}"/>
    <cellStyle name="40 % - Akzent3 3 2 9" xfId="5674" xr:uid="{00000000-0005-0000-0000-00001F160000}"/>
    <cellStyle name="40 % - Akzent3 3 3" xfId="5675" xr:uid="{00000000-0005-0000-0000-000020160000}"/>
    <cellStyle name="40 % - Akzent3 3 3 2" xfId="5676" xr:uid="{00000000-0005-0000-0000-000021160000}"/>
    <cellStyle name="40 % - Akzent3 3 3 2 2" xfId="5677" xr:uid="{00000000-0005-0000-0000-000022160000}"/>
    <cellStyle name="40 % - Akzent3 3 3 2 2 2" xfId="5678" xr:uid="{00000000-0005-0000-0000-000023160000}"/>
    <cellStyle name="40 % - Akzent3 3 3 2 2 3" xfId="5679" xr:uid="{00000000-0005-0000-0000-000024160000}"/>
    <cellStyle name="40 % - Akzent3 3 3 2 3" xfId="5680" xr:uid="{00000000-0005-0000-0000-000025160000}"/>
    <cellStyle name="40 % - Akzent3 3 3 2 3 2" xfId="5681" xr:uid="{00000000-0005-0000-0000-000026160000}"/>
    <cellStyle name="40 % - Akzent3 3 3 2 3 3" xfId="5682" xr:uid="{00000000-0005-0000-0000-000027160000}"/>
    <cellStyle name="40 % - Akzent3 3 3 2 4" xfId="5683" xr:uid="{00000000-0005-0000-0000-000028160000}"/>
    <cellStyle name="40 % - Akzent3 3 3 2 5" xfId="5684" xr:uid="{00000000-0005-0000-0000-000029160000}"/>
    <cellStyle name="40 % - Akzent3 3 3 3" xfId="5685" xr:uid="{00000000-0005-0000-0000-00002A160000}"/>
    <cellStyle name="40 % - Akzent3 3 3 3 2" xfId="5686" xr:uid="{00000000-0005-0000-0000-00002B160000}"/>
    <cellStyle name="40 % - Akzent3 3 3 3 3" xfId="5687" xr:uid="{00000000-0005-0000-0000-00002C160000}"/>
    <cellStyle name="40 % - Akzent3 3 3 4" xfId="5688" xr:uid="{00000000-0005-0000-0000-00002D160000}"/>
    <cellStyle name="40 % - Akzent3 3 3 4 2" xfId="5689" xr:uid="{00000000-0005-0000-0000-00002E160000}"/>
    <cellStyle name="40 % - Akzent3 3 3 4 3" xfId="5690" xr:uid="{00000000-0005-0000-0000-00002F160000}"/>
    <cellStyle name="40 % - Akzent3 3 3 5" xfId="5691" xr:uid="{00000000-0005-0000-0000-000030160000}"/>
    <cellStyle name="40 % - Akzent3 3 3 5 2" xfId="5692" xr:uid="{00000000-0005-0000-0000-000031160000}"/>
    <cellStyle name="40 % - Akzent3 3 3 5 3" xfId="5693" xr:uid="{00000000-0005-0000-0000-000032160000}"/>
    <cellStyle name="40 % - Akzent3 3 3 6" xfId="5694" xr:uid="{00000000-0005-0000-0000-000033160000}"/>
    <cellStyle name="40 % - Akzent3 3 3 7" xfId="5695" xr:uid="{00000000-0005-0000-0000-000034160000}"/>
    <cellStyle name="40 % - Akzent3 3 3 8" xfId="5696" xr:uid="{00000000-0005-0000-0000-000035160000}"/>
    <cellStyle name="40 % - Akzent3 3 4" xfId="5697" xr:uid="{00000000-0005-0000-0000-000036160000}"/>
    <cellStyle name="40 % - Akzent3 3 4 2" xfId="5698" xr:uid="{00000000-0005-0000-0000-000037160000}"/>
    <cellStyle name="40 % - Akzent3 3 4 2 2" xfId="5699" xr:uid="{00000000-0005-0000-0000-000038160000}"/>
    <cellStyle name="40 % - Akzent3 3 4 2 2 2" xfId="5700" xr:uid="{00000000-0005-0000-0000-000039160000}"/>
    <cellStyle name="40 % - Akzent3 3 4 2 2 3" xfId="5701" xr:uid="{00000000-0005-0000-0000-00003A160000}"/>
    <cellStyle name="40 % - Akzent3 3 4 2 3" xfId="5702" xr:uid="{00000000-0005-0000-0000-00003B160000}"/>
    <cellStyle name="40 % - Akzent3 3 4 2 3 2" xfId="5703" xr:uid="{00000000-0005-0000-0000-00003C160000}"/>
    <cellStyle name="40 % - Akzent3 3 4 2 3 3" xfId="5704" xr:uid="{00000000-0005-0000-0000-00003D160000}"/>
    <cellStyle name="40 % - Akzent3 3 4 2 4" xfId="5705" xr:uid="{00000000-0005-0000-0000-00003E160000}"/>
    <cellStyle name="40 % - Akzent3 3 4 2 5" xfId="5706" xr:uid="{00000000-0005-0000-0000-00003F160000}"/>
    <cellStyle name="40 % - Akzent3 3 4 3" xfId="5707" xr:uid="{00000000-0005-0000-0000-000040160000}"/>
    <cellStyle name="40 % - Akzent3 3 4 3 2" xfId="5708" xr:uid="{00000000-0005-0000-0000-000041160000}"/>
    <cellStyle name="40 % - Akzent3 3 4 3 3" xfId="5709" xr:uid="{00000000-0005-0000-0000-000042160000}"/>
    <cellStyle name="40 % - Akzent3 3 4 4" xfId="5710" xr:uid="{00000000-0005-0000-0000-000043160000}"/>
    <cellStyle name="40 % - Akzent3 3 4 4 2" xfId="5711" xr:uid="{00000000-0005-0000-0000-000044160000}"/>
    <cellStyle name="40 % - Akzent3 3 4 4 3" xfId="5712" xr:uid="{00000000-0005-0000-0000-000045160000}"/>
    <cellStyle name="40 % - Akzent3 3 4 5" xfId="5713" xr:uid="{00000000-0005-0000-0000-000046160000}"/>
    <cellStyle name="40 % - Akzent3 3 4 6" xfId="5714" xr:uid="{00000000-0005-0000-0000-000047160000}"/>
    <cellStyle name="40 % - Akzent3 3 4 7" xfId="5715" xr:uid="{00000000-0005-0000-0000-000048160000}"/>
    <cellStyle name="40 % - Akzent3 3 5" xfId="5716" xr:uid="{00000000-0005-0000-0000-000049160000}"/>
    <cellStyle name="40 % - Akzent3 3 5 2" xfId="5717" xr:uid="{00000000-0005-0000-0000-00004A160000}"/>
    <cellStyle name="40 % - Akzent3 3 5 2 2" xfId="5718" xr:uid="{00000000-0005-0000-0000-00004B160000}"/>
    <cellStyle name="40 % - Akzent3 3 5 2 2 2" xfId="5719" xr:uid="{00000000-0005-0000-0000-00004C160000}"/>
    <cellStyle name="40 % - Akzent3 3 5 2 2 3" xfId="5720" xr:uid="{00000000-0005-0000-0000-00004D160000}"/>
    <cellStyle name="40 % - Akzent3 3 5 2 3" xfId="5721" xr:uid="{00000000-0005-0000-0000-00004E160000}"/>
    <cellStyle name="40 % - Akzent3 3 5 2 3 2" xfId="5722" xr:uid="{00000000-0005-0000-0000-00004F160000}"/>
    <cellStyle name="40 % - Akzent3 3 5 2 3 3" xfId="5723" xr:uid="{00000000-0005-0000-0000-000050160000}"/>
    <cellStyle name="40 % - Akzent3 3 5 2 4" xfId="5724" xr:uid="{00000000-0005-0000-0000-000051160000}"/>
    <cellStyle name="40 % - Akzent3 3 5 2 5" xfId="5725" xr:uid="{00000000-0005-0000-0000-000052160000}"/>
    <cellStyle name="40 % - Akzent3 3 5 3" xfId="5726" xr:uid="{00000000-0005-0000-0000-000053160000}"/>
    <cellStyle name="40 % - Akzent3 3 5 3 2" xfId="5727" xr:uid="{00000000-0005-0000-0000-000054160000}"/>
    <cellStyle name="40 % - Akzent3 3 5 3 3" xfId="5728" xr:uid="{00000000-0005-0000-0000-000055160000}"/>
    <cellStyle name="40 % - Akzent3 3 5 4" xfId="5729" xr:uid="{00000000-0005-0000-0000-000056160000}"/>
    <cellStyle name="40 % - Akzent3 3 5 4 2" xfId="5730" xr:uid="{00000000-0005-0000-0000-000057160000}"/>
    <cellStyle name="40 % - Akzent3 3 5 4 3" xfId="5731" xr:uid="{00000000-0005-0000-0000-000058160000}"/>
    <cellStyle name="40 % - Akzent3 3 5 5" xfId="5732" xr:uid="{00000000-0005-0000-0000-000059160000}"/>
    <cellStyle name="40 % - Akzent3 3 5 6" xfId="5733" xr:uid="{00000000-0005-0000-0000-00005A160000}"/>
    <cellStyle name="40 % - Akzent3 3 5 7" xfId="5734" xr:uid="{00000000-0005-0000-0000-00005B160000}"/>
    <cellStyle name="40 % - Akzent3 3 6" xfId="5735" xr:uid="{00000000-0005-0000-0000-00005C160000}"/>
    <cellStyle name="40 % - Akzent3 3 6 2" xfId="5736" xr:uid="{00000000-0005-0000-0000-00005D160000}"/>
    <cellStyle name="40 % - Akzent3 3 6 2 2" xfId="5737" xr:uid="{00000000-0005-0000-0000-00005E160000}"/>
    <cellStyle name="40 % - Akzent3 3 6 2 3" xfId="5738" xr:uid="{00000000-0005-0000-0000-00005F160000}"/>
    <cellStyle name="40 % - Akzent3 3 6 3" xfId="5739" xr:uid="{00000000-0005-0000-0000-000060160000}"/>
    <cellStyle name="40 % - Akzent3 3 6 3 2" xfId="5740" xr:uid="{00000000-0005-0000-0000-000061160000}"/>
    <cellStyle name="40 % - Akzent3 3 6 3 3" xfId="5741" xr:uid="{00000000-0005-0000-0000-000062160000}"/>
    <cellStyle name="40 % - Akzent3 3 6 4" xfId="5742" xr:uid="{00000000-0005-0000-0000-000063160000}"/>
    <cellStyle name="40 % - Akzent3 3 6 5" xfId="5743" xr:uid="{00000000-0005-0000-0000-000064160000}"/>
    <cellStyle name="40 % - Akzent3 3 7" xfId="5744" xr:uid="{00000000-0005-0000-0000-000065160000}"/>
    <cellStyle name="40 % - Akzent3 3 7 2" xfId="5745" xr:uid="{00000000-0005-0000-0000-000066160000}"/>
    <cellStyle name="40 % - Akzent3 3 7 3" xfId="5746" xr:uid="{00000000-0005-0000-0000-000067160000}"/>
    <cellStyle name="40 % - Akzent3 3 8" xfId="5747" xr:uid="{00000000-0005-0000-0000-000068160000}"/>
    <cellStyle name="40 % - Akzent3 3 8 2" xfId="5748" xr:uid="{00000000-0005-0000-0000-000069160000}"/>
    <cellStyle name="40 % - Akzent3 3 8 3" xfId="5749" xr:uid="{00000000-0005-0000-0000-00006A160000}"/>
    <cellStyle name="40 % - Akzent3 3 9" xfId="5750" xr:uid="{00000000-0005-0000-0000-00006B160000}"/>
    <cellStyle name="40 % - Akzent3 3 9 2" xfId="5751" xr:uid="{00000000-0005-0000-0000-00006C160000}"/>
    <cellStyle name="40 % - Akzent3 3 9 3" xfId="5752" xr:uid="{00000000-0005-0000-0000-00006D160000}"/>
    <cellStyle name="40 % - Akzent3 4" xfId="5753" xr:uid="{00000000-0005-0000-0000-00006E160000}"/>
    <cellStyle name="40 % - Akzent3 4 10" xfId="5754" xr:uid="{00000000-0005-0000-0000-00006F160000}"/>
    <cellStyle name="40 % - Akzent3 4 11" xfId="5755" xr:uid="{00000000-0005-0000-0000-000070160000}"/>
    <cellStyle name="40 % - Akzent3 4 12" xfId="5756" xr:uid="{00000000-0005-0000-0000-000071160000}"/>
    <cellStyle name="40 % - Akzent3 4 2" xfId="5757" xr:uid="{00000000-0005-0000-0000-000072160000}"/>
    <cellStyle name="40 % - Akzent3 4 2 2" xfId="5758" xr:uid="{00000000-0005-0000-0000-000073160000}"/>
    <cellStyle name="40 % - Akzent3 4 2 2 2" xfId="5759" xr:uid="{00000000-0005-0000-0000-000074160000}"/>
    <cellStyle name="40 % - Akzent3 4 2 2 2 2" xfId="5760" xr:uid="{00000000-0005-0000-0000-000075160000}"/>
    <cellStyle name="40 % - Akzent3 4 2 2 2 3" xfId="5761" xr:uid="{00000000-0005-0000-0000-000076160000}"/>
    <cellStyle name="40 % - Akzent3 4 2 2 3" xfId="5762" xr:uid="{00000000-0005-0000-0000-000077160000}"/>
    <cellStyle name="40 % - Akzent3 4 2 2 3 2" xfId="5763" xr:uid="{00000000-0005-0000-0000-000078160000}"/>
    <cellStyle name="40 % - Akzent3 4 2 2 3 3" xfId="5764" xr:uid="{00000000-0005-0000-0000-000079160000}"/>
    <cellStyle name="40 % - Akzent3 4 2 2 4" xfId="5765" xr:uid="{00000000-0005-0000-0000-00007A160000}"/>
    <cellStyle name="40 % - Akzent3 4 2 2 5" xfId="5766" xr:uid="{00000000-0005-0000-0000-00007B160000}"/>
    <cellStyle name="40 % - Akzent3 4 2 3" xfId="5767" xr:uid="{00000000-0005-0000-0000-00007C160000}"/>
    <cellStyle name="40 % - Akzent3 4 2 3 2" xfId="5768" xr:uid="{00000000-0005-0000-0000-00007D160000}"/>
    <cellStyle name="40 % - Akzent3 4 2 3 3" xfId="5769" xr:uid="{00000000-0005-0000-0000-00007E160000}"/>
    <cellStyle name="40 % - Akzent3 4 2 4" xfId="5770" xr:uid="{00000000-0005-0000-0000-00007F160000}"/>
    <cellStyle name="40 % - Akzent3 4 2 4 2" xfId="5771" xr:uid="{00000000-0005-0000-0000-000080160000}"/>
    <cellStyle name="40 % - Akzent3 4 2 4 3" xfId="5772" xr:uid="{00000000-0005-0000-0000-000081160000}"/>
    <cellStyle name="40 % - Akzent3 4 2 5" xfId="5773" xr:uid="{00000000-0005-0000-0000-000082160000}"/>
    <cellStyle name="40 % - Akzent3 4 2 5 2" xfId="5774" xr:uid="{00000000-0005-0000-0000-000083160000}"/>
    <cellStyle name="40 % - Akzent3 4 2 5 3" xfId="5775" xr:uid="{00000000-0005-0000-0000-000084160000}"/>
    <cellStyle name="40 % - Akzent3 4 2 6" xfId="5776" xr:uid="{00000000-0005-0000-0000-000085160000}"/>
    <cellStyle name="40 % - Akzent3 4 2 7" xfId="5777" xr:uid="{00000000-0005-0000-0000-000086160000}"/>
    <cellStyle name="40 % - Akzent3 4 2 8" xfId="5778" xr:uid="{00000000-0005-0000-0000-000087160000}"/>
    <cellStyle name="40 % - Akzent3 4 3" xfId="5779" xr:uid="{00000000-0005-0000-0000-000088160000}"/>
    <cellStyle name="40 % - Akzent3 4 3 2" xfId="5780" xr:uid="{00000000-0005-0000-0000-000089160000}"/>
    <cellStyle name="40 % - Akzent3 4 3 2 2" xfId="5781" xr:uid="{00000000-0005-0000-0000-00008A160000}"/>
    <cellStyle name="40 % - Akzent3 4 3 2 2 2" xfId="5782" xr:uid="{00000000-0005-0000-0000-00008B160000}"/>
    <cellStyle name="40 % - Akzent3 4 3 2 2 3" xfId="5783" xr:uid="{00000000-0005-0000-0000-00008C160000}"/>
    <cellStyle name="40 % - Akzent3 4 3 2 3" xfId="5784" xr:uid="{00000000-0005-0000-0000-00008D160000}"/>
    <cellStyle name="40 % - Akzent3 4 3 2 3 2" xfId="5785" xr:uid="{00000000-0005-0000-0000-00008E160000}"/>
    <cellStyle name="40 % - Akzent3 4 3 2 3 3" xfId="5786" xr:uid="{00000000-0005-0000-0000-00008F160000}"/>
    <cellStyle name="40 % - Akzent3 4 3 2 4" xfId="5787" xr:uid="{00000000-0005-0000-0000-000090160000}"/>
    <cellStyle name="40 % - Akzent3 4 3 2 5" xfId="5788" xr:uid="{00000000-0005-0000-0000-000091160000}"/>
    <cellStyle name="40 % - Akzent3 4 3 3" xfId="5789" xr:uid="{00000000-0005-0000-0000-000092160000}"/>
    <cellStyle name="40 % - Akzent3 4 3 3 2" xfId="5790" xr:uid="{00000000-0005-0000-0000-000093160000}"/>
    <cellStyle name="40 % - Akzent3 4 3 3 3" xfId="5791" xr:uid="{00000000-0005-0000-0000-000094160000}"/>
    <cellStyle name="40 % - Akzent3 4 3 4" xfId="5792" xr:uid="{00000000-0005-0000-0000-000095160000}"/>
    <cellStyle name="40 % - Akzent3 4 3 4 2" xfId="5793" xr:uid="{00000000-0005-0000-0000-000096160000}"/>
    <cellStyle name="40 % - Akzent3 4 3 4 3" xfId="5794" xr:uid="{00000000-0005-0000-0000-000097160000}"/>
    <cellStyle name="40 % - Akzent3 4 3 5" xfId="5795" xr:uid="{00000000-0005-0000-0000-000098160000}"/>
    <cellStyle name="40 % - Akzent3 4 3 6" xfId="5796" xr:uid="{00000000-0005-0000-0000-000099160000}"/>
    <cellStyle name="40 % - Akzent3 4 3 7" xfId="5797" xr:uid="{00000000-0005-0000-0000-00009A160000}"/>
    <cellStyle name="40 % - Akzent3 4 4" xfId="5798" xr:uid="{00000000-0005-0000-0000-00009B160000}"/>
    <cellStyle name="40 % - Akzent3 4 4 2" xfId="5799" xr:uid="{00000000-0005-0000-0000-00009C160000}"/>
    <cellStyle name="40 % - Akzent3 4 4 2 2" xfId="5800" xr:uid="{00000000-0005-0000-0000-00009D160000}"/>
    <cellStyle name="40 % - Akzent3 4 4 2 3" xfId="5801" xr:uid="{00000000-0005-0000-0000-00009E160000}"/>
    <cellStyle name="40 % - Akzent3 4 4 3" xfId="5802" xr:uid="{00000000-0005-0000-0000-00009F160000}"/>
    <cellStyle name="40 % - Akzent3 4 4 3 2" xfId="5803" xr:uid="{00000000-0005-0000-0000-0000A0160000}"/>
    <cellStyle name="40 % - Akzent3 4 4 3 3" xfId="5804" xr:uid="{00000000-0005-0000-0000-0000A1160000}"/>
    <cellStyle name="40 % - Akzent3 4 4 4" xfId="5805" xr:uid="{00000000-0005-0000-0000-0000A2160000}"/>
    <cellStyle name="40 % - Akzent3 4 4 5" xfId="5806" xr:uid="{00000000-0005-0000-0000-0000A3160000}"/>
    <cellStyle name="40 % - Akzent3 4 5" xfId="5807" xr:uid="{00000000-0005-0000-0000-0000A4160000}"/>
    <cellStyle name="40 % - Akzent3 4 5 2" xfId="5808" xr:uid="{00000000-0005-0000-0000-0000A5160000}"/>
    <cellStyle name="40 % - Akzent3 4 5 3" xfId="5809" xr:uid="{00000000-0005-0000-0000-0000A6160000}"/>
    <cellStyle name="40 % - Akzent3 4 6" xfId="5810" xr:uid="{00000000-0005-0000-0000-0000A7160000}"/>
    <cellStyle name="40 % - Akzent3 4 6 2" xfId="5811" xr:uid="{00000000-0005-0000-0000-0000A8160000}"/>
    <cellStyle name="40 % - Akzent3 4 6 3" xfId="5812" xr:uid="{00000000-0005-0000-0000-0000A9160000}"/>
    <cellStyle name="40 % - Akzent3 4 7" xfId="5813" xr:uid="{00000000-0005-0000-0000-0000AA160000}"/>
    <cellStyle name="40 % - Akzent3 4 7 2" xfId="5814" xr:uid="{00000000-0005-0000-0000-0000AB160000}"/>
    <cellStyle name="40 % - Akzent3 4 7 3" xfId="5815" xr:uid="{00000000-0005-0000-0000-0000AC160000}"/>
    <cellStyle name="40 % - Akzent3 4 8" xfId="5816" xr:uid="{00000000-0005-0000-0000-0000AD160000}"/>
    <cellStyle name="40 % - Akzent3 4 8 2" xfId="5817" xr:uid="{00000000-0005-0000-0000-0000AE160000}"/>
    <cellStyle name="40 % - Akzent3 4 8 3" xfId="5818" xr:uid="{00000000-0005-0000-0000-0000AF160000}"/>
    <cellStyle name="40 % - Akzent3 4 9" xfId="5819" xr:uid="{00000000-0005-0000-0000-0000B0160000}"/>
    <cellStyle name="40 % - Akzent3 4 9 2" xfId="5820" xr:uid="{00000000-0005-0000-0000-0000B1160000}"/>
    <cellStyle name="40 % - Akzent3 4 9 3" xfId="5821" xr:uid="{00000000-0005-0000-0000-0000B2160000}"/>
    <cellStyle name="40 % - Akzent3 5" xfId="5822" xr:uid="{00000000-0005-0000-0000-0000B3160000}"/>
    <cellStyle name="40 % - Akzent3 5 10" xfId="5823" xr:uid="{00000000-0005-0000-0000-0000B4160000}"/>
    <cellStyle name="40 % - Akzent3 5 11" xfId="5824" xr:uid="{00000000-0005-0000-0000-0000B5160000}"/>
    <cellStyle name="40 % - Akzent3 5 12" xfId="5825" xr:uid="{00000000-0005-0000-0000-0000B6160000}"/>
    <cellStyle name="40 % - Akzent3 5 2" xfId="5826" xr:uid="{00000000-0005-0000-0000-0000B7160000}"/>
    <cellStyle name="40 % - Akzent3 5 2 2" xfId="5827" xr:uid="{00000000-0005-0000-0000-0000B8160000}"/>
    <cellStyle name="40 % - Akzent3 5 2 2 2" xfId="5828" xr:uid="{00000000-0005-0000-0000-0000B9160000}"/>
    <cellStyle name="40 % - Akzent3 5 2 2 2 2" xfId="5829" xr:uid="{00000000-0005-0000-0000-0000BA160000}"/>
    <cellStyle name="40 % - Akzent3 5 2 2 2 3" xfId="5830" xr:uid="{00000000-0005-0000-0000-0000BB160000}"/>
    <cellStyle name="40 % - Akzent3 5 2 2 3" xfId="5831" xr:uid="{00000000-0005-0000-0000-0000BC160000}"/>
    <cellStyle name="40 % - Akzent3 5 2 2 3 2" xfId="5832" xr:uid="{00000000-0005-0000-0000-0000BD160000}"/>
    <cellStyle name="40 % - Akzent3 5 2 2 3 3" xfId="5833" xr:uid="{00000000-0005-0000-0000-0000BE160000}"/>
    <cellStyle name="40 % - Akzent3 5 2 2 4" xfId="5834" xr:uid="{00000000-0005-0000-0000-0000BF160000}"/>
    <cellStyle name="40 % - Akzent3 5 2 2 5" xfId="5835" xr:uid="{00000000-0005-0000-0000-0000C0160000}"/>
    <cellStyle name="40 % - Akzent3 5 2 3" xfId="5836" xr:uid="{00000000-0005-0000-0000-0000C1160000}"/>
    <cellStyle name="40 % - Akzent3 5 2 3 2" xfId="5837" xr:uid="{00000000-0005-0000-0000-0000C2160000}"/>
    <cellStyle name="40 % - Akzent3 5 2 3 3" xfId="5838" xr:uid="{00000000-0005-0000-0000-0000C3160000}"/>
    <cellStyle name="40 % - Akzent3 5 2 4" xfId="5839" xr:uid="{00000000-0005-0000-0000-0000C4160000}"/>
    <cellStyle name="40 % - Akzent3 5 2 4 2" xfId="5840" xr:uid="{00000000-0005-0000-0000-0000C5160000}"/>
    <cellStyle name="40 % - Akzent3 5 2 4 3" xfId="5841" xr:uid="{00000000-0005-0000-0000-0000C6160000}"/>
    <cellStyle name="40 % - Akzent3 5 2 5" xfId="5842" xr:uid="{00000000-0005-0000-0000-0000C7160000}"/>
    <cellStyle name="40 % - Akzent3 5 2 5 2" xfId="5843" xr:uid="{00000000-0005-0000-0000-0000C8160000}"/>
    <cellStyle name="40 % - Akzent3 5 2 5 3" xfId="5844" xr:uid="{00000000-0005-0000-0000-0000C9160000}"/>
    <cellStyle name="40 % - Akzent3 5 2 6" xfId="5845" xr:uid="{00000000-0005-0000-0000-0000CA160000}"/>
    <cellStyle name="40 % - Akzent3 5 2 7" xfId="5846" xr:uid="{00000000-0005-0000-0000-0000CB160000}"/>
    <cellStyle name="40 % - Akzent3 5 2 8" xfId="5847" xr:uid="{00000000-0005-0000-0000-0000CC160000}"/>
    <cellStyle name="40 % - Akzent3 5 3" xfId="5848" xr:uid="{00000000-0005-0000-0000-0000CD160000}"/>
    <cellStyle name="40 % - Akzent3 5 3 2" xfId="5849" xr:uid="{00000000-0005-0000-0000-0000CE160000}"/>
    <cellStyle name="40 % - Akzent3 5 3 2 2" xfId="5850" xr:uid="{00000000-0005-0000-0000-0000CF160000}"/>
    <cellStyle name="40 % - Akzent3 5 3 2 2 2" xfId="5851" xr:uid="{00000000-0005-0000-0000-0000D0160000}"/>
    <cellStyle name="40 % - Akzent3 5 3 2 2 3" xfId="5852" xr:uid="{00000000-0005-0000-0000-0000D1160000}"/>
    <cellStyle name="40 % - Akzent3 5 3 2 3" xfId="5853" xr:uid="{00000000-0005-0000-0000-0000D2160000}"/>
    <cellStyle name="40 % - Akzent3 5 3 2 3 2" xfId="5854" xr:uid="{00000000-0005-0000-0000-0000D3160000}"/>
    <cellStyle name="40 % - Akzent3 5 3 2 3 3" xfId="5855" xr:uid="{00000000-0005-0000-0000-0000D4160000}"/>
    <cellStyle name="40 % - Akzent3 5 3 2 4" xfId="5856" xr:uid="{00000000-0005-0000-0000-0000D5160000}"/>
    <cellStyle name="40 % - Akzent3 5 3 2 5" xfId="5857" xr:uid="{00000000-0005-0000-0000-0000D6160000}"/>
    <cellStyle name="40 % - Akzent3 5 3 3" xfId="5858" xr:uid="{00000000-0005-0000-0000-0000D7160000}"/>
    <cellStyle name="40 % - Akzent3 5 3 3 2" xfId="5859" xr:uid="{00000000-0005-0000-0000-0000D8160000}"/>
    <cellStyle name="40 % - Akzent3 5 3 3 3" xfId="5860" xr:uid="{00000000-0005-0000-0000-0000D9160000}"/>
    <cellStyle name="40 % - Akzent3 5 3 4" xfId="5861" xr:uid="{00000000-0005-0000-0000-0000DA160000}"/>
    <cellStyle name="40 % - Akzent3 5 3 4 2" xfId="5862" xr:uid="{00000000-0005-0000-0000-0000DB160000}"/>
    <cellStyle name="40 % - Akzent3 5 3 4 3" xfId="5863" xr:uid="{00000000-0005-0000-0000-0000DC160000}"/>
    <cellStyle name="40 % - Akzent3 5 3 5" xfId="5864" xr:uid="{00000000-0005-0000-0000-0000DD160000}"/>
    <cellStyle name="40 % - Akzent3 5 3 6" xfId="5865" xr:uid="{00000000-0005-0000-0000-0000DE160000}"/>
    <cellStyle name="40 % - Akzent3 5 3 7" xfId="5866" xr:uid="{00000000-0005-0000-0000-0000DF160000}"/>
    <cellStyle name="40 % - Akzent3 5 4" xfId="5867" xr:uid="{00000000-0005-0000-0000-0000E0160000}"/>
    <cellStyle name="40 % - Akzent3 5 4 2" xfId="5868" xr:uid="{00000000-0005-0000-0000-0000E1160000}"/>
    <cellStyle name="40 % - Akzent3 5 4 2 2" xfId="5869" xr:uid="{00000000-0005-0000-0000-0000E2160000}"/>
    <cellStyle name="40 % - Akzent3 5 4 2 3" xfId="5870" xr:uid="{00000000-0005-0000-0000-0000E3160000}"/>
    <cellStyle name="40 % - Akzent3 5 4 3" xfId="5871" xr:uid="{00000000-0005-0000-0000-0000E4160000}"/>
    <cellStyle name="40 % - Akzent3 5 4 3 2" xfId="5872" xr:uid="{00000000-0005-0000-0000-0000E5160000}"/>
    <cellStyle name="40 % - Akzent3 5 4 3 3" xfId="5873" xr:uid="{00000000-0005-0000-0000-0000E6160000}"/>
    <cellStyle name="40 % - Akzent3 5 4 4" xfId="5874" xr:uid="{00000000-0005-0000-0000-0000E7160000}"/>
    <cellStyle name="40 % - Akzent3 5 4 5" xfId="5875" xr:uid="{00000000-0005-0000-0000-0000E8160000}"/>
    <cellStyle name="40 % - Akzent3 5 5" xfId="5876" xr:uid="{00000000-0005-0000-0000-0000E9160000}"/>
    <cellStyle name="40 % - Akzent3 5 5 2" xfId="5877" xr:uid="{00000000-0005-0000-0000-0000EA160000}"/>
    <cellStyle name="40 % - Akzent3 5 5 3" xfId="5878" xr:uid="{00000000-0005-0000-0000-0000EB160000}"/>
    <cellStyle name="40 % - Akzent3 5 6" xfId="5879" xr:uid="{00000000-0005-0000-0000-0000EC160000}"/>
    <cellStyle name="40 % - Akzent3 5 6 2" xfId="5880" xr:uid="{00000000-0005-0000-0000-0000ED160000}"/>
    <cellStyle name="40 % - Akzent3 5 6 3" xfId="5881" xr:uid="{00000000-0005-0000-0000-0000EE160000}"/>
    <cellStyle name="40 % - Akzent3 5 7" xfId="5882" xr:uid="{00000000-0005-0000-0000-0000EF160000}"/>
    <cellStyle name="40 % - Akzent3 5 7 2" xfId="5883" xr:uid="{00000000-0005-0000-0000-0000F0160000}"/>
    <cellStyle name="40 % - Akzent3 5 7 3" xfId="5884" xr:uid="{00000000-0005-0000-0000-0000F1160000}"/>
    <cellStyle name="40 % - Akzent3 5 8" xfId="5885" xr:uid="{00000000-0005-0000-0000-0000F2160000}"/>
    <cellStyle name="40 % - Akzent3 5 8 2" xfId="5886" xr:uid="{00000000-0005-0000-0000-0000F3160000}"/>
    <cellStyle name="40 % - Akzent3 5 8 3" xfId="5887" xr:uid="{00000000-0005-0000-0000-0000F4160000}"/>
    <cellStyle name="40 % - Akzent3 5 9" xfId="5888" xr:uid="{00000000-0005-0000-0000-0000F5160000}"/>
    <cellStyle name="40 % - Akzent3 5 9 2" xfId="5889" xr:uid="{00000000-0005-0000-0000-0000F6160000}"/>
    <cellStyle name="40 % - Akzent3 5 9 3" xfId="5890" xr:uid="{00000000-0005-0000-0000-0000F7160000}"/>
    <cellStyle name="40 % - Akzent3 6" xfId="5891" xr:uid="{00000000-0005-0000-0000-0000F8160000}"/>
    <cellStyle name="40 % - Akzent3 6 10" xfId="5892" xr:uid="{00000000-0005-0000-0000-0000F9160000}"/>
    <cellStyle name="40 % - Akzent3 6 2" xfId="5893" xr:uid="{00000000-0005-0000-0000-0000FA160000}"/>
    <cellStyle name="40 % - Akzent3 6 2 2" xfId="5894" xr:uid="{00000000-0005-0000-0000-0000FB160000}"/>
    <cellStyle name="40 % - Akzent3 6 2 2 2" xfId="5895" xr:uid="{00000000-0005-0000-0000-0000FC160000}"/>
    <cellStyle name="40 % - Akzent3 6 2 2 3" xfId="5896" xr:uid="{00000000-0005-0000-0000-0000FD160000}"/>
    <cellStyle name="40 % - Akzent3 6 2 3" xfId="5897" xr:uid="{00000000-0005-0000-0000-0000FE160000}"/>
    <cellStyle name="40 % - Akzent3 6 2 3 2" xfId="5898" xr:uid="{00000000-0005-0000-0000-0000FF160000}"/>
    <cellStyle name="40 % - Akzent3 6 2 3 3" xfId="5899" xr:uid="{00000000-0005-0000-0000-000000170000}"/>
    <cellStyle name="40 % - Akzent3 6 2 4" xfId="5900" xr:uid="{00000000-0005-0000-0000-000001170000}"/>
    <cellStyle name="40 % - Akzent3 6 2 5" xfId="5901" xr:uid="{00000000-0005-0000-0000-000002170000}"/>
    <cellStyle name="40 % - Akzent3 6 3" xfId="5902" xr:uid="{00000000-0005-0000-0000-000003170000}"/>
    <cellStyle name="40 % - Akzent3 6 3 2" xfId="5903" xr:uid="{00000000-0005-0000-0000-000004170000}"/>
    <cellStyle name="40 % - Akzent3 6 3 3" xfId="5904" xr:uid="{00000000-0005-0000-0000-000005170000}"/>
    <cellStyle name="40 % - Akzent3 6 4" xfId="5905" xr:uid="{00000000-0005-0000-0000-000006170000}"/>
    <cellStyle name="40 % - Akzent3 6 4 2" xfId="5906" xr:uid="{00000000-0005-0000-0000-000007170000}"/>
    <cellStyle name="40 % - Akzent3 6 4 3" xfId="5907" xr:uid="{00000000-0005-0000-0000-000008170000}"/>
    <cellStyle name="40 % - Akzent3 6 5" xfId="5908" xr:uid="{00000000-0005-0000-0000-000009170000}"/>
    <cellStyle name="40 % - Akzent3 6 5 2" xfId="5909" xr:uid="{00000000-0005-0000-0000-00000A170000}"/>
    <cellStyle name="40 % - Akzent3 6 5 3" xfId="5910" xr:uid="{00000000-0005-0000-0000-00000B170000}"/>
    <cellStyle name="40 % - Akzent3 6 6" xfId="5911" xr:uid="{00000000-0005-0000-0000-00000C170000}"/>
    <cellStyle name="40 % - Akzent3 6 6 2" xfId="5912" xr:uid="{00000000-0005-0000-0000-00000D170000}"/>
    <cellStyle name="40 % - Akzent3 6 6 3" xfId="5913" xr:uid="{00000000-0005-0000-0000-00000E170000}"/>
    <cellStyle name="40 % - Akzent3 6 7" xfId="5914" xr:uid="{00000000-0005-0000-0000-00000F170000}"/>
    <cellStyle name="40 % - Akzent3 6 7 2" xfId="5915" xr:uid="{00000000-0005-0000-0000-000010170000}"/>
    <cellStyle name="40 % - Akzent3 6 7 3" xfId="5916" xr:uid="{00000000-0005-0000-0000-000011170000}"/>
    <cellStyle name="40 % - Akzent3 6 8" xfId="5917" xr:uid="{00000000-0005-0000-0000-000012170000}"/>
    <cellStyle name="40 % - Akzent3 6 9" xfId="5918" xr:uid="{00000000-0005-0000-0000-000013170000}"/>
    <cellStyle name="40 % - Akzent3 7" xfId="5919" xr:uid="{00000000-0005-0000-0000-000014170000}"/>
    <cellStyle name="40 % - Akzent3 7 2" xfId="5920" xr:uid="{00000000-0005-0000-0000-000015170000}"/>
    <cellStyle name="40 % - Akzent3 7 2 2" xfId="5921" xr:uid="{00000000-0005-0000-0000-000016170000}"/>
    <cellStyle name="40 % - Akzent3 7 2 2 2" xfId="5922" xr:uid="{00000000-0005-0000-0000-000017170000}"/>
    <cellStyle name="40 % - Akzent3 7 2 2 3" xfId="5923" xr:uid="{00000000-0005-0000-0000-000018170000}"/>
    <cellStyle name="40 % - Akzent3 7 2 3" xfId="5924" xr:uid="{00000000-0005-0000-0000-000019170000}"/>
    <cellStyle name="40 % - Akzent3 7 2 3 2" xfId="5925" xr:uid="{00000000-0005-0000-0000-00001A170000}"/>
    <cellStyle name="40 % - Akzent3 7 2 3 3" xfId="5926" xr:uid="{00000000-0005-0000-0000-00001B170000}"/>
    <cellStyle name="40 % - Akzent3 7 2 4" xfId="5927" xr:uid="{00000000-0005-0000-0000-00001C170000}"/>
    <cellStyle name="40 % - Akzent3 7 2 5" xfId="5928" xr:uid="{00000000-0005-0000-0000-00001D170000}"/>
    <cellStyle name="40 % - Akzent3 7 3" xfId="5929" xr:uid="{00000000-0005-0000-0000-00001E170000}"/>
    <cellStyle name="40 % - Akzent3 7 3 2" xfId="5930" xr:uid="{00000000-0005-0000-0000-00001F170000}"/>
    <cellStyle name="40 % - Akzent3 7 3 3" xfId="5931" xr:uid="{00000000-0005-0000-0000-000020170000}"/>
    <cellStyle name="40 % - Akzent3 7 4" xfId="5932" xr:uid="{00000000-0005-0000-0000-000021170000}"/>
    <cellStyle name="40 % - Akzent3 7 4 2" xfId="5933" xr:uid="{00000000-0005-0000-0000-000022170000}"/>
    <cellStyle name="40 % - Akzent3 7 4 3" xfId="5934" xr:uid="{00000000-0005-0000-0000-000023170000}"/>
    <cellStyle name="40 % - Akzent3 7 5" xfId="5935" xr:uid="{00000000-0005-0000-0000-000024170000}"/>
    <cellStyle name="40 % - Akzent3 7 5 2" xfId="5936" xr:uid="{00000000-0005-0000-0000-000025170000}"/>
    <cellStyle name="40 % - Akzent3 7 5 3" xfId="5937" xr:uid="{00000000-0005-0000-0000-000026170000}"/>
    <cellStyle name="40 % - Akzent3 7 6" xfId="5938" xr:uid="{00000000-0005-0000-0000-000027170000}"/>
    <cellStyle name="40 % - Akzent3 7 6 2" xfId="5939" xr:uid="{00000000-0005-0000-0000-000028170000}"/>
    <cellStyle name="40 % - Akzent3 7 6 3" xfId="5940" xr:uid="{00000000-0005-0000-0000-000029170000}"/>
    <cellStyle name="40 % - Akzent3 7 7" xfId="5941" xr:uid="{00000000-0005-0000-0000-00002A170000}"/>
    <cellStyle name="40 % - Akzent3 7 8" xfId="5942" xr:uid="{00000000-0005-0000-0000-00002B170000}"/>
    <cellStyle name="40 % - Akzent3 7 9" xfId="5943" xr:uid="{00000000-0005-0000-0000-00002C170000}"/>
    <cellStyle name="40 % - Akzent3 8" xfId="5944" xr:uid="{00000000-0005-0000-0000-00002D170000}"/>
    <cellStyle name="40 % - Akzent3 8 2" xfId="5945" xr:uid="{00000000-0005-0000-0000-00002E170000}"/>
    <cellStyle name="40 % - Akzent3 8 2 2" xfId="5946" xr:uid="{00000000-0005-0000-0000-00002F170000}"/>
    <cellStyle name="40 % - Akzent3 8 2 2 2" xfId="5947" xr:uid="{00000000-0005-0000-0000-000030170000}"/>
    <cellStyle name="40 % - Akzent3 8 2 2 3" xfId="5948" xr:uid="{00000000-0005-0000-0000-000031170000}"/>
    <cellStyle name="40 % - Akzent3 8 2 3" xfId="5949" xr:uid="{00000000-0005-0000-0000-000032170000}"/>
    <cellStyle name="40 % - Akzent3 8 2 3 2" xfId="5950" xr:uid="{00000000-0005-0000-0000-000033170000}"/>
    <cellStyle name="40 % - Akzent3 8 2 3 3" xfId="5951" xr:uid="{00000000-0005-0000-0000-000034170000}"/>
    <cellStyle name="40 % - Akzent3 8 2 4" xfId="5952" xr:uid="{00000000-0005-0000-0000-000035170000}"/>
    <cellStyle name="40 % - Akzent3 8 2 5" xfId="5953" xr:uid="{00000000-0005-0000-0000-000036170000}"/>
    <cellStyle name="40 % - Akzent3 8 3" xfId="5954" xr:uid="{00000000-0005-0000-0000-000037170000}"/>
    <cellStyle name="40 % - Akzent3 8 3 2" xfId="5955" xr:uid="{00000000-0005-0000-0000-000038170000}"/>
    <cellStyle name="40 % - Akzent3 8 3 3" xfId="5956" xr:uid="{00000000-0005-0000-0000-000039170000}"/>
    <cellStyle name="40 % - Akzent3 8 4" xfId="5957" xr:uid="{00000000-0005-0000-0000-00003A170000}"/>
    <cellStyle name="40 % - Akzent3 8 4 2" xfId="5958" xr:uid="{00000000-0005-0000-0000-00003B170000}"/>
    <cellStyle name="40 % - Akzent3 8 4 3" xfId="5959" xr:uid="{00000000-0005-0000-0000-00003C170000}"/>
    <cellStyle name="40 % - Akzent3 8 5" xfId="5960" xr:uid="{00000000-0005-0000-0000-00003D170000}"/>
    <cellStyle name="40 % - Akzent3 8 5 2" xfId="5961" xr:uid="{00000000-0005-0000-0000-00003E170000}"/>
    <cellStyle name="40 % - Akzent3 8 5 3" xfId="5962" xr:uid="{00000000-0005-0000-0000-00003F170000}"/>
    <cellStyle name="40 % - Akzent3 8 6" xfId="5963" xr:uid="{00000000-0005-0000-0000-000040170000}"/>
    <cellStyle name="40 % - Akzent3 8 6 2" xfId="5964" xr:uid="{00000000-0005-0000-0000-000041170000}"/>
    <cellStyle name="40 % - Akzent3 8 6 3" xfId="5965" xr:uid="{00000000-0005-0000-0000-000042170000}"/>
    <cellStyle name="40 % - Akzent3 8 7" xfId="5966" xr:uid="{00000000-0005-0000-0000-000043170000}"/>
    <cellStyle name="40 % - Akzent3 8 8" xfId="5967" xr:uid="{00000000-0005-0000-0000-000044170000}"/>
    <cellStyle name="40 % - Akzent3 8 9" xfId="5968" xr:uid="{00000000-0005-0000-0000-000045170000}"/>
    <cellStyle name="40 % - Akzent3 9" xfId="5969" xr:uid="{00000000-0005-0000-0000-000046170000}"/>
    <cellStyle name="40 % - Akzent3 9 2" xfId="5970" xr:uid="{00000000-0005-0000-0000-000047170000}"/>
    <cellStyle name="40 % - Akzent3 9 2 2" xfId="5971" xr:uid="{00000000-0005-0000-0000-000048170000}"/>
    <cellStyle name="40 % - Akzent3 9 2 2 2" xfId="5972" xr:uid="{00000000-0005-0000-0000-000049170000}"/>
    <cellStyle name="40 % - Akzent3 9 2 2 3" xfId="5973" xr:uid="{00000000-0005-0000-0000-00004A170000}"/>
    <cellStyle name="40 % - Akzent3 9 2 3" xfId="5974" xr:uid="{00000000-0005-0000-0000-00004B170000}"/>
    <cellStyle name="40 % - Akzent3 9 2 3 2" xfId="5975" xr:uid="{00000000-0005-0000-0000-00004C170000}"/>
    <cellStyle name="40 % - Akzent3 9 2 3 3" xfId="5976" xr:uid="{00000000-0005-0000-0000-00004D170000}"/>
    <cellStyle name="40 % - Akzent3 9 2 4" xfId="5977" xr:uid="{00000000-0005-0000-0000-00004E170000}"/>
    <cellStyle name="40 % - Akzent3 9 2 5" xfId="5978" xr:uid="{00000000-0005-0000-0000-00004F170000}"/>
    <cellStyle name="40 % - Akzent3 9 3" xfId="5979" xr:uid="{00000000-0005-0000-0000-000050170000}"/>
    <cellStyle name="40 % - Akzent3 9 3 2" xfId="5980" xr:uid="{00000000-0005-0000-0000-000051170000}"/>
    <cellStyle name="40 % - Akzent3 9 3 3" xfId="5981" xr:uid="{00000000-0005-0000-0000-000052170000}"/>
    <cellStyle name="40 % - Akzent3 9 4" xfId="5982" xr:uid="{00000000-0005-0000-0000-000053170000}"/>
    <cellStyle name="40 % - Akzent3 9 4 2" xfId="5983" xr:uid="{00000000-0005-0000-0000-000054170000}"/>
    <cellStyle name="40 % - Akzent3 9 4 3" xfId="5984" xr:uid="{00000000-0005-0000-0000-000055170000}"/>
    <cellStyle name="40 % - Akzent3 9 5" xfId="5985" xr:uid="{00000000-0005-0000-0000-000056170000}"/>
    <cellStyle name="40 % - Akzent3 9 5 2" xfId="5986" xr:uid="{00000000-0005-0000-0000-000057170000}"/>
    <cellStyle name="40 % - Akzent3 9 5 3" xfId="5987" xr:uid="{00000000-0005-0000-0000-000058170000}"/>
    <cellStyle name="40 % - Akzent3 9 6" xfId="5988" xr:uid="{00000000-0005-0000-0000-000059170000}"/>
    <cellStyle name="40 % - Akzent3 9 7" xfId="5989" xr:uid="{00000000-0005-0000-0000-00005A170000}"/>
    <cellStyle name="40 % - Akzent3 9 8" xfId="5990" xr:uid="{00000000-0005-0000-0000-00005B170000}"/>
    <cellStyle name="40 % - Akzent4 10" xfId="5991" xr:uid="{00000000-0005-0000-0000-00005C170000}"/>
    <cellStyle name="40 % - Akzent4 10 2" xfId="5992" xr:uid="{00000000-0005-0000-0000-00005D170000}"/>
    <cellStyle name="40 % - Akzent4 10 2 2" xfId="5993" xr:uid="{00000000-0005-0000-0000-00005E170000}"/>
    <cellStyle name="40 % - Akzent4 10 2 3" xfId="5994" xr:uid="{00000000-0005-0000-0000-00005F170000}"/>
    <cellStyle name="40 % - Akzent4 10 3" xfId="5995" xr:uid="{00000000-0005-0000-0000-000060170000}"/>
    <cellStyle name="40 % - Akzent4 10 3 2" xfId="5996" xr:uid="{00000000-0005-0000-0000-000061170000}"/>
    <cellStyle name="40 % - Akzent4 10 3 3" xfId="5997" xr:uid="{00000000-0005-0000-0000-000062170000}"/>
    <cellStyle name="40 % - Akzent4 10 4" xfId="5998" xr:uid="{00000000-0005-0000-0000-000063170000}"/>
    <cellStyle name="40 % - Akzent4 10 5" xfId="5999" xr:uid="{00000000-0005-0000-0000-000064170000}"/>
    <cellStyle name="40 % - Akzent4 10 6" xfId="6000" xr:uid="{00000000-0005-0000-0000-000065170000}"/>
    <cellStyle name="40 % - Akzent4 11" xfId="6001" xr:uid="{00000000-0005-0000-0000-000066170000}"/>
    <cellStyle name="40 % - Akzent4 11 2" xfId="6002" xr:uid="{00000000-0005-0000-0000-000067170000}"/>
    <cellStyle name="40 % - Akzent4 11 2 2" xfId="6003" xr:uid="{00000000-0005-0000-0000-000068170000}"/>
    <cellStyle name="40 % - Akzent4 11 2 3" xfId="6004" xr:uid="{00000000-0005-0000-0000-000069170000}"/>
    <cellStyle name="40 % - Akzent4 11 3" xfId="6005" xr:uid="{00000000-0005-0000-0000-00006A170000}"/>
    <cellStyle name="40 % - Akzent4 11 4" xfId="6006" xr:uid="{00000000-0005-0000-0000-00006B170000}"/>
    <cellStyle name="40 % - Akzent4 12" xfId="6007" xr:uid="{00000000-0005-0000-0000-00006C170000}"/>
    <cellStyle name="40 % - Akzent4 12 2" xfId="6008" xr:uid="{00000000-0005-0000-0000-00006D170000}"/>
    <cellStyle name="40 % - Akzent4 12 3" xfId="6009" xr:uid="{00000000-0005-0000-0000-00006E170000}"/>
    <cellStyle name="40 % - Akzent4 13" xfId="6010" xr:uid="{00000000-0005-0000-0000-00006F170000}"/>
    <cellStyle name="40 % - Akzent4 13 2" xfId="6011" xr:uid="{00000000-0005-0000-0000-000070170000}"/>
    <cellStyle name="40 % - Akzent4 13 3" xfId="6012" xr:uid="{00000000-0005-0000-0000-000071170000}"/>
    <cellStyle name="40 % - Akzent4 14" xfId="6013" xr:uid="{00000000-0005-0000-0000-000072170000}"/>
    <cellStyle name="40 % - Akzent4 14 2" xfId="6014" xr:uid="{00000000-0005-0000-0000-000073170000}"/>
    <cellStyle name="40 % - Akzent4 14 3" xfId="6015" xr:uid="{00000000-0005-0000-0000-000074170000}"/>
    <cellStyle name="40 % - Akzent4 15" xfId="6016" xr:uid="{00000000-0005-0000-0000-000075170000}"/>
    <cellStyle name="40 % - Akzent4 15 2" xfId="6017" xr:uid="{00000000-0005-0000-0000-000076170000}"/>
    <cellStyle name="40 % - Akzent4 16" xfId="6018" xr:uid="{00000000-0005-0000-0000-000077170000}"/>
    <cellStyle name="40 % - Akzent4 2" xfId="6019" xr:uid="{00000000-0005-0000-0000-000078170000}"/>
    <cellStyle name="40 % - Akzent4 2 10" xfId="6020" xr:uid="{00000000-0005-0000-0000-000079170000}"/>
    <cellStyle name="40 % - Akzent4 2 10 2" xfId="6021" xr:uid="{00000000-0005-0000-0000-00007A170000}"/>
    <cellStyle name="40 % - Akzent4 2 10 2 2" xfId="6022" xr:uid="{00000000-0005-0000-0000-00007B170000}"/>
    <cellStyle name="40 % - Akzent4 2 10 2 3" xfId="6023" xr:uid="{00000000-0005-0000-0000-00007C170000}"/>
    <cellStyle name="40 % - Akzent4 2 10 3" xfId="6024" xr:uid="{00000000-0005-0000-0000-00007D170000}"/>
    <cellStyle name="40 % - Akzent4 2 10 4" xfId="6025" xr:uid="{00000000-0005-0000-0000-00007E170000}"/>
    <cellStyle name="40 % - Akzent4 2 11" xfId="6026" xr:uid="{00000000-0005-0000-0000-00007F170000}"/>
    <cellStyle name="40 % - Akzent4 2 11 2" xfId="6027" xr:uid="{00000000-0005-0000-0000-000080170000}"/>
    <cellStyle name="40 % - Akzent4 2 11 3" xfId="6028" xr:uid="{00000000-0005-0000-0000-000081170000}"/>
    <cellStyle name="40 % - Akzent4 2 12" xfId="6029" xr:uid="{00000000-0005-0000-0000-000082170000}"/>
    <cellStyle name="40 % - Akzent4 2 12 2" xfId="6030" xr:uid="{00000000-0005-0000-0000-000083170000}"/>
    <cellStyle name="40 % - Akzent4 2 12 3" xfId="6031" xr:uid="{00000000-0005-0000-0000-000084170000}"/>
    <cellStyle name="40 % - Akzent4 2 13" xfId="6032" xr:uid="{00000000-0005-0000-0000-000085170000}"/>
    <cellStyle name="40 % - Akzent4 2 13 2" xfId="6033" xr:uid="{00000000-0005-0000-0000-000086170000}"/>
    <cellStyle name="40 % - Akzent4 2 13 3" xfId="6034" xr:uid="{00000000-0005-0000-0000-000087170000}"/>
    <cellStyle name="40 % - Akzent4 2 14" xfId="6035" xr:uid="{00000000-0005-0000-0000-000088170000}"/>
    <cellStyle name="40 % - Akzent4 2 15" xfId="6036" xr:uid="{00000000-0005-0000-0000-000089170000}"/>
    <cellStyle name="40 % - Akzent4 2 16" xfId="6037" xr:uid="{00000000-0005-0000-0000-00008A170000}"/>
    <cellStyle name="40 % - Akzent4 2 2" xfId="6038" xr:uid="{00000000-0005-0000-0000-00008B170000}"/>
    <cellStyle name="40 % - Akzent4 2 2 10" xfId="6039" xr:uid="{00000000-0005-0000-0000-00008C170000}"/>
    <cellStyle name="40 % - Akzent4 2 2 11" xfId="6040" xr:uid="{00000000-0005-0000-0000-00008D170000}"/>
    <cellStyle name="40 % - Akzent4 2 2 12" xfId="6041" xr:uid="{00000000-0005-0000-0000-00008E170000}"/>
    <cellStyle name="40 % - Akzent4 2 2 2" xfId="6042" xr:uid="{00000000-0005-0000-0000-00008F170000}"/>
    <cellStyle name="40 % - Akzent4 2 2 2 2" xfId="6043" xr:uid="{00000000-0005-0000-0000-000090170000}"/>
    <cellStyle name="40 % - Akzent4 2 2 2 2 2" xfId="6044" xr:uid="{00000000-0005-0000-0000-000091170000}"/>
    <cellStyle name="40 % - Akzent4 2 2 2 2 2 2" xfId="6045" xr:uid="{00000000-0005-0000-0000-000092170000}"/>
    <cellStyle name="40 % - Akzent4 2 2 2 2 2 3" xfId="6046" xr:uid="{00000000-0005-0000-0000-000093170000}"/>
    <cellStyle name="40 % - Akzent4 2 2 2 2 3" xfId="6047" xr:uid="{00000000-0005-0000-0000-000094170000}"/>
    <cellStyle name="40 % - Akzent4 2 2 2 2 3 2" xfId="6048" xr:uid="{00000000-0005-0000-0000-000095170000}"/>
    <cellStyle name="40 % - Akzent4 2 2 2 2 3 3" xfId="6049" xr:uid="{00000000-0005-0000-0000-000096170000}"/>
    <cellStyle name="40 % - Akzent4 2 2 2 2 4" xfId="6050" xr:uid="{00000000-0005-0000-0000-000097170000}"/>
    <cellStyle name="40 % - Akzent4 2 2 2 2 5" xfId="6051" xr:uid="{00000000-0005-0000-0000-000098170000}"/>
    <cellStyle name="40 % - Akzent4 2 2 2 3" xfId="6052" xr:uid="{00000000-0005-0000-0000-000099170000}"/>
    <cellStyle name="40 % - Akzent4 2 2 2 3 2" xfId="6053" xr:uid="{00000000-0005-0000-0000-00009A170000}"/>
    <cellStyle name="40 % - Akzent4 2 2 2 3 3" xfId="6054" xr:uid="{00000000-0005-0000-0000-00009B170000}"/>
    <cellStyle name="40 % - Akzent4 2 2 2 4" xfId="6055" xr:uid="{00000000-0005-0000-0000-00009C170000}"/>
    <cellStyle name="40 % - Akzent4 2 2 2 4 2" xfId="6056" xr:uid="{00000000-0005-0000-0000-00009D170000}"/>
    <cellStyle name="40 % - Akzent4 2 2 2 4 3" xfId="6057" xr:uid="{00000000-0005-0000-0000-00009E170000}"/>
    <cellStyle name="40 % - Akzent4 2 2 2 5" xfId="6058" xr:uid="{00000000-0005-0000-0000-00009F170000}"/>
    <cellStyle name="40 % - Akzent4 2 2 2 5 2" xfId="6059" xr:uid="{00000000-0005-0000-0000-0000A0170000}"/>
    <cellStyle name="40 % - Akzent4 2 2 2 5 3" xfId="6060" xr:uid="{00000000-0005-0000-0000-0000A1170000}"/>
    <cellStyle name="40 % - Akzent4 2 2 2 6" xfId="6061" xr:uid="{00000000-0005-0000-0000-0000A2170000}"/>
    <cellStyle name="40 % - Akzent4 2 2 2 7" xfId="6062" xr:uid="{00000000-0005-0000-0000-0000A3170000}"/>
    <cellStyle name="40 % - Akzent4 2 2 2 8" xfId="6063" xr:uid="{00000000-0005-0000-0000-0000A4170000}"/>
    <cellStyle name="40 % - Akzent4 2 2 3" xfId="6064" xr:uid="{00000000-0005-0000-0000-0000A5170000}"/>
    <cellStyle name="40 % - Akzent4 2 2 3 2" xfId="6065" xr:uid="{00000000-0005-0000-0000-0000A6170000}"/>
    <cellStyle name="40 % - Akzent4 2 2 3 2 2" xfId="6066" xr:uid="{00000000-0005-0000-0000-0000A7170000}"/>
    <cellStyle name="40 % - Akzent4 2 2 3 2 2 2" xfId="6067" xr:uid="{00000000-0005-0000-0000-0000A8170000}"/>
    <cellStyle name="40 % - Akzent4 2 2 3 2 2 3" xfId="6068" xr:uid="{00000000-0005-0000-0000-0000A9170000}"/>
    <cellStyle name="40 % - Akzent4 2 2 3 2 3" xfId="6069" xr:uid="{00000000-0005-0000-0000-0000AA170000}"/>
    <cellStyle name="40 % - Akzent4 2 2 3 2 3 2" xfId="6070" xr:uid="{00000000-0005-0000-0000-0000AB170000}"/>
    <cellStyle name="40 % - Akzent4 2 2 3 2 3 3" xfId="6071" xr:uid="{00000000-0005-0000-0000-0000AC170000}"/>
    <cellStyle name="40 % - Akzent4 2 2 3 2 4" xfId="6072" xr:uid="{00000000-0005-0000-0000-0000AD170000}"/>
    <cellStyle name="40 % - Akzent4 2 2 3 2 5" xfId="6073" xr:uid="{00000000-0005-0000-0000-0000AE170000}"/>
    <cellStyle name="40 % - Akzent4 2 2 3 3" xfId="6074" xr:uid="{00000000-0005-0000-0000-0000AF170000}"/>
    <cellStyle name="40 % - Akzent4 2 2 3 3 2" xfId="6075" xr:uid="{00000000-0005-0000-0000-0000B0170000}"/>
    <cellStyle name="40 % - Akzent4 2 2 3 3 3" xfId="6076" xr:uid="{00000000-0005-0000-0000-0000B1170000}"/>
    <cellStyle name="40 % - Akzent4 2 2 3 4" xfId="6077" xr:uid="{00000000-0005-0000-0000-0000B2170000}"/>
    <cellStyle name="40 % - Akzent4 2 2 3 4 2" xfId="6078" xr:uid="{00000000-0005-0000-0000-0000B3170000}"/>
    <cellStyle name="40 % - Akzent4 2 2 3 4 3" xfId="6079" xr:uid="{00000000-0005-0000-0000-0000B4170000}"/>
    <cellStyle name="40 % - Akzent4 2 2 3 5" xfId="6080" xr:uid="{00000000-0005-0000-0000-0000B5170000}"/>
    <cellStyle name="40 % - Akzent4 2 2 3 6" xfId="6081" xr:uid="{00000000-0005-0000-0000-0000B6170000}"/>
    <cellStyle name="40 % - Akzent4 2 2 3 7" xfId="6082" xr:uid="{00000000-0005-0000-0000-0000B7170000}"/>
    <cellStyle name="40 % - Akzent4 2 2 4" xfId="6083" xr:uid="{00000000-0005-0000-0000-0000B8170000}"/>
    <cellStyle name="40 % - Akzent4 2 2 4 2" xfId="6084" xr:uid="{00000000-0005-0000-0000-0000B9170000}"/>
    <cellStyle name="40 % - Akzent4 2 2 4 2 2" xfId="6085" xr:uid="{00000000-0005-0000-0000-0000BA170000}"/>
    <cellStyle name="40 % - Akzent4 2 2 4 2 3" xfId="6086" xr:uid="{00000000-0005-0000-0000-0000BB170000}"/>
    <cellStyle name="40 % - Akzent4 2 2 4 3" xfId="6087" xr:uid="{00000000-0005-0000-0000-0000BC170000}"/>
    <cellStyle name="40 % - Akzent4 2 2 4 3 2" xfId="6088" xr:uid="{00000000-0005-0000-0000-0000BD170000}"/>
    <cellStyle name="40 % - Akzent4 2 2 4 3 3" xfId="6089" xr:uid="{00000000-0005-0000-0000-0000BE170000}"/>
    <cellStyle name="40 % - Akzent4 2 2 4 4" xfId="6090" xr:uid="{00000000-0005-0000-0000-0000BF170000}"/>
    <cellStyle name="40 % - Akzent4 2 2 4 5" xfId="6091" xr:uid="{00000000-0005-0000-0000-0000C0170000}"/>
    <cellStyle name="40 % - Akzent4 2 2 5" xfId="6092" xr:uid="{00000000-0005-0000-0000-0000C1170000}"/>
    <cellStyle name="40 % - Akzent4 2 2 5 2" xfId="6093" xr:uid="{00000000-0005-0000-0000-0000C2170000}"/>
    <cellStyle name="40 % - Akzent4 2 2 5 3" xfId="6094" xr:uid="{00000000-0005-0000-0000-0000C3170000}"/>
    <cellStyle name="40 % - Akzent4 2 2 6" xfId="6095" xr:uid="{00000000-0005-0000-0000-0000C4170000}"/>
    <cellStyle name="40 % - Akzent4 2 2 6 2" xfId="6096" xr:uid="{00000000-0005-0000-0000-0000C5170000}"/>
    <cellStyle name="40 % - Akzent4 2 2 6 3" xfId="6097" xr:uid="{00000000-0005-0000-0000-0000C6170000}"/>
    <cellStyle name="40 % - Akzent4 2 2 7" xfId="6098" xr:uid="{00000000-0005-0000-0000-0000C7170000}"/>
    <cellStyle name="40 % - Akzent4 2 2 7 2" xfId="6099" xr:uid="{00000000-0005-0000-0000-0000C8170000}"/>
    <cellStyle name="40 % - Akzent4 2 2 7 3" xfId="6100" xr:uid="{00000000-0005-0000-0000-0000C9170000}"/>
    <cellStyle name="40 % - Akzent4 2 2 8" xfId="6101" xr:uid="{00000000-0005-0000-0000-0000CA170000}"/>
    <cellStyle name="40 % - Akzent4 2 2 8 2" xfId="6102" xr:uid="{00000000-0005-0000-0000-0000CB170000}"/>
    <cellStyle name="40 % - Akzent4 2 2 8 3" xfId="6103" xr:uid="{00000000-0005-0000-0000-0000CC170000}"/>
    <cellStyle name="40 % - Akzent4 2 2 9" xfId="6104" xr:uid="{00000000-0005-0000-0000-0000CD170000}"/>
    <cellStyle name="40 % - Akzent4 2 2 9 2" xfId="6105" xr:uid="{00000000-0005-0000-0000-0000CE170000}"/>
    <cellStyle name="40 % - Akzent4 2 2 9 3" xfId="6106" xr:uid="{00000000-0005-0000-0000-0000CF170000}"/>
    <cellStyle name="40 % - Akzent4 2 3" xfId="6107" xr:uid="{00000000-0005-0000-0000-0000D0170000}"/>
    <cellStyle name="40 % - Akzent4 2 3 10" xfId="6108" xr:uid="{00000000-0005-0000-0000-0000D1170000}"/>
    <cellStyle name="40 % - Akzent4 2 3 11" xfId="6109" xr:uid="{00000000-0005-0000-0000-0000D2170000}"/>
    <cellStyle name="40 % - Akzent4 2 3 12" xfId="6110" xr:uid="{00000000-0005-0000-0000-0000D3170000}"/>
    <cellStyle name="40 % - Akzent4 2 3 2" xfId="6111" xr:uid="{00000000-0005-0000-0000-0000D4170000}"/>
    <cellStyle name="40 % - Akzent4 2 3 2 2" xfId="6112" xr:uid="{00000000-0005-0000-0000-0000D5170000}"/>
    <cellStyle name="40 % - Akzent4 2 3 2 2 2" xfId="6113" xr:uid="{00000000-0005-0000-0000-0000D6170000}"/>
    <cellStyle name="40 % - Akzent4 2 3 2 2 2 2" xfId="6114" xr:uid="{00000000-0005-0000-0000-0000D7170000}"/>
    <cellStyle name="40 % - Akzent4 2 3 2 2 2 3" xfId="6115" xr:uid="{00000000-0005-0000-0000-0000D8170000}"/>
    <cellStyle name="40 % - Akzent4 2 3 2 2 3" xfId="6116" xr:uid="{00000000-0005-0000-0000-0000D9170000}"/>
    <cellStyle name="40 % - Akzent4 2 3 2 2 3 2" xfId="6117" xr:uid="{00000000-0005-0000-0000-0000DA170000}"/>
    <cellStyle name="40 % - Akzent4 2 3 2 2 3 3" xfId="6118" xr:uid="{00000000-0005-0000-0000-0000DB170000}"/>
    <cellStyle name="40 % - Akzent4 2 3 2 2 4" xfId="6119" xr:uid="{00000000-0005-0000-0000-0000DC170000}"/>
    <cellStyle name="40 % - Akzent4 2 3 2 2 5" xfId="6120" xr:uid="{00000000-0005-0000-0000-0000DD170000}"/>
    <cellStyle name="40 % - Akzent4 2 3 2 3" xfId="6121" xr:uid="{00000000-0005-0000-0000-0000DE170000}"/>
    <cellStyle name="40 % - Akzent4 2 3 2 3 2" xfId="6122" xr:uid="{00000000-0005-0000-0000-0000DF170000}"/>
    <cellStyle name="40 % - Akzent4 2 3 2 3 3" xfId="6123" xr:uid="{00000000-0005-0000-0000-0000E0170000}"/>
    <cellStyle name="40 % - Akzent4 2 3 2 4" xfId="6124" xr:uid="{00000000-0005-0000-0000-0000E1170000}"/>
    <cellStyle name="40 % - Akzent4 2 3 2 4 2" xfId="6125" xr:uid="{00000000-0005-0000-0000-0000E2170000}"/>
    <cellStyle name="40 % - Akzent4 2 3 2 4 3" xfId="6126" xr:uid="{00000000-0005-0000-0000-0000E3170000}"/>
    <cellStyle name="40 % - Akzent4 2 3 2 5" xfId="6127" xr:uid="{00000000-0005-0000-0000-0000E4170000}"/>
    <cellStyle name="40 % - Akzent4 2 3 2 5 2" xfId="6128" xr:uid="{00000000-0005-0000-0000-0000E5170000}"/>
    <cellStyle name="40 % - Akzent4 2 3 2 5 3" xfId="6129" xr:uid="{00000000-0005-0000-0000-0000E6170000}"/>
    <cellStyle name="40 % - Akzent4 2 3 2 6" xfId="6130" xr:uid="{00000000-0005-0000-0000-0000E7170000}"/>
    <cellStyle name="40 % - Akzent4 2 3 2 7" xfId="6131" xr:uid="{00000000-0005-0000-0000-0000E8170000}"/>
    <cellStyle name="40 % - Akzent4 2 3 2 8" xfId="6132" xr:uid="{00000000-0005-0000-0000-0000E9170000}"/>
    <cellStyle name="40 % - Akzent4 2 3 3" xfId="6133" xr:uid="{00000000-0005-0000-0000-0000EA170000}"/>
    <cellStyle name="40 % - Akzent4 2 3 3 2" xfId="6134" xr:uid="{00000000-0005-0000-0000-0000EB170000}"/>
    <cellStyle name="40 % - Akzent4 2 3 3 2 2" xfId="6135" xr:uid="{00000000-0005-0000-0000-0000EC170000}"/>
    <cellStyle name="40 % - Akzent4 2 3 3 2 2 2" xfId="6136" xr:uid="{00000000-0005-0000-0000-0000ED170000}"/>
    <cellStyle name="40 % - Akzent4 2 3 3 2 2 3" xfId="6137" xr:uid="{00000000-0005-0000-0000-0000EE170000}"/>
    <cellStyle name="40 % - Akzent4 2 3 3 2 3" xfId="6138" xr:uid="{00000000-0005-0000-0000-0000EF170000}"/>
    <cellStyle name="40 % - Akzent4 2 3 3 2 3 2" xfId="6139" xr:uid="{00000000-0005-0000-0000-0000F0170000}"/>
    <cellStyle name="40 % - Akzent4 2 3 3 2 3 3" xfId="6140" xr:uid="{00000000-0005-0000-0000-0000F1170000}"/>
    <cellStyle name="40 % - Akzent4 2 3 3 2 4" xfId="6141" xr:uid="{00000000-0005-0000-0000-0000F2170000}"/>
    <cellStyle name="40 % - Akzent4 2 3 3 2 5" xfId="6142" xr:uid="{00000000-0005-0000-0000-0000F3170000}"/>
    <cellStyle name="40 % - Akzent4 2 3 3 3" xfId="6143" xr:uid="{00000000-0005-0000-0000-0000F4170000}"/>
    <cellStyle name="40 % - Akzent4 2 3 3 3 2" xfId="6144" xr:uid="{00000000-0005-0000-0000-0000F5170000}"/>
    <cellStyle name="40 % - Akzent4 2 3 3 3 3" xfId="6145" xr:uid="{00000000-0005-0000-0000-0000F6170000}"/>
    <cellStyle name="40 % - Akzent4 2 3 3 4" xfId="6146" xr:uid="{00000000-0005-0000-0000-0000F7170000}"/>
    <cellStyle name="40 % - Akzent4 2 3 3 4 2" xfId="6147" xr:uid="{00000000-0005-0000-0000-0000F8170000}"/>
    <cellStyle name="40 % - Akzent4 2 3 3 4 3" xfId="6148" xr:uid="{00000000-0005-0000-0000-0000F9170000}"/>
    <cellStyle name="40 % - Akzent4 2 3 3 5" xfId="6149" xr:uid="{00000000-0005-0000-0000-0000FA170000}"/>
    <cellStyle name="40 % - Akzent4 2 3 3 6" xfId="6150" xr:uid="{00000000-0005-0000-0000-0000FB170000}"/>
    <cellStyle name="40 % - Akzent4 2 3 3 7" xfId="6151" xr:uid="{00000000-0005-0000-0000-0000FC170000}"/>
    <cellStyle name="40 % - Akzent4 2 3 4" xfId="6152" xr:uid="{00000000-0005-0000-0000-0000FD170000}"/>
    <cellStyle name="40 % - Akzent4 2 3 4 2" xfId="6153" xr:uid="{00000000-0005-0000-0000-0000FE170000}"/>
    <cellStyle name="40 % - Akzent4 2 3 4 2 2" xfId="6154" xr:uid="{00000000-0005-0000-0000-0000FF170000}"/>
    <cellStyle name="40 % - Akzent4 2 3 4 2 3" xfId="6155" xr:uid="{00000000-0005-0000-0000-000000180000}"/>
    <cellStyle name="40 % - Akzent4 2 3 4 3" xfId="6156" xr:uid="{00000000-0005-0000-0000-000001180000}"/>
    <cellStyle name="40 % - Akzent4 2 3 4 3 2" xfId="6157" xr:uid="{00000000-0005-0000-0000-000002180000}"/>
    <cellStyle name="40 % - Akzent4 2 3 4 3 3" xfId="6158" xr:uid="{00000000-0005-0000-0000-000003180000}"/>
    <cellStyle name="40 % - Akzent4 2 3 4 4" xfId="6159" xr:uid="{00000000-0005-0000-0000-000004180000}"/>
    <cellStyle name="40 % - Akzent4 2 3 4 5" xfId="6160" xr:uid="{00000000-0005-0000-0000-000005180000}"/>
    <cellStyle name="40 % - Akzent4 2 3 5" xfId="6161" xr:uid="{00000000-0005-0000-0000-000006180000}"/>
    <cellStyle name="40 % - Akzent4 2 3 5 2" xfId="6162" xr:uid="{00000000-0005-0000-0000-000007180000}"/>
    <cellStyle name="40 % - Akzent4 2 3 5 3" xfId="6163" xr:uid="{00000000-0005-0000-0000-000008180000}"/>
    <cellStyle name="40 % - Akzent4 2 3 6" xfId="6164" xr:uid="{00000000-0005-0000-0000-000009180000}"/>
    <cellStyle name="40 % - Akzent4 2 3 6 2" xfId="6165" xr:uid="{00000000-0005-0000-0000-00000A180000}"/>
    <cellStyle name="40 % - Akzent4 2 3 6 3" xfId="6166" xr:uid="{00000000-0005-0000-0000-00000B180000}"/>
    <cellStyle name="40 % - Akzent4 2 3 7" xfId="6167" xr:uid="{00000000-0005-0000-0000-00000C180000}"/>
    <cellStyle name="40 % - Akzent4 2 3 7 2" xfId="6168" xr:uid="{00000000-0005-0000-0000-00000D180000}"/>
    <cellStyle name="40 % - Akzent4 2 3 7 3" xfId="6169" xr:uid="{00000000-0005-0000-0000-00000E180000}"/>
    <cellStyle name="40 % - Akzent4 2 3 8" xfId="6170" xr:uid="{00000000-0005-0000-0000-00000F180000}"/>
    <cellStyle name="40 % - Akzent4 2 3 8 2" xfId="6171" xr:uid="{00000000-0005-0000-0000-000010180000}"/>
    <cellStyle name="40 % - Akzent4 2 3 8 3" xfId="6172" xr:uid="{00000000-0005-0000-0000-000011180000}"/>
    <cellStyle name="40 % - Akzent4 2 3 9" xfId="6173" xr:uid="{00000000-0005-0000-0000-000012180000}"/>
    <cellStyle name="40 % - Akzent4 2 3 9 2" xfId="6174" xr:uid="{00000000-0005-0000-0000-000013180000}"/>
    <cellStyle name="40 % - Akzent4 2 3 9 3" xfId="6175" xr:uid="{00000000-0005-0000-0000-000014180000}"/>
    <cellStyle name="40 % - Akzent4 2 4" xfId="6176" xr:uid="{00000000-0005-0000-0000-000015180000}"/>
    <cellStyle name="40 % - Akzent4 2 4 10" xfId="6177" xr:uid="{00000000-0005-0000-0000-000016180000}"/>
    <cellStyle name="40 % - Akzent4 2 4 11" xfId="6178" xr:uid="{00000000-0005-0000-0000-000017180000}"/>
    <cellStyle name="40 % - Akzent4 2 4 12" xfId="6179" xr:uid="{00000000-0005-0000-0000-000018180000}"/>
    <cellStyle name="40 % - Akzent4 2 4 2" xfId="6180" xr:uid="{00000000-0005-0000-0000-000019180000}"/>
    <cellStyle name="40 % - Akzent4 2 4 2 2" xfId="6181" xr:uid="{00000000-0005-0000-0000-00001A180000}"/>
    <cellStyle name="40 % - Akzent4 2 4 2 2 2" xfId="6182" xr:uid="{00000000-0005-0000-0000-00001B180000}"/>
    <cellStyle name="40 % - Akzent4 2 4 2 2 2 2" xfId="6183" xr:uid="{00000000-0005-0000-0000-00001C180000}"/>
    <cellStyle name="40 % - Akzent4 2 4 2 2 2 3" xfId="6184" xr:uid="{00000000-0005-0000-0000-00001D180000}"/>
    <cellStyle name="40 % - Akzent4 2 4 2 2 3" xfId="6185" xr:uid="{00000000-0005-0000-0000-00001E180000}"/>
    <cellStyle name="40 % - Akzent4 2 4 2 2 3 2" xfId="6186" xr:uid="{00000000-0005-0000-0000-00001F180000}"/>
    <cellStyle name="40 % - Akzent4 2 4 2 2 3 3" xfId="6187" xr:uid="{00000000-0005-0000-0000-000020180000}"/>
    <cellStyle name="40 % - Akzent4 2 4 2 2 4" xfId="6188" xr:uid="{00000000-0005-0000-0000-000021180000}"/>
    <cellStyle name="40 % - Akzent4 2 4 2 2 5" xfId="6189" xr:uid="{00000000-0005-0000-0000-000022180000}"/>
    <cellStyle name="40 % - Akzent4 2 4 2 3" xfId="6190" xr:uid="{00000000-0005-0000-0000-000023180000}"/>
    <cellStyle name="40 % - Akzent4 2 4 2 3 2" xfId="6191" xr:uid="{00000000-0005-0000-0000-000024180000}"/>
    <cellStyle name="40 % - Akzent4 2 4 2 3 3" xfId="6192" xr:uid="{00000000-0005-0000-0000-000025180000}"/>
    <cellStyle name="40 % - Akzent4 2 4 2 4" xfId="6193" xr:uid="{00000000-0005-0000-0000-000026180000}"/>
    <cellStyle name="40 % - Akzent4 2 4 2 4 2" xfId="6194" xr:uid="{00000000-0005-0000-0000-000027180000}"/>
    <cellStyle name="40 % - Akzent4 2 4 2 4 3" xfId="6195" xr:uid="{00000000-0005-0000-0000-000028180000}"/>
    <cellStyle name="40 % - Akzent4 2 4 2 5" xfId="6196" xr:uid="{00000000-0005-0000-0000-000029180000}"/>
    <cellStyle name="40 % - Akzent4 2 4 2 5 2" xfId="6197" xr:uid="{00000000-0005-0000-0000-00002A180000}"/>
    <cellStyle name="40 % - Akzent4 2 4 2 5 3" xfId="6198" xr:uid="{00000000-0005-0000-0000-00002B180000}"/>
    <cellStyle name="40 % - Akzent4 2 4 2 6" xfId="6199" xr:uid="{00000000-0005-0000-0000-00002C180000}"/>
    <cellStyle name="40 % - Akzent4 2 4 2 7" xfId="6200" xr:uid="{00000000-0005-0000-0000-00002D180000}"/>
    <cellStyle name="40 % - Akzent4 2 4 2 8" xfId="6201" xr:uid="{00000000-0005-0000-0000-00002E180000}"/>
    <cellStyle name="40 % - Akzent4 2 4 3" xfId="6202" xr:uid="{00000000-0005-0000-0000-00002F180000}"/>
    <cellStyle name="40 % - Akzent4 2 4 3 2" xfId="6203" xr:uid="{00000000-0005-0000-0000-000030180000}"/>
    <cellStyle name="40 % - Akzent4 2 4 3 2 2" xfId="6204" xr:uid="{00000000-0005-0000-0000-000031180000}"/>
    <cellStyle name="40 % - Akzent4 2 4 3 2 2 2" xfId="6205" xr:uid="{00000000-0005-0000-0000-000032180000}"/>
    <cellStyle name="40 % - Akzent4 2 4 3 2 2 3" xfId="6206" xr:uid="{00000000-0005-0000-0000-000033180000}"/>
    <cellStyle name="40 % - Akzent4 2 4 3 2 3" xfId="6207" xr:uid="{00000000-0005-0000-0000-000034180000}"/>
    <cellStyle name="40 % - Akzent4 2 4 3 2 3 2" xfId="6208" xr:uid="{00000000-0005-0000-0000-000035180000}"/>
    <cellStyle name="40 % - Akzent4 2 4 3 2 3 3" xfId="6209" xr:uid="{00000000-0005-0000-0000-000036180000}"/>
    <cellStyle name="40 % - Akzent4 2 4 3 2 4" xfId="6210" xr:uid="{00000000-0005-0000-0000-000037180000}"/>
    <cellStyle name="40 % - Akzent4 2 4 3 2 5" xfId="6211" xr:uid="{00000000-0005-0000-0000-000038180000}"/>
    <cellStyle name="40 % - Akzent4 2 4 3 3" xfId="6212" xr:uid="{00000000-0005-0000-0000-000039180000}"/>
    <cellStyle name="40 % - Akzent4 2 4 3 3 2" xfId="6213" xr:uid="{00000000-0005-0000-0000-00003A180000}"/>
    <cellStyle name="40 % - Akzent4 2 4 3 3 3" xfId="6214" xr:uid="{00000000-0005-0000-0000-00003B180000}"/>
    <cellStyle name="40 % - Akzent4 2 4 3 4" xfId="6215" xr:uid="{00000000-0005-0000-0000-00003C180000}"/>
    <cellStyle name="40 % - Akzent4 2 4 3 4 2" xfId="6216" xr:uid="{00000000-0005-0000-0000-00003D180000}"/>
    <cellStyle name="40 % - Akzent4 2 4 3 4 3" xfId="6217" xr:uid="{00000000-0005-0000-0000-00003E180000}"/>
    <cellStyle name="40 % - Akzent4 2 4 3 5" xfId="6218" xr:uid="{00000000-0005-0000-0000-00003F180000}"/>
    <cellStyle name="40 % - Akzent4 2 4 3 6" xfId="6219" xr:uid="{00000000-0005-0000-0000-000040180000}"/>
    <cellStyle name="40 % - Akzent4 2 4 3 7" xfId="6220" xr:uid="{00000000-0005-0000-0000-000041180000}"/>
    <cellStyle name="40 % - Akzent4 2 4 4" xfId="6221" xr:uid="{00000000-0005-0000-0000-000042180000}"/>
    <cellStyle name="40 % - Akzent4 2 4 4 2" xfId="6222" xr:uid="{00000000-0005-0000-0000-000043180000}"/>
    <cellStyle name="40 % - Akzent4 2 4 4 2 2" xfId="6223" xr:uid="{00000000-0005-0000-0000-000044180000}"/>
    <cellStyle name="40 % - Akzent4 2 4 4 2 3" xfId="6224" xr:uid="{00000000-0005-0000-0000-000045180000}"/>
    <cellStyle name="40 % - Akzent4 2 4 4 3" xfId="6225" xr:uid="{00000000-0005-0000-0000-000046180000}"/>
    <cellStyle name="40 % - Akzent4 2 4 4 3 2" xfId="6226" xr:uid="{00000000-0005-0000-0000-000047180000}"/>
    <cellStyle name="40 % - Akzent4 2 4 4 3 3" xfId="6227" xr:uid="{00000000-0005-0000-0000-000048180000}"/>
    <cellStyle name="40 % - Akzent4 2 4 4 4" xfId="6228" xr:uid="{00000000-0005-0000-0000-000049180000}"/>
    <cellStyle name="40 % - Akzent4 2 4 4 5" xfId="6229" xr:uid="{00000000-0005-0000-0000-00004A180000}"/>
    <cellStyle name="40 % - Akzent4 2 4 5" xfId="6230" xr:uid="{00000000-0005-0000-0000-00004B180000}"/>
    <cellStyle name="40 % - Akzent4 2 4 5 2" xfId="6231" xr:uid="{00000000-0005-0000-0000-00004C180000}"/>
    <cellStyle name="40 % - Akzent4 2 4 5 3" xfId="6232" xr:uid="{00000000-0005-0000-0000-00004D180000}"/>
    <cellStyle name="40 % - Akzent4 2 4 6" xfId="6233" xr:uid="{00000000-0005-0000-0000-00004E180000}"/>
    <cellStyle name="40 % - Akzent4 2 4 6 2" xfId="6234" xr:uid="{00000000-0005-0000-0000-00004F180000}"/>
    <cellStyle name="40 % - Akzent4 2 4 6 3" xfId="6235" xr:uid="{00000000-0005-0000-0000-000050180000}"/>
    <cellStyle name="40 % - Akzent4 2 4 7" xfId="6236" xr:uid="{00000000-0005-0000-0000-000051180000}"/>
    <cellStyle name="40 % - Akzent4 2 4 7 2" xfId="6237" xr:uid="{00000000-0005-0000-0000-000052180000}"/>
    <cellStyle name="40 % - Akzent4 2 4 7 3" xfId="6238" xr:uid="{00000000-0005-0000-0000-000053180000}"/>
    <cellStyle name="40 % - Akzent4 2 4 8" xfId="6239" xr:uid="{00000000-0005-0000-0000-000054180000}"/>
    <cellStyle name="40 % - Akzent4 2 4 8 2" xfId="6240" xr:uid="{00000000-0005-0000-0000-000055180000}"/>
    <cellStyle name="40 % - Akzent4 2 4 8 3" xfId="6241" xr:uid="{00000000-0005-0000-0000-000056180000}"/>
    <cellStyle name="40 % - Akzent4 2 4 9" xfId="6242" xr:uid="{00000000-0005-0000-0000-000057180000}"/>
    <cellStyle name="40 % - Akzent4 2 4 9 2" xfId="6243" xr:uid="{00000000-0005-0000-0000-000058180000}"/>
    <cellStyle name="40 % - Akzent4 2 4 9 3" xfId="6244" xr:uid="{00000000-0005-0000-0000-000059180000}"/>
    <cellStyle name="40 % - Akzent4 2 5" xfId="6245" xr:uid="{00000000-0005-0000-0000-00005A180000}"/>
    <cellStyle name="40 % - Akzent4 2 5 10" xfId="6246" xr:uid="{00000000-0005-0000-0000-00005B180000}"/>
    <cellStyle name="40 % - Akzent4 2 5 2" xfId="6247" xr:uid="{00000000-0005-0000-0000-00005C180000}"/>
    <cellStyle name="40 % - Akzent4 2 5 2 2" xfId="6248" xr:uid="{00000000-0005-0000-0000-00005D180000}"/>
    <cellStyle name="40 % - Akzent4 2 5 2 2 2" xfId="6249" xr:uid="{00000000-0005-0000-0000-00005E180000}"/>
    <cellStyle name="40 % - Akzent4 2 5 2 2 3" xfId="6250" xr:uid="{00000000-0005-0000-0000-00005F180000}"/>
    <cellStyle name="40 % - Akzent4 2 5 2 3" xfId="6251" xr:uid="{00000000-0005-0000-0000-000060180000}"/>
    <cellStyle name="40 % - Akzent4 2 5 2 3 2" xfId="6252" xr:uid="{00000000-0005-0000-0000-000061180000}"/>
    <cellStyle name="40 % - Akzent4 2 5 2 3 3" xfId="6253" xr:uid="{00000000-0005-0000-0000-000062180000}"/>
    <cellStyle name="40 % - Akzent4 2 5 2 4" xfId="6254" xr:uid="{00000000-0005-0000-0000-000063180000}"/>
    <cellStyle name="40 % - Akzent4 2 5 2 5" xfId="6255" xr:uid="{00000000-0005-0000-0000-000064180000}"/>
    <cellStyle name="40 % - Akzent4 2 5 3" xfId="6256" xr:uid="{00000000-0005-0000-0000-000065180000}"/>
    <cellStyle name="40 % - Akzent4 2 5 3 2" xfId="6257" xr:uid="{00000000-0005-0000-0000-000066180000}"/>
    <cellStyle name="40 % - Akzent4 2 5 3 3" xfId="6258" xr:uid="{00000000-0005-0000-0000-000067180000}"/>
    <cellStyle name="40 % - Akzent4 2 5 4" xfId="6259" xr:uid="{00000000-0005-0000-0000-000068180000}"/>
    <cellStyle name="40 % - Akzent4 2 5 4 2" xfId="6260" xr:uid="{00000000-0005-0000-0000-000069180000}"/>
    <cellStyle name="40 % - Akzent4 2 5 4 3" xfId="6261" xr:uid="{00000000-0005-0000-0000-00006A180000}"/>
    <cellStyle name="40 % - Akzent4 2 5 5" xfId="6262" xr:uid="{00000000-0005-0000-0000-00006B180000}"/>
    <cellStyle name="40 % - Akzent4 2 5 5 2" xfId="6263" xr:uid="{00000000-0005-0000-0000-00006C180000}"/>
    <cellStyle name="40 % - Akzent4 2 5 5 3" xfId="6264" xr:uid="{00000000-0005-0000-0000-00006D180000}"/>
    <cellStyle name="40 % - Akzent4 2 5 6" xfId="6265" xr:uid="{00000000-0005-0000-0000-00006E180000}"/>
    <cellStyle name="40 % - Akzent4 2 5 6 2" xfId="6266" xr:uid="{00000000-0005-0000-0000-00006F180000}"/>
    <cellStyle name="40 % - Akzent4 2 5 6 3" xfId="6267" xr:uid="{00000000-0005-0000-0000-000070180000}"/>
    <cellStyle name="40 % - Akzent4 2 5 7" xfId="6268" xr:uid="{00000000-0005-0000-0000-000071180000}"/>
    <cellStyle name="40 % - Akzent4 2 5 7 2" xfId="6269" xr:uid="{00000000-0005-0000-0000-000072180000}"/>
    <cellStyle name="40 % - Akzent4 2 5 7 3" xfId="6270" xr:uid="{00000000-0005-0000-0000-000073180000}"/>
    <cellStyle name="40 % - Akzent4 2 5 8" xfId="6271" xr:uid="{00000000-0005-0000-0000-000074180000}"/>
    <cellStyle name="40 % - Akzent4 2 5 9" xfId="6272" xr:uid="{00000000-0005-0000-0000-000075180000}"/>
    <cellStyle name="40 % - Akzent4 2 6" xfId="6273" xr:uid="{00000000-0005-0000-0000-000076180000}"/>
    <cellStyle name="40 % - Akzent4 2 6 2" xfId="6274" xr:uid="{00000000-0005-0000-0000-000077180000}"/>
    <cellStyle name="40 % - Akzent4 2 6 2 2" xfId="6275" xr:uid="{00000000-0005-0000-0000-000078180000}"/>
    <cellStyle name="40 % - Akzent4 2 6 2 2 2" xfId="6276" xr:uid="{00000000-0005-0000-0000-000079180000}"/>
    <cellStyle name="40 % - Akzent4 2 6 2 2 3" xfId="6277" xr:uid="{00000000-0005-0000-0000-00007A180000}"/>
    <cellStyle name="40 % - Akzent4 2 6 2 3" xfId="6278" xr:uid="{00000000-0005-0000-0000-00007B180000}"/>
    <cellStyle name="40 % - Akzent4 2 6 2 3 2" xfId="6279" xr:uid="{00000000-0005-0000-0000-00007C180000}"/>
    <cellStyle name="40 % - Akzent4 2 6 2 3 3" xfId="6280" xr:uid="{00000000-0005-0000-0000-00007D180000}"/>
    <cellStyle name="40 % - Akzent4 2 6 2 4" xfId="6281" xr:uid="{00000000-0005-0000-0000-00007E180000}"/>
    <cellStyle name="40 % - Akzent4 2 6 2 5" xfId="6282" xr:uid="{00000000-0005-0000-0000-00007F180000}"/>
    <cellStyle name="40 % - Akzent4 2 6 3" xfId="6283" xr:uid="{00000000-0005-0000-0000-000080180000}"/>
    <cellStyle name="40 % - Akzent4 2 6 3 2" xfId="6284" xr:uid="{00000000-0005-0000-0000-000081180000}"/>
    <cellStyle name="40 % - Akzent4 2 6 3 3" xfId="6285" xr:uid="{00000000-0005-0000-0000-000082180000}"/>
    <cellStyle name="40 % - Akzent4 2 6 4" xfId="6286" xr:uid="{00000000-0005-0000-0000-000083180000}"/>
    <cellStyle name="40 % - Akzent4 2 6 4 2" xfId="6287" xr:uid="{00000000-0005-0000-0000-000084180000}"/>
    <cellStyle name="40 % - Akzent4 2 6 4 3" xfId="6288" xr:uid="{00000000-0005-0000-0000-000085180000}"/>
    <cellStyle name="40 % - Akzent4 2 6 5" xfId="6289" xr:uid="{00000000-0005-0000-0000-000086180000}"/>
    <cellStyle name="40 % - Akzent4 2 6 6" xfId="6290" xr:uid="{00000000-0005-0000-0000-000087180000}"/>
    <cellStyle name="40 % - Akzent4 2 6 7" xfId="6291" xr:uid="{00000000-0005-0000-0000-000088180000}"/>
    <cellStyle name="40 % - Akzent4 2 7" xfId="6292" xr:uid="{00000000-0005-0000-0000-000089180000}"/>
    <cellStyle name="40 % - Akzent4 2 7 2" xfId="6293" xr:uid="{00000000-0005-0000-0000-00008A180000}"/>
    <cellStyle name="40 % - Akzent4 2 7 2 2" xfId="6294" xr:uid="{00000000-0005-0000-0000-00008B180000}"/>
    <cellStyle name="40 % - Akzent4 2 7 2 2 2" xfId="6295" xr:uid="{00000000-0005-0000-0000-00008C180000}"/>
    <cellStyle name="40 % - Akzent4 2 7 2 2 3" xfId="6296" xr:uid="{00000000-0005-0000-0000-00008D180000}"/>
    <cellStyle name="40 % - Akzent4 2 7 2 3" xfId="6297" xr:uid="{00000000-0005-0000-0000-00008E180000}"/>
    <cellStyle name="40 % - Akzent4 2 7 2 3 2" xfId="6298" xr:uid="{00000000-0005-0000-0000-00008F180000}"/>
    <cellStyle name="40 % - Akzent4 2 7 2 3 3" xfId="6299" xr:uid="{00000000-0005-0000-0000-000090180000}"/>
    <cellStyle name="40 % - Akzent4 2 7 2 4" xfId="6300" xr:uid="{00000000-0005-0000-0000-000091180000}"/>
    <cellStyle name="40 % - Akzent4 2 7 2 5" xfId="6301" xr:uid="{00000000-0005-0000-0000-000092180000}"/>
    <cellStyle name="40 % - Akzent4 2 7 3" xfId="6302" xr:uid="{00000000-0005-0000-0000-000093180000}"/>
    <cellStyle name="40 % - Akzent4 2 7 3 2" xfId="6303" xr:uid="{00000000-0005-0000-0000-000094180000}"/>
    <cellStyle name="40 % - Akzent4 2 7 3 3" xfId="6304" xr:uid="{00000000-0005-0000-0000-000095180000}"/>
    <cellStyle name="40 % - Akzent4 2 7 4" xfId="6305" xr:uid="{00000000-0005-0000-0000-000096180000}"/>
    <cellStyle name="40 % - Akzent4 2 7 4 2" xfId="6306" xr:uid="{00000000-0005-0000-0000-000097180000}"/>
    <cellStyle name="40 % - Akzent4 2 7 4 3" xfId="6307" xr:uid="{00000000-0005-0000-0000-000098180000}"/>
    <cellStyle name="40 % - Akzent4 2 7 5" xfId="6308" xr:uid="{00000000-0005-0000-0000-000099180000}"/>
    <cellStyle name="40 % - Akzent4 2 7 6" xfId="6309" xr:uid="{00000000-0005-0000-0000-00009A180000}"/>
    <cellStyle name="40 % - Akzent4 2 7 7" xfId="6310" xr:uid="{00000000-0005-0000-0000-00009B180000}"/>
    <cellStyle name="40 % - Akzent4 2 8" xfId="6311" xr:uid="{00000000-0005-0000-0000-00009C180000}"/>
    <cellStyle name="40 % - Akzent4 2 8 2" xfId="6312" xr:uid="{00000000-0005-0000-0000-00009D180000}"/>
    <cellStyle name="40 % - Akzent4 2 8 2 2" xfId="6313" xr:uid="{00000000-0005-0000-0000-00009E180000}"/>
    <cellStyle name="40 % - Akzent4 2 8 2 2 2" xfId="6314" xr:uid="{00000000-0005-0000-0000-00009F180000}"/>
    <cellStyle name="40 % - Akzent4 2 8 2 2 3" xfId="6315" xr:uid="{00000000-0005-0000-0000-0000A0180000}"/>
    <cellStyle name="40 % - Akzent4 2 8 2 3" xfId="6316" xr:uid="{00000000-0005-0000-0000-0000A1180000}"/>
    <cellStyle name="40 % - Akzent4 2 8 2 3 2" xfId="6317" xr:uid="{00000000-0005-0000-0000-0000A2180000}"/>
    <cellStyle name="40 % - Akzent4 2 8 2 3 3" xfId="6318" xr:uid="{00000000-0005-0000-0000-0000A3180000}"/>
    <cellStyle name="40 % - Akzent4 2 8 2 4" xfId="6319" xr:uid="{00000000-0005-0000-0000-0000A4180000}"/>
    <cellStyle name="40 % - Akzent4 2 8 2 5" xfId="6320" xr:uid="{00000000-0005-0000-0000-0000A5180000}"/>
    <cellStyle name="40 % - Akzent4 2 8 3" xfId="6321" xr:uid="{00000000-0005-0000-0000-0000A6180000}"/>
    <cellStyle name="40 % - Akzent4 2 8 3 2" xfId="6322" xr:uid="{00000000-0005-0000-0000-0000A7180000}"/>
    <cellStyle name="40 % - Akzent4 2 8 3 3" xfId="6323" xr:uid="{00000000-0005-0000-0000-0000A8180000}"/>
    <cellStyle name="40 % - Akzent4 2 8 4" xfId="6324" xr:uid="{00000000-0005-0000-0000-0000A9180000}"/>
    <cellStyle name="40 % - Akzent4 2 8 4 2" xfId="6325" xr:uid="{00000000-0005-0000-0000-0000AA180000}"/>
    <cellStyle name="40 % - Akzent4 2 8 4 3" xfId="6326" xr:uid="{00000000-0005-0000-0000-0000AB180000}"/>
    <cellStyle name="40 % - Akzent4 2 8 5" xfId="6327" xr:uid="{00000000-0005-0000-0000-0000AC180000}"/>
    <cellStyle name="40 % - Akzent4 2 8 6" xfId="6328" xr:uid="{00000000-0005-0000-0000-0000AD180000}"/>
    <cellStyle name="40 % - Akzent4 2 8 7" xfId="6329" xr:uid="{00000000-0005-0000-0000-0000AE180000}"/>
    <cellStyle name="40 % - Akzent4 2 9" xfId="6330" xr:uid="{00000000-0005-0000-0000-0000AF180000}"/>
    <cellStyle name="40 % - Akzent4 2 9 2" xfId="6331" xr:uid="{00000000-0005-0000-0000-0000B0180000}"/>
    <cellStyle name="40 % - Akzent4 2 9 2 2" xfId="6332" xr:uid="{00000000-0005-0000-0000-0000B1180000}"/>
    <cellStyle name="40 % - Akzent4 2 9 2 3" xfId="6333" xr:uid="{00000000-0005-0000-0000-0000B2180000}"/>
    <cellStyle name="40 % - Akzent4 2 9 3" xfId="6334" xr:uid="{00000000-0005-0000-0000-0000B3180000}"/>
    <cellStyle name="40 % - Akzent4 2 9 3 2" xfId="6335" xr:uid="{00000000-0005-0000-0000-0000B4180000}"/>
    <cellStyle name="40 % - Akzent4 2 9 3 3" xfId="6336" xr:uid="{00000000-0005-0000-0000-0000B5180000}"/>
    <cellStyle name="40 % - Akzent4 2 9 4" xfId="6337" xr:uid="{00000000-0005-0000-0000-0000B6180000}"/>
    <cellStyle name="40 % - Akzent4 2 9 5" xfId="6338" xr:uid="{00000000-0005-0000-0000-0000B7180000}"/>
    <cellStyle name="40 % - Akzent4 3" xfId="6339" xr:uid="{00000000-0005-0000-0000-0000B8180000}"/>
    <cellStyle name="40 % - Akzent4 3 10" xfId="6340" xr:uid="{00000000-0005-0000-0000-0000B9180000}"/>
    <cellStyle name="40 % - Akzent4 3 10 2" xfId="6341" xr:uid="{00000000-0005-0000-0000-0000BA180000}"/>
    <cellStyle name="40 % - Akzent4 3 10 3" xfId="6342" xr:uid="{00000000-0005-0000-0000-0000BB180000}"/>
    <cellStyle name="40 % - Akzent4 3 11" xfId="6343" xr:uid="{00000000-0005-0000-0000-0000BC180000}"/>
    <cellStyle name="40 % - Akzent4 3 12" xfId="6344" xr:uid="{00000000-0005-0000-0000-0000BD180000}"/>
    <cellStyle name="40 % - Akzent4 3 13" xfId="6345" xr:uid="{00000000-0005-0000-0000-0000BE180000}"/>
    <cellStyle name="40 % - Akzent4 3 2" xfId="6346" xr:uid="{00000000-0005-0000-0000-0000BF180000}"/>
    <cellStyle name="40 % - Akzent4 3 2 10" xfId="6347" xr:uid="{00000000-0005-0000-0000-0000C0180000}"/>
    <cellStyle name="40 % - Akzent4 3 2 2" xfId="6348" xr:uid="{00000000-0005-0000-0000-0000C1180000}"/>
    <cellStyle name="40 % - Akzent4 3 2 2 2" xfId="6349" xr:uid="{00000000-0005-0000-0000-0000C2180000}"/>
    <cellStyle name="40 % - Akzent4 3 2 2 2 2" xfId="6350" xr:uid="{00000000-0005-0000-0000-0000C3180000}"/>
    <cellStyle name="40 % - Akzent4 3 2 2 2 3" xfId="6351" xr:uid="{00000000-0005-0000-0000-0000C4180000}"/>
    <cellStyle name="40 % - Akzent4 3 2 2 3" xfId="6352" xr:uid="{00000000-0005-0000-0000-0000C5180000}"/>
    <cellStyle name="40 % - Akzent4 3 2 2 3 2" xfId="6353" xr:uid="{00000000-0005-0000-0000-0000C6180000}"/>
    <cellStyle name="40 % - Akzent4 3 2 2 3 3" xfId="6354" xr:uid="{00000000-0005-0000-0000-0000C7180000}"/>
    <cellStyle name="40 % - Akzent4 3 2 2 4" xfId="6355" xr:uid="{00000000-0005-0000-0000-0000C8180000}"/>
    <cellStyle name="40 % - Akzent4 3 2 2 5" xfId="6356" xr:uid="{00000000-0005-0000-0000-0000C9180000}"/>
    <cellStyle name="40 % - Akzent4 3 2 3" xfId="6357" xr:uid="{00000000-0005-0000-0000-0000CA180000}"/>
    <cellStyle name="40 % - Akzent4 3 2 3 2" xfId="6358" xr:uid="{00000000-0005-0000-0000-0000CB180000}"/>
    <cellStyle name="40 % - Akzent4 3 2 3 3" xfId="6359" xr:uid="{00000000-0005-0000-0000-0000CC180000}"/>
    <cellStyle name="40 % - Akzent4 3 2 4" xfId="6360" xr:uid="{00000000-0005-0000-0000-0000CD180000}"/>
    <cellStyle name="40 % - Akzent4 3 2 4 2" xfId="6361" xr:uid="{00000000-0005-0000-0000-0000CE180000}"/>
    <cellStyle name="40 % - Akzent4 3 2 4 3" xfId="6362" xr:uid="{00000000-0005-0000-0000-0000CF180000}"/>
    <cellStyle name="40 % - Akzent4 3 2 5" xfId="6363" xr:uid="{00000000-0005-0000-0000-0000D0180000}"/>
    <cellStyle name="40 % - Akzent4 3 2 5 2" xfId="6364" xr:uid="{00000000-0005-0000-0000-0000D1180000}"/>
    <cellStyle name="40 % - Akzent4 3 2 5 3" xfId="6365" xr:uid="{00000000-0005-0000-0000-0000D2180000}"/>
    <cellStyle name="40 % - Akzent4 3 2 6" xfId="6366" xr:uid="{00000000-0005-0000-0000-0000D3180000}"/>
    <cellStyle name="40 % - Akzent4 3 2 6 2" xfId="6367" xr:uid="{00000000-0005-0000-0000-0000D4180000}"/>
    <cellStyle name="40 % - Akzent4 3 2 6 3" xfId="6368" xr:uid="{00000000-0005-0000-0000-0000D5180000}"/>
    <cellStyle name="40 % - Akzent4 3 2 7" xfId="6369" xr:uid="{00000000-0005-0000-0000-0000D6180000}"/>
    <cellStyle name="40 % - Akzent4 3 2 7 2" xfId="6370" xr:uid="{00000000-0005-0000-0000-0000D7180000}"/>
    <cellStyle name="40 % - Akzent4 3 2 7 3" xfId="6371" xr:uid="{00000000-0005-0000-0000-0000D8180000}"/>
    <cellStyle name="40 % - Akzent4 3 2 8" xfId="6372" xr:uid="{00000000-0005-0000-0000-0000D9180000}"/>
    <cellStyle name="40 % - Akzent4 3 2 9" xfId="6373" xr:uid="{00000000-0005-0000-0000-0000DA180000}"/>
    <cellStyle name="40 % - Akzent4 3 3" xfId="6374" xr:uid="{00000000-0005-0000-0000-0000DB180000}"/>
    <cellStyle name="40 % - Akzent4 3 3 2" xfId="6375" xr:uid="{00000000-0005-0000-0000-0000DC180000}"/>
    <cellStyle name="40 % - Akzent4 3 3 2 2" xfId="6376" xr:uid="{00000000-0005-0000-0000-0000DD180000}"/>
    <cellStyle name="40 % - Akzent4 3 3 2 2 2" xfId="6377" xr:uid="{00000000-0005-0000-0000-0000DE180000}"/>
    <cellStyle name="40 % - Akzent4 3 3 2 2 3" xfId="6378" xr:uid="{00000000-0005-0000-0000-0000DF180000}"/>
    <cellStyle name="40 % - Akzent4 3 3 2 3" xfId="6379" xr:uid="{00000000-0005-0000-0000-0000E0180000}"/>
    <cellStyle name="40 % - Akzent4 3 3 2 3 2" xfId="6380" xr:uid="{00000000-0005-0000-0000-0000E1180000}"/>
    <cellStyle name="40 % - Akzent4 3 3 2 3 3" xfId="6381" xr:uid="{00000000-0005-0000-0000-0000E2180000}"/>
    <cellStyle name="40 % - Akzent4 3 3 2 4" xfId="6382" xr:uid="{00000000-0005-0000-0000-0000E3180000}"/>
    <cellStyle name="40 % - Akzent4 3 3 2 5" xfId="6383" xr:uid="{00000000-0005-0000-0000-0000E4180000}"/>
    <cellStyle name="40 % - Akzent4 3 3 3" xfId="6384" xr:uid="{00000000-0005-0000-0000-0000E5180000}"/>
    <cellStyle name="40 % - Akzent4 3 3 3 2" xfId="6385" xr:uid="{00000000-0005-0000-0000-0000E6180000}"/>
    <cellStyle name="40 % - Akzent4 3 3 3 3" xfId="6386" xr:uid="{00000000-0005-0000-0000-0000E7180000}"/>
    <cellStyle name="40 % - Akzent4 3 3 4" xfId="6387" xr:uid="{00000000-0005-0000-0000-0000E8180000}"/>
    <cellStyle name="40 % - Akzent4 3 3 4 2" xfId="6388" xr:uid="{00000000-0005-0000-0000-0000E9180000}"/>
    <cellStyle name="40 % - Akzent4 3 3 4 3" xfId="6389" xr:uid="{00000000-0005-0000-0000-0000EA180000}"/>
    <cellStyle name="40 % - Akzent4 3 3 5" xfId="6390" xr:uid="{00000000-0005-0000-0000-0000EB180000}"/>
    <cellStyle name="40 % - Akzent4 3 3 5 2" xfId="6391" xr:uid="{00000000-0005-0000-0000-0000EC180000}"/>
    <cellStyle name="40 % - Akzent4 3 3 5 3" xfId="6392" xr:uid="{00000000-0005-0000-0000-0000ED180000}"/>
    <cellStyle name="40 % - Akzent4 3 3 6" xfId="6393" xr:uid="{00000000-0005-0000-0000-0000EE180000}"/>
    <cellStyle name="40 % - Akzent4 3 3 7" xfId="6394" xr:uid="{00000000-0005-0000-0000-0000EF180000}"/>
    <cellStyle name="40 % - Akzent4 3 3 8" xfId="6395" xr:uid="{00000000-0005-0000-0000-0000F0180000}"/>
    <cellStyle name="40 % - Akzent4 3 4" xfId="6396" xr:uid="{00000000-0005-0000-0000-0000F1180000}"/>
    <cellStyle name="40 % - Akzent4 3 4 2" xfId="6397" xr:uid="{00000000-0005-0000-0000-0000F2180000}"/>
    <cellStyle name="40 % - Akzent4 3 4 2 2" xfId="6398" xr:uid="{00000000-0005-0000-0000-0000F3180000}"/>
    <cellStyle name="40 % - Akzent4 3 4 2 2 2" xfId="6399" xr:uid="{00000000-0005-0000-0000-0000F4180000}"/>
    <cellStyle name="40 % - Akzent4 3 4 2 2 3" xfId="6400" xr:uid="{00000000-0005-0000-0000-0000F5180000}"/>
    <cellStyle name="40 % - Akzent4 3 4 2 3" xfId="6401" xr:uid="{00000000-0005-0000-0000-0000F6180000}"/>
    <cellStyle name="40 % - Akzent4 3 4 2 3 2" xfId="6402" xr:uid="{00000000-0005-0000-0000-0000F7180000}"/>
    <cellStyle name="40 % - Akzent4 3 4 2 3 3" xfId="6403" xr:uid="{00000000-0005-0000-0000-0000F8180000}"/>
    <cellStyle name="40 % - Akzent4 3 4 2 4" xfId="6404" xr:uid="{00000000-0005-0000-0000-0000F9180000}"/>
    <cellStyle name="40 % - Akzent4 3 4 2 5" xfId="6405" xr:uid="{00000000-0005-0000-0000-0000FA180000}"/>
    <cellStyle name="40 % - Akzent4 3 4 3" xfId="6406" xr:uid="{00000000-0005-0000-0000-0000FB180000}"/>
    <cellStyle name="40 % - Akzent4 3 4 3 2" xfId="6407" xr:uid="{00000000-0005-0000-0000-0000FC180000}"/>
    <cellStyle name="40 % - Akzent4 3 4 3 3" xfId="6408" xr:uid="{00000000-0005-0000-0000-0000FD180000}"/>
    <cellStyle name="40 % - Akzent4 3 4 4" xfId="6409" xr:uid="{00000000-0005-0000-0000-0000FE180000}"/>
    <cellStyle name="40 % - Akzent4 3 4 4 2" xfId="6410" xr:uid="{00000000-0005-0000-0000-0000FF180000}"/>
    <cellStyle name="40 % - Akzent4 3 4 4 3" xfId="6411" xr:uid="{00000000-0005-0000-0000-000000190000}"/>
    <cellStyle name="40 % - Akzent4 3 4 5" xfId="6412" xr:uid="{00000000-0005-0000-0000-000001190000}"/>
    <cellStyle name="40 % - Akzent4 3 4 6" xfId="6413" xr:uid="{00000000-0005-0000-0000-000002190000}"/>
    <cellStyle name="40 % - Akzent4 3 4 7" xfId="6414" xr:uid="{00000000-0005-0000-0000-000003190000}"/>
    <cellStyle name="40 % - Akzent4 3 5" xfId="6415" xr:uid="{00000000-0005-0000-0000-000004190000}"/>
    <cellStyle name="40 % - Akzent4 3 5 2" xfId="6416" xr:uid="{00000000-0005-0000-0000-000005190000}"/>
    <cellStyle name="40 % - Akzent4 3 5 2 2" xfId="6417" xr:uid="{00000000-0005-0000-0000-000006190000}"/>
    <cellStyle name="40 % - Akzent4 3 5 2 2 2" xfId="6418" xr:uid="{00000000-0005-0000-0000-000007190000}"/>
    <cellStyle name="40 % - Akzent4 3 5 2 2 3" xfId="6419" xr:uid="{00000000-0005-0000-0000-000008190000}"/>
    <cellStyle name="40 % - Akzent4 3 5 2 3" xfId="6420" xr:uid="{00000000-0005-0000-0000-000009190000}"/>
    <cellStyle name="40 % - Akzent4 3 5 2 3 2" xfId="6421" xr:uid="{00000000-0005-0000-0000-00000A190000}"/>
    <cellStyle name="40 % - Akzent4 3 5 2 3 3" xfId="6422" xr:uid="{00000000-0005-0000-0000-00000B190000}"/>
    <cellStyle name="40 % - Akzent4 3 5 2 4" xfId="6423" xr:uid="{00000000-0005-0000-0000-00000C190000}"/>
    <cellStyle name="40 % - Akzent4 3 5 2 5" xfId="6424" xr:uid="{00000000-0005-0000-0000-00000D190000}"/>
    <cellStyle name="40 % - Akzent4 3 5 3" xfId="6425" xr:uid="{00000000-0005-0000-0000-00000E190000}"/>
    <cellStyle name="40 % - Akzent4 3 5 3 2" xfId="6426" xr:uid="{00000000-0005-0000-0000-00000F190000}"/>
    <cellStyle name="40 % - Akzent4 3 5 3 3" xfId="6427" xr:uid="{00000000-0005-0000-0000-000010190000}"/>
    <cellStyle name="40 % - Akzent4 3 5 4" xfId="6428" xr:uid="{00000000-0005-0000-0000-000011190000}"/>
    <cellStyle name="40 % - Akzent4 3 5 4 2" xfId="6429" xr:uid="{00000000-0005-0000-0000-000012190000}"/>
    <cellStyle name="40 % - Akzent4 3 5 4 3" xfId="6430" xr:uid="{00000000-0005-0000-0000-000013190000}"/>
    <cellStyle name="40 % - Akzent4 3 5 5" xfId="6431" xr:uid="{00000000-0005-0000-0000-000014190000}"/>
    <cellStyle name="40 % - Akzent4 3 5 6" xfId="6432" xr:uid="{00000000-0005-0000-0000-000015190000}"/>
    <cellStyle name="40 % - Akzent4 3 5 7" xfId="6433" xr:uid="{00000000-0005-0000-0000-000016190000}"/>
    <cellStyle name="40 % - Akzent4 3 6" xfId="6434" xr:uid="{00000000-0005-0000-0000-000017190000}"/>
    <cellStyle name="40 % - Akzent4 3 6 2" xfId="6435" xr:uid="{00000000-0005-0000-0000-000018190000}"/>
    <cellStyle name="40 % - Akzent4 3 6 2 2" xfId="6436" xr:uid="{00000000-0005-0000-0000-000019190000}"/>
    <cellStyle name="40 % - Akzent4 3 6 2 3" xfId="6437" xr:uid="{00000000-0005-0000-0000-00001A190000}"/>
    <cellStyle name="40 % - Akzent4 3 6 3" xfId="6438" xr:uid="{00000000-0005-0000-0000-00001B190000}"/>
    <cellStyle name="40 % - Akzent4 3 6 3 2" xfId="6439" xr:uid="{00000000-0005-0000-0000-00001C190000}"/>
    <cellStyle name="40 % - Akzent4 3 6 3 3" xfId="6440" xr:uid="{00000000-0005-0000-0000-00001D190000}"/>
    <cellStyle name="40 % - Akzent4 3 6 4" xfId="6441" xr:uid="{00000000-0005-0000-0000-00001E190000}"/>
    <cellStyle name="40 % - Akzent4 3 6 5" xfId="6442" xr:uid="{00000000-0005-0000-0000-00001F190000}"/>
    <cellStyle name="40 % - Akzent4 3 7" xfId="6443" xr:uid="{00000000-0005-0000-0000-000020190000}"/>
    <cellStyle name="40 % - Akzent4 3 7 2" xfId="6444" xr:uid="{00000000-0005-0000-0000-000021190000}"/>
    <cellStyle name="40 % - Akzent4 3 7 3" xfId="6445" xr:uid="{00000000-0005-0000-0000-000022190000}"/>
    <cellStyle name="40 % - Akzent4 3 8" xfId="6446" xr:uid="{00000000-0005-0000-0000-000023190000}"/>
    <cellStyle name="40 % - Akzent4 3 8 2" xfId="6447" xr:uid="{00000000-0005-0000-0000-000024190000}"/>
    <cellStyle name="40 % - Akzent4 3 8 3" xfId="6448" xr:uid="{00000000-0005-0000-0000-000025190000}"/>
    <cellStyle name="40 % - Akzent4 3 9" xfId="6449" xr:uid="{00000000-0005-0000-0000-000026190000}"/>
    <cellStyle name="40 % - Akzent4 3 9 2" xfId="6450" xr:uid="{00000000-0005-0000-0000-000027190000}"/>
    <cellStyle name="40 % - Akzent4 3 9 3" xfId="6451" xr:uid="{00000000-0005-0000-0000-000028190000}"/>
    <cellStyle name="40 % - Akzent4 4" xfId="6452" xr:uid="{00000000-0005-0000-0000-000029190000}"/>
    <cellStyle name="40 % - Akzent4 4 10" xfId="6453" xr:uid="{00000000-0005-0000-0000-00002A190000}"/>
    <cellStyle name="40 % - Akzent4 4 11" xfId="6454" xr:uid="{00000000-0005-0000-0000-00002B190000}"/>
    <cellStyle name="40 % - Akzent4 4 12" xfId="6455" xr:uid="{00000000-0005-0000-0000-00002C190000}"/>
    <cellStyle name="40 % - Akzent4 4 2" xfId="6456" xr:uid="{00000000-0005-0000-0000-00002D190000}"/>
    <cellStyle name="40 % - Akzent4 4 2 2" xfId="6457" xr:uid="{00000000-0005-0000-0000-00002E190000}"/>
    <cellStyle name="40 % - Akzent4 4 2 2 2" xfId="6458" xr:uid="{00000000-0005-0000-0000-00002F190000}"/>
    <cellStyle name="40 % - Akzent4 4 2 2 2 2" xfId="6459" xr:uid="{00000000-0005-0000-0000-000030190000}"/>
    <cellStyle name="40 % - Akzent4 4 2 2 2 3" xfId="6460" xr:uid="{00000000-0005-0000-0000-000031190000}"/>
    <cellStyle name="40 % - Akzent4 4 2 2 3" xfId="6461" xr:uid="{00000000-0005-0000-0000-000032190000}"/>
    <cellStyle name="40 % - Akzent4 4 2 2 3 2" xfId="6462" xr:uid="{00000000-0005-0000-0000-000033190000}"/>
    <cellStyle name="40 % - Akzent4 4 2 2 3 3" xfId="6463" xr:uid="{00000000-0005-0000-0000-000034190000}"/>
    <cellStyle name="40 % - Akzent4 4 2 2 4" xfId="6464" xr:uid="{00000000-0005-0000-0000-000035190000}"/>
    <cellStyle name="40 % - Akzent4 4 2 2 5" xfId="6465" xr:uid="{00000000-0005-0000-0000-000036190000}"/>
    <cellStyle name="40 % - Akzent4 4 2 3" xfId="6466" xr:uid="{00000000-0005-0000-0000-000037190000}"/>
    <cellStyle name="40 % - Akzent4 4 2 3 2" xfId="6467" xr:uid="{00000000-0005-0000-0000-000038190000}"/>
    <cellStyle name="40 % - Akzent4 4 2 3 3" xfId="6468" xr:uid="{00000000-0005-0000-0000-000039190000}"/>
    <cellStyle name="40 % - Akzent4 4 2 4" xfId="6469" xr:uid="{00000000-0005-0000-0000-00003A190000}"/>
    <cellStyle name="40 % - Akzent4 4 2 4 2" xfId="6470" xr:uid="{00000000-0005-0000-0000-00003B190000}"/>
    <cellStyle name="40 % - Akzent4 4 2 4 3" xfId="6471" xr:uid="{00000000-0005-0000-0000-00003C190000}"/>
    <cellStyle name="40 % - Akzent4 4 2 5" xfId="6472" xr:uid="{00000000-0005-0000-0000-00003D190000}"/>
    <cellStyle name="40 % - Akzent4 4 2 5 2" xfId="6473" xr:uid="{00000000-0005-0000-0000-00003E190000}"/>
    <cellStyle name="40 % - Akzent4 4 2 5 3" xfId="6474" xr:uid="{00000000-0005-0000-0000-00003F190000}"/>
    <cellStyle name="40 % - Akzent4 4 2 6" xfId="6475" xr:uid="{00000000-0005-0000-0000-000040190000}"/>
    <cellStyle name="40 % - Akzent4 4 2 7" xfId="6476" xr:uid="{00000000-0005-0000-0000-000041190000}"/>
    <cellStyle name="40 % - Akzent4 4 2 8" xfId="6477" xr:uid="{00000000-0005-0000-0000-000042190000}"/>
    <cellStyle name="40 % - Akzent4 4 3" xfId="6478" xr:uid="{00000000-0005-0000-0000-000043190000}"/>
    <cellStyle name="40 % - Akzent4 4 3 2" xfId="6479" xr:uid="{00000000-0005-0000-0000-000044190000}"/>
    <cellStyle name="40 % - Akzent4 4 3 2 2" xfId="6480" xr:uid="{00000000-0005-0000-0000-000045190000}"/>
    <cellStyle name="40 % - Akzent4 4 3 2 2 2" xfId="6481" xr:uid="{00000000-0005-0000-0000-000046190000}"/>
    <cellStyle name="40 % - Akzent4 4 3 2 2 3" xfId="6482" xr:uid="{00000000-0005-0000-0000-000047190000}"/>
    <cellStyle name="40 % - Akzent4 4 3 2 3" xfId="6483" xr:uid="{00000000-0005-0000-0000-000048190000}"/>
    <cellStyle name="40 % - Akzent4 4 3 2 3 2" xfId="6484" xr:uid="{00000000-0005-0000-0000-000049190000}"/>
    <cellStyle name="40 % - Akzent4 4 3 2 3 3" xfId="6485" xr:uid="{00000000-0005-0000-0000-00004A190000}"/>
    <cellStyle name="40 % - Akzent4 4 3 2 4" xfId="6486" xr:uid="{00000000-0005-0000-0000-00004B190000}"/>
    <cellStyle name="40 % - Akzent4 4 3 2 5" xfId="6487" xr:uid="{00000000-0005-0000-0000-00004C190000}"/>
    <cellStyle name="40 % - Akzent4 4 3 3" xfId="6488" xr:uid="{00000000-0005-0000-0000-00004D190000}"/>
    <cellStyle name="40 % - Akzent4 4 3 3 2" xfId="6489" xr:uid="{00000000-0005-0000-0000-00004E190000}"/>
    <cellStyle name="40 % - Akzent4 4 3 3 3" xfId="6490" xr:uid="{00000000-0005-0000-0000-00004F190000}"/>
    <cellStyle name="40 % - Akzent4 4 3 4" xfId="6491" xr:uid="{00000000-0005-0000-0000-000050190000}"/>
    <cellStyle name="40 % - Akzent4 4 3 4 2" xfId="6492" xr:uid="{00000000-0005-0000-0000-000051190000}"/>
    <cellStyle name="40 % - Akzent4 4 3 4 3" xfId="6493" xr:uid="{00000000-0005-0000-0000-000052190000}"/>
    <cellStyle name="40 % - Akzent4 4 3 5" xfId="6494" xr:uid="{00000000-0005-0000-0000-000053190000}"/>
    <cellStyle name="40 % - Akzent4 4 3 6" xfId="6495" xr:uid="{00000000-0005-0000-0000-000054190000}"/>
    <cellStyle name="40 % - Akzent4 4 3 7" xfId="6496" xr:uid="{00000000-0005-0000-0000-000055190000}"/>
    <cellStyle name="40 % - Akzent4 4 4" xfId="6497" xr:uid="{00000000-0005-0000-0000-000056190000}"/>
    <cellStyle name="40 % - Akzent4 4 4 2" xfId="6498" xr:uid="{00000000-0005-0000-0000-000057190000}"/>
    <cellStyle name="40 % - Akzent4 4 4 2 2" xfId="6499" xr:uid="{00000000-0005-0000-0000-000058190000}"/>
    <cellStyle name="40 % - Akzent4 4 4 2 3" xfId="6500" xr:uid="{00000000-0005-0000-0000-000059190000}"/>
    <cellStyle name="40 % - Akzent4 4 4 3" xfId="6501" xr:uid="{00000000-0005-0000-0000-00005A190000}"/>
    <cellStyle name="40 % - Akzent4 4 4 3 2" xfId="6502" xr:uid="{00000000-0005-0000-0000-00005B190000}"/>
    <cellStyle name="40 % - Akzent4 4 4 3 3" xfId="6503" xr:uid="{00000000-0005-0000-0000-00005C190000}"/>
    <cellStyle name="40 % - Akzent4 4 4 4" xfId="6504" xr:uid="{00000000-0005-0000-0000-00005D190000}"/>
    <cellStyle name="40 % - Akzent4 4 4 5" xfId="6505" xr:uid="{00000000-0005-0000-0000-00005E190000}"/>
    <cellStyle name="40 % - Akzent4 4 5" xfId="6506" xr:uid="{00000000-0005-0000-0000-00005F190000}"/>
    <cellStyle name="40 % - Akzent4 4 5 2" xfId="6507" xr:uid="{00000000-0005-0000-0000-000060190000}"/>
    <cellStyle name="40 % - Akzent4 4 5 3" xfId="6508" xr:uid="{00000000-0005-0000-0000-000061190000}"/>
    <cellStyle name="40 % - Akzent4 4 6" xfId="6509" xr:uid="{00000000-0005-0000-0000-000062190000}"/>
    <cellStyle name="40 % - Akzent4 4 6 2" xfId="6510" xr:uid="{00000000-0005-0000-0000-000063190000}"/>
    <cellStyle name="40 % - Akzent4 4 6 3" xfId="6511" xr:uid="{00000000-0005-0000-0000-000064190000}"/>
    <cellStyle name="40 % - Akzent4 4 7" xfId="6512" xr:uid="{00000000-0005-0000-0000-000065190000}"/>
    <cellStyle name="40 % - Akzent4 4 7 2" xfId="6513" xr:uid="{00000000-0005-0000-0000-000066190000}"/>
    <cellStyle name="40 % - Akzent4 4 7 3" xfId="6514" xr:uid="{00000000-0005-0000-0000-000067190000}"/>
    <cellStyle name="40 % - Akzent4 4 8" xfId="6515" xr:uid="{00000000-0005-0000-0000-000068190000}"/>
    <cellStyle name="40 % - Akzent4 4 8 2" xfId="6516" xr:uid="{00000000-0005-0000-0000-000069190000}"/>
    <cellStyle name="40 % - Akzent4 4 8 3" xfId="6517" xr:uid="{00000000-0005-0000-0000-00006A190000}"/>
    <cellStyle name="40 % - Akzent4 4 9" xfId="6518" xr:uid="{00000000-0005-0000-0000-00006B190000}"/>
    <cellStyle name="40 % - Akzent4 4 9 2" xfId="6519" xr:uid="{00000000-0005-0000-0000-00006C190000}"/>
    <cellStyle name="40 % - Akzent4 4 9 3" xfId="6520" xr:uid="{00000000-0005-0000-0000-00006D190000}"/>
    <cellStyle name="40 % - Akzent4 5" xfId="6521" xr:uid="{00000000-0005-0000-0000-00006E190000}"/>
    <cellStyle name="40 % - Akzent4 5 10" xfId="6522" xr:uid="{00000000-0005-0000-0000-00006F190000}"/>
    <cellStyle name="40 % - Akzent4 5 11" xfId="6523" xr:uid="{00000000-0005-0000-0000-000070190000}"/>
    <cellStyle name="40 % - Akzent4 5 12" xfId="6524" xr:uid="{00000000-0005-0000-0000-000071190000}"/>
    <cellStyle name="40 % - Akzent4 5 2" xfId="6525" xr:uid="{00000000-0005-0000-0000-000072190000}"/>
    <cellStyle name="40 % - Akzent4 5 2 2" xfId="6526" xr:uid="{00000000-0005-0000-0000-000073190000}"/>
    <cellStyle name="40 % - Akzent4 5 2 2 2" xfId="6527" xr:uid="{00000000-0005-0000-0000-000074190000}"/>
    <cellStyle name="40 % - Akzent4 5 2 2 2 2" xfId="6528" xr:uid="{00000000-0005-0000-0000-000075190000}"/>
    <cellStyle name="40 % - Akzent4 5 2 2 2 3" xfId="6529" xr:uid="{00000000-0005-0000-0000-000076190000}"/>
    <cellStyle name="40 % - Akzent4 5 2 2 3" xfId="6530" xr:uid="{00000000-0005-0000-0000-000077190000}"/>
    <cellStyle name="40 % - Akzent4 5 2 2 3 2" xfId="6531" xr:uid="{00000000-0005-0000-0000-000078190000}"/>
    <cellStyle name="40 % - Akzent4 5 2 2 3 3" xfId="6532" xr:uid="{00000000-0005-0000-0000-000079190000}"/>
    <cellStyle name="40 % - Akzent4 5 2 2 4" xfId="6533" xr:uid="{00000000-0005-0000-0000-00007A190000}"/>
    <cellStyle name="40 % - Akzent4 5 2 2 5" xfId="6534" xr:uid="{00000000-0005-0000-0000-00007B190000}"/>
    <cellStyle name="40 % - Akzent4 5 2 3" xfId="6535" xr:uid="{00000000-0005-0000-0000-00007C190000}"/>
    <cellStyle name="40 % - Akzent4 5 2 3 2" xfId="6536" xr:uid="{00000000-0005-0000-0000-00007D190000}"/>
    <cellStyle name="40 % - Akzent4 5 2 3 3" xfId="6537" xr:uid="{00000000-0005-0000-0000-00007E190000}"/>
    <cellStyle name="40 % - Akzent4 5 2 4" xfId="6538" xr:uid="{00000000-0005-0000-0000-00007F190000}"/>
    <cellStyle name="40 % - Akzent4 5 2 4 2" xfId="6539" xr:uid="{00000000-0005-0000-0000-000080190000}"/>
    <cellStyle name="40 % - Akzent4 5 2 4 3" xfId="6540" xr:uid="{00000000-0005-0000-0000-000081190000}"/>
    <cellStyle name="40 % - Akzent4 5 2 5" xfId="6541" xr:uid="{00000000-0005-0000-0000-000082190000}"/>
    <cellStyle name="40 % - Akzent4 5 2 5 2" xfId="6542" xr:uid="{00000000-0005-0000-0000-000083190000}"/>
    <cellStyle name="40 % - Akzent4 5 2 5 3" xfId="6543" xr:uid="{00000000-0005-0000-0000-000084190000}"/>
    <cellStyle name="40 % - Akzent4 5 2 6" xfId="6544" xr:uid="{00000000-0005-0000-0000-000085190000}"/>
    <cellStyle name="40 % - Akzent4 5 2 7" xfId="6545" xr:uid="{00000000-0005-0000-0000-000086190000}"/>
    <cellStyle name="40 % - Akzent4 5 2 8" xfId="6546" xr:uid="{00000000-0005-0000-0000-000087190000}"/>
    <cellStyle name="40 % - Akzent4 5 3" xfId="6547" xr:uid="{00000000-0005-0000-0000-000088190000}"/>
    <cellStyle name="40 % - Akzent4 5 3 2" xfId="6548" xr:uid="{00000000-0005-0000-0000-000089190000}"/>
    <cellStyle name="40 % - Akzent4 5 3 2 2" xfId="6549" xr:uid="{00000000-0005-0000-0000-00008A190000}"/>
    <cellStyle name="40 % - Akzent4 5 3 2 2 2" xfId="6550" xr:uid="{00000000-0005-0000-0000-00008B190000}"/>
    <cellStyle name="40 % - Akzent4 5 3 2 2 3" xfId="6551" xr:uid="{00000000-0005-0000-0000-00008C190000}"/>
    <cellStyle name="40 % - Akzent4 5 3 2 3" xfId="6552" xr:uid="{00000000-0005-0000-0000-00008D190000}"/>
    <cellStyle name="40 % - Akzent4 5 3 2 3 2" xfId="6553" xr:uid="{00000000-0005-0000-0000-00008E190000}"/>
    <cellStyle name="40 % - Akzent4 5 3 2 3 3" xfId="6554" xr:uid="{00000000-0005-0000-0000-00008F190000}"/>
    <cellStyle name="40 % - Akzent4 5 3 2 4" xfId="6555" xr:uid="{00000000-0005-0000-0000-000090190000}"/>
    <cellStyle name="40 % - Akzent4 5 3 2 5" xfId="6556" xr:uid="{00000000-0005-0000-0000-000091190000}"/>
    <cellStyle name="40 % - Akzent4 5 3 3" xfId="6557" xr:uid="{00000000-0005-0000-0000-000092190000}"/>
    <cellStyle name="40 % - Akzent4 5 3 3 2" xfId="6558" xr:uid="{00000000-0005-0000-0000-000093190000}"/>
    <cellStyle name="40 % - Akzent4 5 3 3 3" xfId="6559" xr:uid="{00000000-0005-0000-0000-000094190000}"/>
    <cellStyle name="40 % - Akzent4 5 3 4" xfId="6560" xr:uid="{00000000-0005-0000-0000-000095190000}"/>
    <cellStyle name="40 % - Akzent4 5 3 4 2" xfId="6561" xr:uid="{00000000-0005-0000-0000-000096190000}"/>
    <cellStyle name="40 % - Akzent4 5 3 4 3" xfId="6562" xr:uid="{00000000-0005-0000-0000-000097190000}"/>
    <cellStyle name="40 % - Akzent4 5 3 5" xfId="6563" xr:uid="{00000000-0005-0000-0000-000098190000}"/>
    <cellStyle name="40 % - Akzent4 5 3 6" xfId="6564" xr:uid="{00000000-0005-0000-0000-000099190000}"/>
    <cellStyle name="40 % - Akzent4 5 3 7" xfId="6565" xr:uid="{00000000-0005-0000-0000-00009A190000}"/>
    <cellStyle name="40 % - Akzent4 5 4" xfId="6566" xr:uid="{00000000-0005-0000-0000-00009B190000}"/>
    <cellStyle name="40 % - Akzent4 5 4 2" xfId="6567" xr:uid="{00000000-0005-0000-0000-00009C190000}"/>
    <cellStyle name="40 % - Akzent4 5 4 2 2" xfId="6568" xr:uid="{00000000-0005-0000-0000-00009D190000}"/>
    <cellStyle name="40 % - Akzent4 5 4 2 3" xfId="6569" xr:uid="{00000000-0005-0000-0000-00009E190000}"/>
    <cellStyle name="40 % - Akzent4 5 4 3" xfId="6570" xr:uid="{00000000-0005-0000-0000-00009F190000}"/>
    <cellStyle name="40 % - Akzent4 5 4 3 2" xfId="6571" xr:uid="{00000000-0005-0000-0000-0000A0190000}"/>
    <cellStyle name="40 % - Akzent4 5 4 3 3" xfId="6572" xr:uid="{00000000-0005-0000-0000-0000A1190000}"/>
    <cellStyle name="40 % - Akzent4 5 4 4" xfId="6573" xr:uid="{00000000-0005-0000-0000-0000A2190000}"/>
    <cellStyle name="40 % - Akzent4 5 4 5" xfId="6574" xr:uid="{00000000-0005-0000-0000-0000A3190000}"/>
    <cellStyle name="40 % - Akzent4 5 5" xfId="6575" xr:uid="{00000000-0005-0000-0000-0000A4190000}"/>
    <cellStyle name="40 % - Akzent4 5 5 2" xfId="6576" xr:uid="{00000000-0005-0000-0000-0000A5190000}"/>
    <cellStyle name="40 % - Akzent4 5 5 3" xfId="6577" xr:uid="{00000000-0005-0000-0000-0000A6190000}"/>
    <cellStyle name="40 % - Akzent4 5 6" xfId="6578" xr:uid="{00000000-0005-0000-0000-0000A7190000}"/>
    <cellStyle name="40 % - Akzent4 5 6 2" xfId="6579" xr:uid="{00000000-0005-0000-0000-0000A8190000}"/>
    <cellStyle name="40 % - Akzent4 5 6 3" xfId="6580" xr:uid="{00000000-0005-0000-0000-0000A9190000}"/>
    <cellStyle name="40 % - Akzent4 5 7" xfId="6581" xr:uid="{00000000-0005-0000-0000-0000AA190000}"/>
    <cellStyle name="40 % - Akzent4 5 7 2" xfId="6582" xr:uid="{00000000-0005-0000-0000-0000AB190000}"/>
    <cellStyle name="40 % - Akzent4 5 7 3" xfId="6583" xr:uid="{00000000-0005-0000-0000-0000AC190000}"/>
    <cellStyle name="40 % - Akzent4 5 8" xfId="6584" xr:uid="{00000000-0005-0000-0000-0000AD190000}"/>
    <cellStyle name="40 % - Akzent4 5 8 2" xfId="6585" xr:uid="{00000000-0005-0000-0000-0000AE190000}"/>
    <cellStyle name="40 % - Akzent4 5 8 3" xfId="6586" xr:uid="{00000000-0005-0000-0000-0000AF190000}"/>
    <cellStyle name="40 % - Akzent4 5 9" xfId="6587" xr:uid="{00000000-0005-0000-0000-0000B0190000}"/>
    <cellStyle name="40 % - Akzent4 5 9 2" xfId="6588" xr:uid="{00000000-0005-0000-0000-0000B1190000}"/>
    <cellStyle name="40 % - Akzent4 5 9 3" xfId="6589" xr:uid="{00000000-0005-0000-0000-0000B2190000}"/>
    <cellStyle name="40 % - Akzent4 6" xfId="6590" xr:uid="{00000000-0005-0000-0000-0000B3190000}"/>
    <cellStyle name="40 % - Akzent4 6 10" xfId="6591" xr:uid="{00000000-0005-0000-0000-0000B4190000}"/>
    <cellStyle name="40 % - Akzent4 6 2" xfId="6592" xr:uid="{00000000-0005-0000-0000-0000B5190000}"/>
    <cellStyle name="40 % - Akzent4 6 2 2" xfId="6593" xr:uid="{00000000-0005-0000-0000-0000B6190000}"/>
    <cellStyle name="40 % - Akzent4 6 2 2 2" xfId="6594" xr:uid="{00000000-0005-0000-0000-0000B7190000}"/>
    <cellStyle name="40 % - Akzent4 6 2 2 3" xfId="6595" xr:uid="{00000000-0005-0000-0000-0000B8190000}"/>
    <cellStyle name="40 % - Akzent4 6 2 3" xfId="6596" xr:uid="{00000000-0005-0000-0000-0000B9190000}"/>
    <cellStyle name="40 % - Akzent4 6 2 3 2" xfId="6597" xr:uid="{00000000-0005-0000-0000-0000BA190000}"/>
    <cellStyle name="40 % - Akzent4 6 2 3 3" xfId="6598" xr:uid="{00000000-0005-0000-0000-0000BB190000}"/>
    <cellStyle name="40 % - Akzent4 6 2 4" xfId="6599" xr:uid="{00000000-0005-0000-0000-0000BC190000}"/>
    <cellStyle name="40 % - Akzent4 6 2 5" xfId="6600" xr:uid="{00000000-0005-0000-0000-0000BD190000}"/>
    <cellStyle name="40 % - Akzent4 6 3" xfId="6601" xr:uid="{00000000-0005-0000-0000-0000BE190000}"/>
    <cellStyle name="40 % - Akzent4 6 3 2" xfId="6602" xr:uid="{00000000-0005-0000-0000-0000BF190000}"/>
    <cellStyle name="40 % - Akzent4 6 3 3" xfId="6603" xr:uid="{00000000-0005-0000-0000-0000C0190000}"/>
    <cellStyle name="40 % - Akzent4 6 4" xfId="6604" xr:uid="{00000000-0005-0000-0000-0000C1190000}"/>
    <cellStyle name="40 % - Akzent4 6 4 2" xfId="6605" xr:uid="{00000000-0005-0000-0000-0000C2190000}"/>
    <cellStyle name="40 % - Akzent4 6 4 3" xfId="6606" xr:uid="{00000000-0005-0000-0000-0000C3190000}"/>
    <cellStyle name="40 % - Akzent4 6 5" xfId="6607" xr:uid="{00000000-0005-0000-0000-0000C4190000}"/>
    <cellStyle name="40 % - Akzent4 6 5 2" xfId="6608" xr:uid="{00000000-0005-0000-0000-0000C5190000}"/>
    <cellStyle name="40 % - Akzent4 6 5 3" xfId="6609" xr:uid="{00000000-0005-0000-0000-0000C6190000}"/>
    <cellStyle name="40 % - Akzent4 6 6" xfId="6610" xr:uid="{00000000-0005-0000-0000-0000C7190000}"/>
    <cellStyle name="40 % - Akzent4 6 6 2" xfId="6611" xr:uid="{00000000-0005-0000-0000-0000C8190000}"/>
    <cellStyle name="40 % - Akzent4 6 6 3" xfId="6612" xr:uid="{00000000-0005-0000-0000-0000C9190000}"/>
    <cellStyle name="40 % - Akzent4 6 7" xfId="6613" xr:uid="{00000000-0005-0000-0000-0000CA190000}"/>
    <cellStyle name="40 % - Akzent4 6 7 2" xfId="6614" xr:uid="{00000000-0005-0000-0000-0000CB190000}"/>
    <cellStyle name="40 % - Akzent4 6 7 3" xfId="6615" xr:uid="{00000000-0005-0000-0000-0000CC190000}"/>
    <cellStyle name="40 % - Akzent4 6 8" xfId="6616" xr:uid="{00000000-0005-0000-0000-0000CD190000}"/>
    <cellStyle name="40 % - Akzent4 6 9" xfId="6617" xr:uid="{00000000-0005-0000-0000-0000CE190000}"/>
    <cellStyle name="40 % - Akzent4 7" xfId="6618" xr:uid="{00000000-0005-0000-0000-0000CF190000}"/>
    <cellStyle name="40 % - Akzent4 7 2" xfId="6619" xr:uid="{00000000-0005-0000-0000-0000D0190000}"/>
    <cellStyle name="40 % - Akzent4 7 2 2" xfId="6620" xr:uid="{00000000-0005-0000-0000-0000D1190000}"/>
    <cellStyle name="40 % - Akzent4 7 2 2 2" xfId="6621" xr:uid="{00000000-0005-0000-0000-0000D2190000}"/>
    <cellStyle name="40 % - Akzent4 7 2 2 3" xfId="6622" xr:uid="{00000000-0005-0000-0000-0000D3190000}"/>
    <cellStyle name="40 % - Akzent4 7 2 3" xfId="6623" xr:uid="{00000000-0005-0000-0000-0000D4190000}"/>
    <cellStyle name="40 % - Akzent4 7 2 3 2" xfId="6624" xr:uid="{00000000-0005-0000-0000-0000D5190000}"/>
    <cellStyle name="40 % - Akzent4 7 2 3 3" xfId="6625" xr:uid="{00000000-0005-0000-0000-0000D6190000}"/>
    <cellStyle name="40 % - Akzent4 7 2 4" xfId="6626" xr:uid="{00000000-0005-0000-0000-0000D7190000}"/>
    <cellStyle name="40 % - Akzent4 7 2 5" xfId="6627" xr:uid="{00000000-0005-0000-0000-0000D8190000}"/>
    <cellStyle name="40 % - Akzent4 7 3" xfId="6628" xr:uid="{00000000-0005-0000-0000-0000D9190000}"/>
    <cellStyle name="40 % - Akzent4 7 3 2" xfId="6629" xr:uid="{00000000-0005-0000-0000-0000DA190000}"/>
    <cellStyle name="40 % - Akzent4 7 3 3" xfId="6630" xr:uid="{00000000-0005-0000-0000-0000DB190000}"/>
    <cellStyle name="40 % - Akzent4 7 4" xfId="6631" xr:uid="{00000000-0005-0000-0000-0000DC190000}"/>
    <cellStyle name="40 % - Akzent4 7 4 2" xfId="6632" xr:uid="{00000000-0005-0000-0000-0000DD190000}"/>
    <cellStyle name="40 % - Akzent4 7 4 3" xfId="6633" xr:uid="{00000000-0005-0000-0000-0000DE190000}"/>
    <cellStyle name="40 % - Akzent4 7 5" xfId="6634" xr:uid="{00000000-0005-0000-0000-0000DF190000}"/>
    <cellStyle name="40 % - Akzent4 7 5 2" xfId="6635" xr:uid="{00000000-0005-0000-0000-0000E0190000}"/>
    <cellStyle name="40 % - Akzent4 7 5 3" xfId="6636" xr:uid="{00000000-0005-0000-0000-0000E1190000}"/>
    <cellStyle name="40 % - Akzent4 7 6" xfId="6637" xr:uid="{00000000-0005-0000-0000-0000E2190000}"/>
    <cellStyle name="40 % - Akzent4 7 6 2" xfId="6638" xr:uid="{00000000-0005-0000-0000-0000E3190000}"/>
    <cellStyle name="40 % - Akzent4 7 6 3" xfId="6639" xr:uid="{00000000-0005-0000-0000-0000E4190000}"/>
    <cellStyle name="40 % - Akzent4 7 7" xfId="6640" xr:uid="{00000000-0005-0000-0000-0000E5190000}"/>
    <cellStyle name="40 % - Akzent4 7 8" xfId="6641" xr:uid="{00000000-0005-0000-0000-0000E6190000}"/>
    <cellStyle name="40 % - Akzent4 7 9" xfId="6642" xr:uid="{00000000-0005-0000-0000-0000E7190000}"/>
    <cellStyle name="40 % - Akzent4 8" xfId="6643" xr:uid="{00000000-0005-0000-0000-0000E8190000}"/>
    <cellStyle name="40 % - Akzent4 8 2" xfId="6644" xr:uid="{00000000-0005-0000-0000-0000E9190000}"/>
    <cellStyle name="40 % - Akzent4 8 2 2" xfId="6645" xr:uid="{00000000-0005-0000-0000-0000EA190000}"/>
    <cellStyle name="40 % - Akzent4 8 2 2 2" xfId="6646" xr:uid="{00000000-0005-0000-0000-0000EB190000}"/>
    <cellStyle name="40 % - Akzent4 8 2 2 3" xfId="6647" xr:uid="{00000000-0005-0000-0000-0000EC190000}"/>
    <cellStyle name="40 % - Akzent4 8 2 3" xfId="6648" xr:uid="{00000000-0005-0000-0000-0000ED190000}"/>
    <cellStyle name="40 % - Akzent4 8 2 3 2" xfId="6649" xr:uid="{00000000-0005-0000-0000-0000EE190000}"/>
    <cellStyle name="40 % - Akzent4 8 2 3 3" xfId="6650" xr:uid="{00000000-0005-0000-0000-0000EF190000}"/>
    <cellStyle name="40 % - Akzent4 8 2 4" xfId="6651" xr:uid="{00000000-0005-0000-0000-0000F0190000}"/>
    <cellStyle name="40 % - Akzent4 8 2 5" xfId="6652" xr:uid="{00000000-0005-0000-0000-0000F1190000}"/>
    <cellStyle name="40 % - Akzent4 8 3" xfId="6653" xr:uid="{00000000-0005-0000-0000-0000F2190000}"/>
    <cellStyle name="40 % - Akzent4 8 3 2" xfId="6654" xr:uid="{00000000-0005-0000-0000-0000F3190000}"/>
    <cellStyle name="40 % - Akzent4 8 3 3" xfId="6655" xr:uid="{00000000-0005-0000-0000-0000F4190000}"/>
    <cellStyle name="40 % - Akzent4 8 4" xfId="6656" xr:uid="{00000000-0005-0000-0000-0000F5190000}"/>
    <cellStyle name="40 % - Akzent4 8 4 2" xfId="6657" xr:uid="{00000000-0005-0000-0000-0000F6190000}"/>
    <cellStyle name="40 % - Akzent4 8 4 3" xfId="6658" xr:uid="{00000000-0005-0000-0000-0000F7190000}"/>
    <cellStyle name="40 % - Akzent4 8 5" xfId="6659" xr:uid="{00000000-0005-0000-0000-0000F8190000}"/>
    <cellStyle name="40 % - Akzent4 8 5 2" xfId="6660" xr:uid="{00000000-0005-0000-0000-0000F9190000}"/>
    <cellStyle name="40 % - Akzent4 8 5 3" xfId="6661" xr:uid="{00000000-0005-0000-0000-0000FA190000}"/>
    <cellStyle name="40 % - Akzent4 8 6" xfId="6662" xr:uid="{00000000-0005-0000-0000-0000FB190000}"/>
    <cellStyle name="40 % - Akzent4 8 6 2" xfId="6663" xr:uid="{00000000-0005-0000-0000-0000FC190000}"/>
    <cellStyle name="40 % - Akzent4 8 6 3" xfId="6664" xr:uid="{00000000-0005-0000-0000-0000FD190000}"/>
    <cellStyle name="40 % - Akzent4 8 7" xfId="6665" xr:uid="{00000000-0005-0000-0000-0000FE190000}"/>
    <cellStyle name="40 % - Akzent4 8 8" xfId="6666" xr:uid="{00000000-0005-0000-0000-0000FF190000}"/>
    <cellStyle name="40 % - Akzent4 8 9" xfId="6667" xr:uid="{00000000-0005-0000-0000-0000001A0000}"/>
    <cellStyle name="40 % - Akzent4 9" xfId="6668" xr:uid="{00000000-0005-0000-0000-0000011A0000}"/>
    <cellStyle name="40 % - Akzent4 9 2" xfId="6669" xr:uid="{00000000-0005-0000-0000-0000021A0000}"/>
    <cellStyle name="40 % - Akzent4 9 2 2" xfId="6670" xr:uid="{00000000-0005-0000-0000-0000031A0000}"/>
    <cellStyle name="40 % - Akzent4 9 2 2 2" xfId="6671" xr:uid="{00000000-0005-0000-0000-0000041A0000}"/>
    <cellStyle name="40 % - Akzent4 9 2 2 3" xfId="6672" xr:uid="{00000000-0005-0000-0000-0000051A0000}"/>
    <cellStyle name="40 % - Akzent4 9 2 3" xfId="6673" xr:uid="{00000000-0005-0000-0000-0000061A0000}"/>
    <cellStyle name="40 % - Akzent4 9 2 3 2" xfId="6674" xr:uid="{00000000-0005-0000-0000-0000071A0000}"/>
    <cellStyle name="40 % - Akzent4 9 2 3 3" xfId="6675" xr:uid="{00000000-0005-0000-0000-0000081A0000}"/>
    <cellStyle name="40 % - Akzent4 9 2 4" xfId="6676" xr:uid="{00000000-0005-0000-0000-0000091A0000}"/>
    <cellStyle name="40 % - Akzent4 9 2 5" xfId="6677" xr:uid="{00000000-0005-0000-0000-00000A1A0000}"/>
    <cellStyle name="40 % - Akzent4 9 3" xfId="6678" xr:uid="{00000000-0005-0000-0000-00000B1A0000}"/>
    <cellStyle name="40 % - Akzent4 9 3 2" xfId="6679" xr:uid="{00000000-0005-0000-0000-00000C1A0000}"/>
    <cellStyle name="40 % - Akzent4 9 3 3" xfId="6680" xr:uid="{00000000-0005-0000-0000-00000D1A0000}"/>
    <cellStyle name="40 % - Akzent4 9 4" xfId="6681" xr:uid="{00000000-0005-0000-0000-00000E1A0000}"/>
    <cellStyle name="40 % - Akzent4 9 4 2" xfId="6682" xr:uid="{00000000-0005-0000-0000-00000F1A0000}"/>
    <cellStyle name="40 % - Akzent4 9 4 3" xfId="6683" xr:uid="{00000000-0005-0000-0000-0000101A0000}"/>
    <cellStyle name="40 % - Akzent4 9 5" xfId="6684" xr:uid="{00000000-0005-0000-0000-0000111A0000}"/>
    <cellStyle name="40 % - Akzent4 9 5 2" xfId="6685" xr:uid="{00000000-0005-0000-0000-0000121A0000}"/>
    <cellStyle name="40 % - Akzent4 9 5 3" xfId="6686" xr:uid="{00000000-0005-0000-0000-0000131A0000}"/>
    <cellStyle name="40 % - Akzent4 9 6" xfId="6687" xr:uid="{00000000-0005-0000-0000-0000141A0000}"/>
    <cellStyle name="40 % - Akzent4 9 7" xfId="6688" xr:uid="{00000000-0005-0000-0000-0000151A0000}"/>
    <cellStyle name="40 % - Akzent4 9 8" xfId="6689" xr:uid="{00000000-0005-0000-0000-0000161A0000}"/>
    <cellStyle name="40 % - Akzent5 10" xfId="6690" xr:uid="{00000000-0005-0000-0000-0000171A0000}"/>
    <cellStyle name="40 % - Akzent5 10 2" xfId="6691" xr:uid="{00000000-0005-0000-0000-0000181A0000}"/>
    <cellStyle name="40 % - Akzent5 10 2 2" xfId="6692" xr:uid="{00000000-0005-0000-0000-0000191A0000}"/>
    <cellStyle name="40 % - Akzent5 10 2 3" xfId="6693" xr:uid="{00000000-0005-0000-0000-00001A1A0000}"/>
    <cellStyle name="40 % - Akzent5 10 3" xfId="6694" xr:uid="{00000000-0005-0000-0000-00001B1A0000}"/>
    <cellStyle name="40 % - Akzent5 10 3 2" xfId="6695" xr:uid="{00000000-0005-0000-0000-00001C1A0000}"/>
    <cellStyle name="40 % - Akzent5 10 3 3" xfId="6696" xr:uid="{00000000-0005-0000-0000-00001D1A0000}"/>
    <cellStyle name="40 % - Akzent5 10 4" xfId="6697" xr:uid="{00000000-0005-0000-0000-00001E1A0000}"/>
    <cellStyle name="40 % - Akzent5 10 5" xfId="6698" xr:uid="{00000000-0005-0000-0000-00001F1A0000}"/>
    <cellStyle name="40 % - Akzent5 10 6" xfId="6699" xr:uid="{00000000-0005-0000-0000-0000201A0000}"/>
    <cellStyle name="40 % - Akzent5 11" xfId="6700" xr:uid="{00000000-0005-0000-0000-0000211A0000}"/>
    <cellStyle name="40 % - Akzent5 11 2" xfId="6701" xr:uid="{00000000-0005-0000-0000-0000221A0000}"/>
    <cellStyle name="40 % - Akzent5 11 2 2" xfId="6702" xr:uid="{00000000-0005-0000-0000-0000231A0000}"/>
    <cellStyle name="40 % - Akzent5 11 2 3" xfId="6703" xr:uid="{00000000-0005-0000-0000-0000241A0000}"/>
    <cellStyle name="40 % - Akzent5 11 3" xfId="6704" xr:uid="{00000000-0005-0000-0000-0000251A0000}"/>
    <cellStyle name="40 % - Akzent5 11 4" xfId="6705" xr:uid="{00000000-0005-0000-0000-0000261A0000}"/>
    <cellStyle name="40 % - Akzent5 12" xfId="6706" xr:uid="{00000000-0005-0000-0000-0000271A0000}"/>
    <cellStyle name="40 % - Akzent5 12 2" xfId="6707" xr:uid="{00000000-0005-0000-0000-0000281A0000}"/>
    <cellStyle name="40 % - Akzent5 12 3" xfId="6708" xr:uid="{00000000-0005-0000-0000-0000291A0000}"/>
    <cellStyle name="40 % - Akzent5 13" xfId="6709" xr:uid="{00000000-0005-0000-0000-00002A1A0000}"/>
    <cellStyle name="40 % - Akzent5 13 2" xfId="6710" xr:uid="{00000000-0005-0000-0000-00002B1A0000}"/>
    <cellStyle name="40 % - Akzent5 13 3" xfId="6711" xr:uid="{00000000-0005-0000-0000-00002C1A0000}"/>
    <cellStyle name="40 % - Akzent5 14" xfId="6712" xr:uid="{00000000-0005-0000-0000-00002D1A0000}"/>
    <cellStyle name="40 % - Akzent5 14 2" xfId="6713" xr:uid="{00000000-0005-0000-0000-00002E1A0000}"/>
    <cellStyle name="40 % - Akzent5 14 3" xfId="6714" xr:uid="{00000000-0005-0000-0000-00002F1A0000}"/>
    <cellStyle name="40 % - Akzent5 15" xfId="6715" xr:uid="{00000000-0005-0000-0000-0000301A0000}"/>
    <cellStyle name="40 % - Akzent5 15 2" xfId="6716" xr:uid="{00000000-0005-0000-0000-0000311A0000}"/>
    <cellStyle name="40 % - Akzent5 16" xfId="6717" xr:uid="{00000000-0005-0000-0000-0000321A0000}"/>
    <cellStyle name="40 % - Akzent5 2" xfId="6718" xr:uid="{00000000-0005-0000-0000-0000331A0000}"/>
    <cellStyle name="40 % - Akzent5 2 10" xfId="6719" xr:uid="{00000000-0005-0000-0000-0000341A0000}"/>
    <cellStyle name="40 % - Akzent5 2 10 2" xfId="6720" xr:uid="{00000000-0005-0000-0000-0000351A0000}"/>
    <cellStyle name="40 % - Akzent5 2 10 2 2" xfId="6721" xr:uid="{00000000-0005-0000-0000-0000361A0000}"/>
    <cellStyle name="40 % - Akzent5 2 10 2 3" xfId="6722" xr:uid="{00000000-0005-0000-0000-0000371A0000}"/>
    <cellStyle name="40 % - Akzent5 2 10 3" xfId="6723" xr:uid="{00000000-0005-0000-0000-0000381A0000}"/>
    <cellStyle name="40 % - Akzent5 2 10 4" xfId="6724" xr:uid="{00000000-0005-0000-0000-0000391A0000}"/>
    <cellStyle name="40 % - Akzent5 2 11" xfId="6725" xr:uid="{00000000-0005-0000-0000-00003A1A0000}"/>
    <cellStyle name="40 % - Akzent5 2 11 2" xfId="6726" xr:uid="{00000000-0005-0000-0000-00003B1A0000}"/>
    <cellStyle name="40 % - Akzent5 2 11 3" xfId="6727" xr:uid="{00000000-0005-0000-0000-00003C1A0000}"/>
    <cellStyle name="40 % - Akzent5 2 12" xfId="6728" xr:uid="{00000000-0005-0000-0000-00003D1A0000}"/>
    <cellStyle name="40 % - Akzent5 2 12 2" xfId="6729" xr:uid="{00000000-0005-0000-0000-00003E1A0000}"/>
    <cellStyle name="40 % - Akzent5 2 12 3" xfId="6730" xr:uid="{00000000-0005-0000-0000-00003F1A0000}"/>
    <cellStyle name="40 % - Akzent5 2 13" xfId="6731" xr:uid="{00000000-0005-0000-0000-0000401A0000}"/>
    <cellStyle name="40 % - Akzent5 2 13 2" xfId="6732" xr:uid="{00000000-0005-0000-0000-0000411A0000}"/>
    <cellStyle name="40 % - Akzent5 2 13 3" xfId="6733" xr:uid="{00000000-0005-0000-0000-0000421A0000}"/>
    <cellStyle name="40 % - Akzent5 2 14" xfId="6734" xr:uid="{00000000-0005-0000-0000-0000431A0000}"/>
    <cellStyle name="40 % - Akzent5 2 15" xfId="6735" xr:uid="{00000000-0005-0000-0000-0000441A0000}"/>
    <cellStyle name="40 % - Akzent5 2 16" xfId="6736" xr:uid="{00000000-0005-0000-0000-0000451A0000}"/>
    <cellStyle name="40 % - Akzent5 2 2" xfId="6737" xr:uid="{00000000-0005-0000-0000-0000461A0000}"/>
    <cellStyle name="40 % - Akzent5 2 2 10" xfId="6738" xr:uid="{00000000-0005-0000-0000-0000471A0000}"/>
    <cellStyle name="40 % - Akzent5 2 2 11" xfId="6739" xr:uid="{00000000-0005-0000-0000-0000481A0000}"/>
    <cellStyle name="40 % - Akzent5 2 2 12" xfId="6740" xr:uid="{00000000-0005-0000-0000-0000491A0000}"/>
    <cellStyle name="40 % - Akzent5 2 2 2" xfId="6741" xr:uid="{00000000-0005-0000-0000-00004A1A0000}"/>
    <cellStyle name="40 % - Akzent5 2 2 2 2" xfId="6742" xr:uid="{00000000-0005-0000-0000-00004B1A0000}"/>
    <cellStyle name="40 % - Akzent5 2 2 2 2 2" xfId="6743" xr:uid="{00000000-0005-0000-0000-00004C1A0000}"/>
    <cellStyle name="40 % - Akzent5 2 2 2 2 2 2" xfId="6744" xr:uid="{00000000-0005-0000-0000-00004D1A0000}"/>
    <cellStyle name="40 % - Akzent5 2 2 2 2 2 3" xfId="6745" xr:uid="{00000000-0005-0000-0000-00004E1A0000}"/>
    <cellStyle name="40 % - Akzent5 2 2 2 2 3" xfId="6746" xr:uid="{00000000-0005-0000-0000-00004F1A0000}"/>
    <cellStyle name="40 % - Akzent5 2 2 2 2 3 2" xfId="6747" xr:uid="{00000000-0005-0000-0000-0000501A0000}"/>
    <cellStyle name="40 % - Akzent5 2 2 2 2 3 3" xfId="6748" xr:uid="{00000000-0005-0000-0000-0000511A0000}"/>
    <cellStyle name="40 % - Akzent5 2 2 2 2 4" xfId="6749" xr:uid="{00000000-0005-0000-0000-0000521A0000}"/>
    <cellStyle name="40 % - Akzent5 2 2 2 2 5" xfId="6750" xr:uid="{00000000-0005-0000-0000-0000531A0000}"/>
    <cellStyle name="40 % - Akzent5 2 2 2 3" xfId="6751" xr:uid="{00000000-0005-0000-0000-0000541A0000}"/>
    <cellStyle name="40 % - Akzent5 2 2 2 3 2" xfId="6752" xr:uid="{00000000-0005-0000-0000-0000551A0000}"/>
    <cellStyle name="40 % - Akzent5 2 2 2 3 3" xfId="6753" xr:uid="{00000000-0005-0000-0000-0000561A0000}"/>
    <cellStyle name="40 % - Akzent5 2 2 2 4" xfId="6754" xr:uid="{00000000-0005-0000-0000-0000571A0000}"/>
    <cellStyle name="40 % - Akzent5 2 2 2 4 2" xfId="6755" xr:uid="{00000000-0005-0000-0000-0000581A0000}"/>
    <cellStyle name="40 % - Akzent5 2 2 2 4 3" xfId="6756" xr:uid="{00000000-0005-0000-0000-0000591A0000}"/>
    <cellStyle name="40 % - Akzent5 2 2 2 5" xfId="6757" xr:uid="{00000000-0005-0000-0000-00005A1A0000}"/>
    <cellStyle name="40 % - Akzent5 2 2 2 5 2" xfId="6758" xr:uid="{00000000-0005-0000-0000-00005B1A0000}"/>
    <cellStyle name="40 % - Akzent5 2 2 2 5 3" xfId="6759" xr:uid="{00000000-0005-0000-0000-00005C1A0000}"/>
    <cellStyle name="40 % - Akzent5 2 2 2 6" xfId="6760" xr:uid="{00000000-0005-0000-0000-00005D1A0000}"/>
    <cellStyle name="40 % - Akzent5 2 2 2 7" xfId="6761" xr:uid="{00000000-0005-0000-0000-00005E1A0000}"/>
    <cellStyle name="40 % - Akzent5 2 2 2 8" xfId="6762" xr:uid="{00000000-0005-0000-0000-00005F1A0000}"/>
    <cellStyle name="40 % - Akzent5 2 2 3" xfId="6763" xr:uid="{00000000-0005-0000-0000-0000601A0000}"/>
    <cellStyle name="40 % - Akzent5 2 2 3 2" xfId="6764" xr:uid="{00000000-0005-0000-0000-0000611A0000}"/>
    <cellStyle name="40 % - Akzent5 2 2 3 2 2" xfId="6765" xr:uid="{00000000-0005-0000-0000-0000621A0000}"/>
    <cellStyle name="40 % - Akzent5 2 2 3 2 2 2" xfId="6766" xr:uid="{00000000-0005-0000-0000-0000631A0000}"/>
    <cellStyle name="40 % - Akzent5 2 2 3 2 2 3" xfId="6767" xr:uid="{00000000-0005-0000-0000-0000641A0000}"/>
    <cellStyle name="40 % - Akzent5 2 2 3 2 3" xfId="6768" xr:uid="{00000000-0005-0000-0000-0000651A0000}"/>
    <cellStyle name="40 % - Akzent5 2 2 3 2 3 2" xfId="6769" xr:uid="{00000000-0005-0000-0000-0000661A0000}"/>
    <cellStyle name="40 % - Akzent5 2 2 3 2 3 3" xfId="6770" xr:uid="{00000000-0005-0000-0000-0000671A0000}"/>
    <cellStyle name="40 % - Akzent5 2 2 3 2 4" xfId="6771" xr:uid="{00000000-0005-0000-0000-0000681A0000}"/>
    <cellStyle name="40 % - Akzent5 2 2 3 2 5" xfId="6772" xr:uid="{00000000-0005-0000-0000-0000691A0000}"/>
    <cellStyle name="40 % - Akzent5 2 2 3 3" xfId="6773" xr:uid="{00000000-0005-0000-0000-00006A1A0000}"/>
    <cellStyle name="40 % - Akzent5 2 2 3 3 2" xfId="6774" xr:uid="{00000000-0005-0000-0000-00006B1A0000}"/>
    <cellStyle name="40 % - Akzent5 2 2 3 3 3" xfId="6775" xr:uid="{00000000-0005-0000-0000-00006C1A0000}"/>
    <cellStyle name="40 % - Akzent5 2 2 3 4" xfId="6776" xr:uid="{00000000-0005-0000-0000-00006D1A0000}"/>
    <cellStyle name="40 % - Akzent5 2 2 3 4 2" xfId="6777" xr:uid="{00000000-0005-0000-0000-00006E1A0000}"/>
    <cellStyle name="40 % - Akzent5 2 2 3 4 3" xfId="6778" xr:uid="{00000000-0005-0000-0000-00006F1A0000}"/>
    <cellStyle name="40 % - Akzent5 2 2 3 5" xfId="6779" xr:uid="{00000000-0005-0000-0000-0000701A0000}"/>
    <cellStyle name="40 % - Akzent5 2 2 3 6" xfId="6780" xr:uid="{00000000-0005-0000-0000-0000711A0000}"/>
    <cellStyle name="40 % - Akzent5 2 2 3 7" xfId="6781" xr:uid="{00000000-0005-0000-0000-0000721A0000}"/>
    <cellStyle name="40 % - Akzent5 2 2 4" xfId="6782" xr:uid="{00000000-0005-0000-0000-0000731A0000}"/>
    <cellStyle name="40 % - Akzent5 2 2 4 2" xfId="6783" xr:uid="{00000000-0005-0000-0000-0000741A0000}"/>
    <cellStyle name="40 % - Akzent5 2 2 4 2 2" xfId="6784" xr:uid="{00000000-0005-0000-0000-0000751A0000}"/>
    <cellStyle name="40 % - Akzent5 2 2 4 2 3" xfId="6785" xr:uid="{00000000-0005-0000-0000-0000761A0000}"/>
    <cellStyle name="40 % - Akzent5 2 2 4 3" xfId="6786" xr:uid="{00000000-0005-0000-0000-0000771A0000}"/>
    <cellStyle name="40 % - Akzent5 2 2 4 3 2" xfId="6787" xr:uid="{00000000-0005-0000-0000-0000781A0000}"/>
    <cellStyle name="40 % - Akzent5 2 2 4 3 3" xfId="6788" xr:uid="{00000000-0005-0000-0000-0000791A0000}"/>
    <cellStyle name="40 % - Akzent5 2 2 4 4" xfId="6789" xr:uid="{00000000-0005-0000-0000-00007A1A0000}"/>
    <cellStyle name="40 % - Akzent5 2 2 4 5" xfId="6790" xr:uid="{00000000-0005-0000-0000-00007B1A0000}"/>
    <cellStyle name="40 % - Akzent5 2 2 5" xfId="6791" xr:uid="{00000000-0005-0000-0000-00007C1A0000}"/>
    <cellStyle name="40 % - Akzent5 2 2 5 2" xfId="6792" xr:uid="{00000000-0005-0000-0000-00007D1A0000}"/>
    <cellStyle name="40 % - Akzent5 2 2 5 3" xfId="6793" xr:uid="{00000000-0005-0000-0000-00007E1A0000}"/>
    <cellStyle name="40 % - Akzent5 2 2 6" xfId="6794" xr:uid="{00000000-0005-0000-0000-00007F1A0000}"/>
    <cellStyle name="40 % - Akzent5 2 2 6 2" xfId="6795" xr:uid="{00000000-0005-0000-0000-0000801A0000}"/>
    <cellStyle name="40 % - Akzent5 2 2 6 3" xfId="6796" xr:uid="{00000000-0005-0000-0000-0000811A0000}"/>
    <cellStyle name="40 % - Akzent5 2 2 7" xfId="6797" xr:uid="{00000000-0005-0000-0000-0000821A0000}"/>
    <cellStyle name="40 % - Akzent5 2 2 7 2" xfId="6798" xr:uid="{00000000-0005-0000-0000-0000831A0000}"/>
    <cellStyle name="40 % - Akzent5 2 2 7 3" xfId="6799" xr:uid="{00000000-0005-0000-0000-0000841A0000}"/>
    <cellStyle name="40 % - Akzent5 2 2 8" xfId="6800" xr:uid="{00000000-0005-0000-0000-0000851A0000}"/>
    <cellStyle name="40 % - Akzent5 2 2 8 2" xfId="6801" xr:uid="{00000000-0005-0000-0000-0000861A0000}"/>
    <cellStyle name="40 % - Akzent5 2 2 8 3" xfId="6802" xr:uid="{00000000-0005-0000-0000-0000871A0000}"/>
    <cellStyle name="40 % - Akzent5 2 2 9" xfId="6803" xr:uid="{00000000-0005-0000-0000-0000881A0000}"/>
    <cellStyle name="40 % - Akzent5 2 2 9 2" xfId="6804" xr:uid="{00000000-0005-0000-0000-0000891A0000}"/>
    <cellStyle name="40 % - Akzent5 2 2 9 3" xfId="6805" xr:uid="{00000000-0005-0000-0000-00008A1A0000}"/>
    <cellStyle name="40 % - Akzent5 2 3" xfId="6806" xr:uid="{00000000-0005-0000-0000-00008B1A0000}"/>
    <cellStyle name="40 % - Akzent5 2 3 10" xfId="6807" xr:uid="{00000000-0005-0000-0000-00008C1A0000}"/>
    <cellStyle name="40 % - Akzent5 2 3 11" xfId="6808" xr:uid="{00000000-0005-0000-0000-00008D1A0000}"/>
    <cellStyle name="40 % - Akzent5 2 3 12" xfId="6809" xr:uid="{00000000-0005-0000-0000-00008E1A0000}"/>
    <cellStyle name="40 % - Akzent5 2 3 2" xfId="6810" xr:uid="{00000000-0005-0000-0000-00008F1A0000}"/>
    <cellStyle name="40 % - Akzent5 2 3 2 2" xfId="6811" xr:uid="{00000000-0005-0000-0000-0000901A0000}"/>
    <cellStyle name="40 % - Akzent5 2 3 2 2 2" xfId="6812" xr:uid="{00000000-0005-0000-0000-0000911A0000}"/>
    <cellStyle name="40 % - Akzent5 2 3 2 2 2 2" xfId="6813" xr:uid="{00000000-0005-0000-0000-0000921A0000}"/>
    <cellStyle name="40 % - Akzent5 2 3 2 2 2 3" xfId="6814" xr:uid="{00000000-0005-0000-0000-0000931A0000}"/>
    <cellStyle name="40 % - Akzent5 2 3 2 2 3" xfId="6815" xr:uid="{00000000-0005-0000-0000-0000941A0000}"/>
    <cellStyle name="40 % - Akzent5 2 3 2 2 3 2" xfId="6816" xr:uid="{00000000-0005-0000-0000-0000951A0000}"/>
    <cellStyle name="40 % - Akzent5 2 3 2 2 3 3" xfId="6817" xr:uid="{00000000-0005-0000-0000-0000961A0000}"/>
    <cellStyle name="40 % - Akzent5 2 3 2 2 4" xfId="6818" xr:uid="{00000000-0005-0000-0000-0000971A0000}"/>
    <cellStyle name="40 % - Akzent5 2 3 2 2 5" xfId="6819" xr:uid="{00000000-0005-0000-0000-0000981A0000}"/>
    <cellStyle name="40 % - Akzent5 2 3 2 3" xfId="6820" xr:uid="{00000000-0005-0000-0000-0000991A0000}"/>
    <cellStyle name="40 % - Akzent5 2 3 2 3 2" xfId="6821" xr:uid="{00000000-0005-0000-0000-00009A1A0000}"/>
    <cellStyle name="40 % - Akzent5 2 3 2 3 3" xfId="6822" xr:uid="{00000000-0005-0000-0000-00009B1A0000}"/>
    <cellStyle name="40 % - Akzent5 2 3 2 4" xfId="6823" xr:uid="{00000000-0005-0000-0000-00009C1A0000}"/>
    <cellStyle name="40 % - Akzent5 2 3 2 4 2" xfId="6824" xr:uid="{00000000-0005-0000-0000-00009D1A0000}"/>
    <cellStyle name="40 % - Akzent5 2 3 2 4 3" xfId="6825" xr:uid="{00000000-0005-0000-0000-00009E1A0000}"/>
    <cellStyle name="40 % - Akzent5 2 3 2 5" xfId="6826" xr:uid="{00000000-0005-0000-0000-00009F1A0000}"/>
    <cellStyle name="40 % - Akzent5 2 3 2 5 2" xfId="6827" xr:uid="{00000000-0005-0000-0000-0000A01A0000}"/>
    <cellStyle name="40 % - Akzent5 2 3 2 5 3" xfId="6828" xr:uid="{00000000-0005-0000-0000-0000A11A0000}"/>
    <cellStyle name="40 % - Akzent5 2 3 2 6" xfId="6829" xr:uid="{00000000-0005-0000-0000-0000A21A0000}"/>
    <cellStyle name="40 % - Akzent5 2 3 2 7" xfId="6830" xr:uid="{00000000-0005-0000-0000-0000A31A0000}"/>
    <cellStyle name="40 % - Akzent5 2 3 2 8" xfId="6831" xr:uid="{00000000-0005-0000-0000-0000A41A0000}"/>
    <cellStyle name="40 % - Akzent5 2 3 3" xfId="6832" xr:uid="{00000000-0005-0000-0000-0000A51A0000}"/>
    <cellStyle name="40 % - Akzent5 2 3 3 2" xfId="6833" xr:uid="{00000000-0005-0000-0000-0000A61A0000}"/>
    <cellStyle name="40 % - Akzent5 2 3 3 2 2" xfId="6834" xr:uid="{00000000-0005-0000-0000-0000A71A0000}"/>
    <cellStyle name="40 % - Akzent5 2 3 3 2 2 2" xfId="6835" xr:uid="{00000000-0005-0000-0000-0000A81A0000}"/>
    <cellStyle name="40 % - Akzent5 2 3 3 2 2 3" xfId="6836" xr:uid="{00000000-0005-0000-0000-0000A91A0000}"/>
    <cellStyle name="40 % - Akzent5 2 3 3 2 3" xfId="6837" xr:uid="{00000000-0005-0000-0000-0000AA1A0000}"/>
    <cellStyle name="40 % - Akzent5 2 3 3 2 3 2" xfId="6838" xr:uid="{00000000-0005-0000-0000-0000AB1A0000}"/>
    <cellStyle name="40 % - Akzent5 2 3 3 2 3 3" xfId="6839" xr:uid="{00000000-0005-0000-0000-0000AC1A0000}"/>
    <cellStyle name="40 % - Akzent5 2 3 3 2 4" xfId="6840" xr:uid="{00000000-0005-0000-0000-0000AD1A0000}"/>
    <cellStyle name="40 % - Akzent5 2 3 3 2 5" xfId="6841" xr:uid="{00000000-0005-0000-0000-0000AE1A0000}"/>
    <cellStyle name="40 % - Akzent5 2 3 3 3" xfId="6842" xr:uid="{00000000-0005-0000-0000-0000AF1A0000}"/>
    <cellStyle name="40 % - Akzent5 2 3 3 3 2" xfId="6843" xr:uid="{00000000-0005-0000-0000-0000B01A0000}"/>
    <cellStyle name="40 % - Akzent5 2 3 3 3 3" xfId="6844" xr:uid="{00000000-0005-0000-0000-0000B11A0000}"/>
    <cellStyle name="40 % - Akzent5 2 3 3 4" xfId="6845" xr:uid="{00000000-0005-0000-0000-0000B21A0000}"/>
    <cellStyle name="40 % - Akzent5 2 3 3 4 2" xfId="6846" xr:uid="{00000000-0005-0000-0000-0000B31A0000}"/>
    <cellStyle name="40 % - Akzent5 2 3 3 4 3" xfId="6847" xr:uid="{00000000-0005-0000-0000-0000B41A0000}"/>
    <cellStyle name="40 % - Akzent5 2 3 3 5" xfId="6848" xr:uid="{00000000-0005-0000-0000-0000B51A0000}"/>
    <cellStyle name="40 % - Akzent5 2 3 3 6" xfId="6849" xr:uid="{00000000-0005-0000-0000-0000B61A0000}"/>
    <cellStyle name="40 % - Akzent5 2 3 3 7" xfId="6850" xr:uid="{00000000-0005-0000-0000-0000B71A0000}"/>
    <cellStyle name="40 % - Akzent5 2 3 4" xfId="6851" xr:uid="{00000000-0005-0000-0000-0000B81A0000}"/>
    <cellStyle name="40 % - Akzent5 2 3 4 2" xfId="6852" xr:uid="{00000000-0005-0000-0000-0000B91A0000}"/>
    <cellStyle name="40 % - Akzent5 2 3 4 2 2" xfId="6853" xr:uid="{00000000-0005-0000-0000-0000BA1A0000}"/>
    <cellStyle name="40 % - Akzent5 2 3 4 2 3" xfId="6854" xr:uid="{00000000-0005-0000-0000-0000BB1A0000}"/>
    <cellStyle name="40 % - Akzent5 2 3 4 3" xfId="6855" xr:uid="{00000000-0005-0000-0000-0000BC1A0000}"/>
    <cellStyle name="40 % - Akzent5 2 3 4 3 2" xfId="6856" xr:uid="{00000000-0005-0000-0000-0000BD1A0000}"/>
    <cellStyle name="40 % - Akzent5 2 3 4 3 3" xfId="6857" xr:uid="{00000000-0005-0000-0000-0000BE1A0000}"/>
    <cellStyle name="40 % - Akzent5 2 3 4 4" xfId="6858" xr:uid="{00000000-0005-0000-0000-0000BF1A0000}"/>
    <cellStyle name="40 % - Akzent5 2 3 4 5" xfId="6859" xr:uid="{00000000-0005-0000-0000-0000C01A0000}"/>
    <cellStyle name="40 % - Akzent5 2 3 5" xfId="6860" xr:uid="{00000000-0005-0000-0000-0000C11A0000}"/>
    <cellStyle name="40 % - Akzent5 2 3 5 2" xfId="6861" xr:uid="{00000000-0005-0000-0000-0000C21A0000}"/>
    <cellStyle name="40 % - Akzent5 2 3 5 3" xfId="6862" xr:uid="{00000000-0005-0000-0000-0000C31A0000}"/>
    <cellStyle name="40 % - Akzent5 2 3 6" xfId="6863" xr:uid="{00000000-0005-0000-0000-0000C41A0000}"/>
    <cellStyle name="40 % - Akzent5 2 3 6 2" xfId="6864" xr:uid="{00000000-0005-0000-0000-0000C51A0000}"/>
    <cellStyle name="40 % - Akzent5 2 3 6 3" xfId="6865" xr:uid="{00000000-0005-0000-0000-0000C61A0000}"/>
    <cellStyle name="40 % - Akzent5 2 3 7" xfId="6866" xr:uid="{00000000-0005-0000-0000-0000C71A0000}"/>
    <cellStyle name="40 % - Akzent5 2 3 7 2" xfId="6867" xr:uid="{00000000-0005-0000-0000-0000C81A0000}"/>
    <cellStyle name="40 % - Akzent5 2 3 7 3" xfId="6868" xr:uid="{00000000-0005-0000-0000-0000C91A0000}"/>
    <cellStyle name="40 % - Akzent5 2 3 8" xfId="6869" xr:uid="{00000000-0005-0000-0000-0000CA1A0000}"/>
    <cellStyle name="40 % - Akzent5 2 3 8 2" xfId="6870" xr:uid="{00000000-0005-0000-0000-0000CB1A0000}"/>
    <cellStyle name="40 % - Akzent5 2 3 8 3" xfId="6871" xr:uid="{00000000-0005-0000-0000-0000CC1A0000}"/>
    <cellStyle name="40 % - Akzent5 2 3 9" xfId="6872" xr:uid="{00000000-0005-0000-0000-0000CD1A0000}"/>
    <cellStyle name="40 % - Akzent5 2 3 9 2" xfId="6873" xr:uid="{00000000-0005-0000-0000-0000CE1A0000}"/>
    <cellStyle name="40 % - Akzent5 2 3 9 3" xfId="6874" xr:uid="{00000000-0005-0000-0000-0000CF1A0000}"/>
    <cellStyle name="40 % - Akzent5 2 4" xfId="6875" xr:uid="{00000000-0005-0000-0000-0000D01A0000}"/>
    <cellStyle name="40 % - Akzent5 2 4 10" xfId="6876" xr:uid="{00000000-0005-0000-0000-0000D11A0000}"/>
    <cellStyle name="40 % - Akzent5 2 4 11" xfId="6877" xr:uid="{00000000-0005-0000-0000-0000D21A0000}"/>
    <cellStyle name="40 % - Akzent5 2 4 12" xfId="6878" xr:uid="{00000000-0005-0000-0000-0000D31A0000}"/>
    <cellStyle name="40 % - Akzent5 2 4 2" xfId="6879" xr:uid="{00000000-0005-0000-0000-0000D41A0000}"/>
    <cellStyle name="40 % - Akzent5 2 4 2 2" xfId="6880" xr:uid="{00000000-0005-0000-0000-0000D51A0000}"/>
    <cellStyle name="40 % - Akzent5 2 4 2 2 2" xfId="6881" xr:uid="{00000000-0005-0000-0000-0000D61A0000}"/>
    <cellStyle name="40 % - Akzent5 2 4 2 2 2 2" xfId="6882" xr:uid="{00000000-0005-0000-0000-0000D71A0000}"/>
    <cellStyle name="40 % - Akzent5 2 4 2 2 2 3" xfId="6883" xr:uid="{00000000-0005-0000-0000-0000D81A0000}"/>
    <cellStyle name="40 % - Akzent5 2 4 2 2 3" xfId="6884" xr:uid="{00000000-0005-0000-0000-0000D91A0000}"/>
    <cellStyle name="40 % - Akzent5 2 4 2 2 3 2" xfId="6885" xr:uid="{00000000-0005-0000-0000-0000DA1A0000}"/>
    <cellStyle name="40 % - Akzent5 2 4 2 2 3 3" xfId="6886" xr:uid="{00000000-0005-0000-0000-0000DB1A0000}"/>
    <cellStyle name="40 % - Akzent5 2 4 2 2 4" xfId="6887" xr:uid="{00000000-0005-0000-0000-0000DC1A0000}"/>
    <cellStyle name="40 % - Akzent5 2 4 2 2 5" xfId="6888" xr:uid="{00000000-0005-0000-0000-0000DD1A0000}"/>
    <cellStyle name="40 % - Akzent5 2 4 2 3" xfId="6889" xr:uid="{00000000-0005-0000-0000-0000DE1A0000}"/>
    <cellStyle name="40 % - Akzent5 2 4 2 3 2" xfId="6890" xr:uid="{00000000-0005-0000-0000-0000DF1A0000}"/>
    <cellStyle name="40 % - Akzent5 2 4 2 3 3" xfId="6891" xr:uid="{00000000-0005-0000-0000-0000E01A0000}"/>
    <cellStyle name="40 % - Akzent5 2 4 2 4" xfId="6892" xr:uid="{00000000-0005-0000-0000-0000E11A0000}"/>
    <cellStyle name="40 % - Akzent5 2 4 2 4 2" xfId="6893" xr:uid="{00000000-0005-0000-0000-0000E21A0000}"/>
    <cellStyle name="40 % - Akzent5 2 4 2 4 3" xfId="6894" xr:uid="{00000000-0005-0000-0000-0000E31A0000}"/>
    <cellStyle name="40 % - Akzent5 2 4 2 5" xfId="6895" xr:uid="{00000000-0005-0000-0000-0000E41A0000}"/>
    <cellStyle name="40 % - Akzent5 2 4 2 5 2" xfId="6896" xr:uid="{00000000-0005-0000-0000-0000E51A0000}"/>
    <cellStyle name="40 % - Akzent5 2 4 2 5 3" xfId="6897" xr:uid="{00000000-0005-0000-0000-0000E61A0000}"/>
    <cellStyle name="40 % - Akzent5 2 4 2 6" xfId="6898" xr:uid="{00000000-0005-0000-0000-0000E71A0000}"/>
    <cellStyle name="40 % - Akzent5 2 4 2 7" xfId="6899" xr:uid="{00000000-0005-0000-0000-0000E81A0000}"/>
    <cellStyle name="40 % - Akzent5 2 4 2 8" xfId="6900" xr:uid="{00000000-0005-0000-0000-0000E91A0000}"/>
    <cellStyle name="40 % - Akzent5 2 4 3" xfId="6901" xr:uid="{00000000-0005-0000-0000-0000EA1A0000}"/>
    <cellStyle name="40 % - Akzent5 2 4 3 2" xfId="6902" xr:uid="{00000000-0005-0000-0000-0000EB1A0000}"/>
    <cellStyle name="40 % - Akzent5 2 4 3 2 2" xfId="6903" xr:uid="{00000000-0005-0000-0000-0000EC1A0000}"/>
    <cellStyle name="40 % - Akzent5 2 4 3 2 2 2" xfId="6904" xr:uid="{00000000-0005-0000-0000-0000ED1A0000}"/>
    <cellStyle name="40 % - Akzent5 2 4 3 2 2 3" xfId="6905" xr:uid="{00000000-0005-0000-0000-0000EE1A0000}"/>
    <cellStyle name="40 % - Akzent5 2 4 3 2 3" xfId="6906" xr:uid="{00000000-0005-0000-0000-0000EF1A0000}"/>
    <cellStyle name="40 % - Akzent5 2 4 3 2 3 2" xfId="6907" xr:uid="{00000000-0005-0000-0000-0000F01A0000}"/>
    <cellStyle name="40 % - Akzent5 2 4 3 2 3 3" xfId="6908" xr:uid="{00000000-0005-0000-0000-0000F11A0000}"/>
    <cellStyle name="40 % - Akzent5 2 4 3 2 4" xfId="6909" xr:uid="{00000000-0005-0000-0000-0000F21A0000}"/>
    <cellStyle name="40 % - Akzent5 2 4 3 2 5" xfId="6910" xr:uid="{00000000-0005-0000-0000-0000F31A0000}"/>
    <cellStyle name="40 % - Akzent5 2 4 3 3" xfId="6911" xr:uid="{00000000-0005-0000-0000-0000F41A0000}"/>
    <cellStyle name="40 % - Akzent5 2 4 3 3 2" xfId="6912" xr:uid="{00000000-0005-0000-0000-0000F51A0000}"/>
    <cellStyle name="40 % - Akzent5 2 4 3 3 3" xfId="6913" xr:uid="{00000000-0005-0000-0000-0000F61A0000}"/>
    <cellStyle name="40 % - Akzent5 2 4 3 4" xfId="6914" xr:uid="{00000000-0005-0000-0000-0000F71A0000}"/>
    <cellStyle name="40 % - Akzent5 2 4 3 4 2" xfId="6915" xr:uid="{00000000-0005-0000-0000-0000F81A0000}"/>
    <cellStyle name="40 % - Akzent5 2 4 3 4 3" xfId="6916" xr:uid="{00000000-0005-0000-0000-0000F91A0000}"/>
    <cellStyle name="40 % - Akzent5 2 4 3 5" xfId="6917" xr:uid="{00000000-0005-0000-0000-0000FA1A0000}"/>
    <cellStyle name="40 % - Akzent5 2 4 3 6" xfId="6918" xr:uid="{00000000-0005-0000-0000-0000FB1A0000}"/>
    <cellStyle name="40 % - Akzent5 2 4 3 7" xfId="6919" xr:uid="{00000000-0005-0000-0000-0000FC1A0000}"/>
    <cellStyle name="40 % - Akzent5 2 4 4" xfId="6920" xr:uid="{00000000-0005-0000-0000-0000FD1A0000}"/>
    <cellStyle name="40 % - Akzent5 2 4 4 2" xfId="6921" xr:uid="{00000000-0005-0000-0000-0000FE1A0000}"/>
    <cellStyle name="40 % - Akzent5 2 4 4 2 2" xfId="6922" xr:uid="{00000000-0005-0000-0000-0000FF1A0000}"/>
    <cellStyle name="40 % - Akzent5 2 4 4 2 3" xfId="6923" xr:uid="{00000000-0005-0000-0000-0000001B0000}"/>
    <cellStyle name="40 % - Akzent5 2 4 4 3" xfId="6924" xr:uid="{00000000-0005-0000-0000-0000011B0000}"/>
    <cellStyle name="40 % - Akzent5 2 4 4 3 2" xfId="6925" xr:uid="{00000000-0005-0000-0000-0000021B0000}"/>
    <cellStyle name="40 % - Akzent5 2 4 4 3 3" xfId="6926" xr:uid="{00000000-0005-0000-0000-0000031B0000}"/>
    <cellStyle name="40 % - Akzent5 2 4 4 4" xfId="6927" xr:uid="{00000000-0005-0000-0000-0000041B0000}"/>
    <cellStyle name="40 % - Akzent5 2 4 4 5" xfId="6928" xr:uid="{00000000-0005-0000-0000-0000051B0000}"/>
    <cellStyle name="40 % - Akzent5 2 4 5" xfId="6929" xr:uid="{00000000-0005-0000-0000-0000061B0000}"/>
    <cellStyle name="40 % - Akzent5 2 4 5 2" xfId="6930" xr:uid="{00000000-0005-0000-0000-0000071B0000}"/>
    <cellStyle name="40 % - Akzent5 2 4 5 3" xfId="6931" xr:uid="{00000000-0005-0000-0000-0000081B0000}"/>
    <cellStyle name="40 % - Akzent5 2 4 6" xfId="6932" xr:uid="{00000000-0005-0000-0000-0000091B0000}"/>
    <cellStyle name="40 % - Akzent5 2 4 6 2" xfId="6933" xr:uid="{00000000-0005-0000-0000-00000A1B0000}"/>
    <cellStyle name="40 % - Akzent5 2 4 6 3" xfId="6934" xr:uid="{00000000-0005-0000-0000-00000B1B0000}"/>
    <cellStyle name="40 % - Akzent5 2 4 7" xfId="6935" xr:uid="{00000000-0005-0000-0000-00000C1B0000}"/>
    <cellStyle name="40 % - Akzent5 2 4 7 2" xfId="6936" xr:uid="{00000000-0005-0000-0000-00000D1B0000}"/>
    <cellStyle name="40 % - Akzent5 2 4 7 3" xfId="6937" xr:uid="{00000000-0005-0000-0000-00000E1B0000}"/>
    <cellStyle name="40 % - Akzent5 2 4 8" xfId="6938" xr:uid="{00000000-0005-0000-0000-00000F1B0000}"/>
    <cellStyle name="40 % - Akzent5 2 4 8 2" xfId="6939" xr:uid="{00000000-0005-0000-0000-0000101B0000}"/>
    <cellStyle name="40 % - Akzent5 2 4 8 3" xfId="6940" xr:uid="{00000000-0005-0000-0000-0000111B0000}"/>
    <cellStyle name="40 % - Akzent5 2 4 9" xfId="6941" xr:uid="{00000000-0005-0000-0000-0000121B0000}"/>
    <cellStyle name="40 % - Akzent5 2 4 9 2" xfId="6942" xr:uid="{00000000-0005-0000-0000-0000131B0000}"/>
    <cellStyle name="40 % - Akzent5 2 4 9 3" xfId="6943" xr:uid="{00000000-0005-0000-0000-0000141B0000}"/>
    <cellStyle name="40 % - Akzent5 2 5" xfId="6944" xr:uid="{00000000-0005-0000-0000-0000151B0000}"/>
    <cellStyle name="40 % - Akzent5 2 5 10" xfId="6945" xr:uid="{00000000-0005-0000-0000-0000161B0000}"/>
    <cellStyle name="40 % - Akzent5 2 5 2" xfId="6946" xr:uid="{00000000-0005-0000-0000-0000171B0000}"/>
    <cellStyle name="40 % - Akzent5 2 5 2 2" xfId="6947" xr:uid="{00000000-0005-0000-0000-0000181B0000}"/>
    <cellStyle name="40 % - Akzent5 2 5 2 2 2" xfId="6948" xr:uid="{00000000-0005-0000-0000-0000191B0000}"/>
    <cellStyle name="40 % - Akzent5 2 5 2 2 3" xfId="6949" xr:uid="{00000000-0005-0000-0000-00001A1B0000}"/>
    <cellStyle name="40 % - Akzent5 2 5 2 3" xfId="6950" xr:uid="{00000000-0005-0000-0000-00001B1B0000}"/>
    <cellStyle name="40 % - Akzent5 2 5 2 3 2" xfId="6951" xr:uid="{00000000-0005-0000-0000-00001C1B0000}"/>
    <cellStyle name="40 % - Akzent5 2 5 2 3 3" xfId="6952" xr:uid="{00000000-0005-0000-0000-00001D1B0000}"/>
    <cellStyle name="40 % - Akzent5 2 5 2 4" xfId="6953" xr:uid="{00000000-0005-0000-0000-00001E1B0000}"/>
    <cellStyle name="40 % - Akzent5 2 5 2 5" xfId="6954" xr:uid="{00000000-0005-0000-0000-00001F1B0000}"/>
    <cellStyle name="40 % - Akzent5 2 5 3" xfId="6955" xr:uid="{00000000-0005-0000-0000-0000201B0000}"/>
    <cellStyle name="40 % - Akzent5 2 5 3 2" xfId="6956" xr:uid="{00000000-0005-0000-0000-0000211B0000}"/>
    <cellStyle name="40 % - Akzent5 2 5 3 3" xfId="6957" xr:uid="{00000000-0005-0000-0000-0000221B0000}"/>
    <cellStyle name="40 % - Akzent5 2 5 4" xfId="6958" xr:uid="{00000000-0005-0000-0000-0000231B0000}"/>
    <cellStyle name="40 % - Akzent5 2 5 4 2" xfId="6959" xr:uid="{00000000-0005-0000-0000-0000241B0000}"/>
    <cellStyle name="40 % - Akzent5 2 5 4 3" xfId="6960" xr:uid="{00000000-0005-0000-0000-0000251B0000}"/>
    <cellStyle name="40 % - Akzent5 2 5 5" xfId="6961" xr:uid="{00000000-0005-0000-0000-0000261B0000}"/>
    <cellStyle name="40 % - Akzent5 2 5 5 2" xfId="6962" xr:uid="{00000000-0005-0000-0000-0000271B0000}"/>
    <cellStyle name="40 % - Akzent5 2 5 5 3" xfId="6963" xr:uid="{00000000-0005-0000-0000-0000281B0000}"/>
    <cellStyle name="40 % - Akzent5 2 5 6" xfId="6964" xr:uid="{00000000-0005-0000-0000-0000291B0000}"/>
    <cellStyle name="40 % - Akzent5 2 5 6 2" xfId="6965" xr:uid="{00000000-0005-0000-0000-00002A1B0000}"/>
    <cellStyle name="40 % - Akzent5 2 5 6 3" xfId="6966" xr:uid="{00000000-0005-0000-0000-00002B1B0000}"/>
    <cellStyle name="40 % - Akzent5 2 5 7" xfId="6967" xr:uid="{00000000-0005-0000-0000-00002C1B0000}"/>
    <cellStyle name="40 % - Akzent5 2 5 7 2" xfId="6968" xr:uid="{00000000-0005-0000-0000-00002D1B0000}"/>
    <cellStyle name="40 % - Akzent5 2 5 7 3" xfId="6969" xr:uid="{00000000-0005-0000-0000-00002E1B0000}"/>
    <cellStyle name="40 % - Akzent5 2 5 8" xfId="6970" xr:uid="{00000000-0005-0000-0000-00002F1B0000}"/>
    <cellStyle name="40 % - Akzent5 2 5 9" xfId="6971" xr:uid="{00000000-0005-0000-0000-0000301B0000}"/>
    <cellStyle name="40 % - Akzent5 2 6" xfId="6972" xr:uid="{00000000-0005-0000-0000-0000311B0000}"/>
    <cellStyle name="40 % - Akzent5 2 6 2" xfId="6973" xr:uid="{00000000-0005-0000-0000-0000321B0000}"/>
    <cellStyle name="40 % - Akzent5 2 6 2 2" xfId="6974" xr:uid="{00000000-0005-0000-0000-0000331B0000}"/>
    <cellStyle name="40 % - Akzent5 2 6 2 2 2" xfId="6975" xr:uid="{00000000-0005-0000-0000-0000341B0000}"/>
    <cellStyle name="40 % - Akzent5 2 6 2 2 3" xfId="6976" xr:uid="{00000000-0005-0000-0000-0000351B0000}"/>
    <cellStyle name="40 % - Akzent5 2 6 2 3" xfId="6977" xr:uid="{00000000-0005-0000-0000-0000361B0000}"/>
    <cellStyle name="40 % - Akzent5 2 6 2 3 2" xfId="6978" xr:uid="{00000000-0005-0000-0000-0000371B0000}"/>
    <cellStyle name="40 % - Akzent5 2 6 2 3 3" xfId="6979" xr:uid="{00000000-0005-0000-0000-0000381B0000}"/>
    <cellStyle name="40 % - Akzent5 2 6 2 4" xfId="6980" xr:uid="{00000000-0005-0000-0000-0000391B0000}"/>
    <cellStyle name="40 % - Akzent5 2 6 2 5" xfId="6981" xr:uid="{00000000-0005-0000-0000-00003A1B0000}"/>
    <cellStyle name="40 % - Akzent5 2 6 3" xfId="6982" xr:uid="{00000000-0005-0000-0000-00003B1B0000}"/>
    <cellStyle name="40 % - Akzent5 2 6 3 2" xfId="6983" xr:uid="{00000000-0005-0000-0000-00003C1B0000}"/>
    <cellStyle name="40 % - Akzent5 2 6 3 3" xfId="6984" xr:uid="{00000000-0005-0000-0000-00003D1B0000}"/>
    <cellStyle name="40 % - Akzent5 2 6 4" xfId="6985" xr:uid="{00000000-0005-0000-0000-00003E1B0000}"/>
    <cellStyle name="40 % - Akzent5 2 6 4 2" xfId="6986" xr:uid="{00000000-0005-0000-0000-00003F1B0000}"/>
    <cellStyle name="40 % - Akzent5 2 6 4 3" xfId="6987" xr:uid="{00000000-0005-0000-0000-0000401B0000}"/>
    <cellStyle name="40 % - Akzent5 2 6 5" xfId="6988" xr:uid="{00000000-0005-0000-0000-0000411B0000}"/>
    <cellStyle name="40 % - Akzent5 2 6 6" xfId="6989" xr:uid="{00000000-0005-0000-0000-0000421B0000}"/>
    <cellStyle name="40 % - Akzent5 2 6 7" xfId="6990" xr:uid="{00000000-0005-0000-0000-0000431B0000}"/>
    <cellStyle name="40 % - Akzent5 2 7" xfId="6991" xr:uid="{00000000-0005-0000-0000-0000441B0000}"/>
    <cellStyle name="40 % - Akzent5 2 7 2" xfId="6992" xr:uid="{00000000-0005-0000-0000-0000451B0000}"/>
    <cellStyle name="40 % - Akzent5 2 7 2 2" xfId="6993" xr:uid="{00000000-0005-0000-0000-0000461B0000}"/>
    <cellStyle name="40 % - Akzent5 2 7 2 2 2" xfId="6994" xr:uid="{00000000-0005-0000-0000-0000471B0000}"/>
    <cellStyle name="40 % - Akzent5 2 7 2 2 3" xfId="6995" xr:uid="{00000000-0005-0000-0000-0000481B0000}"/>
    <cellStyle name="40 % - Akzent5 2 7 2 3" xfId="6996" xr:uid="{00000000-0005-0000-0000-0000491B0000}"/>
    <cellStyle name="40 % - Akzent5 2 7 2 3 2" xfId="6997" xr:uid="{00000000-0005-0000-0000-00004A1B0000}"/>
    <cellStyle name="40 % - Akzent5 2 7 2 3 3" xfId="6998" xr:uid="{00000000-0005-0000-0000-00004B1B0000}"/>
    <cellStyle name="40 % - Akzent5 2 7 2 4" xfId="6999" xr:uid="{00000000-0005-0000-0000-00004C1B0000}"/>
    <cellStyle name="40 % - Akzent5 2 7 2 5" xfId="7000" xr:uid="{00000000-0005-0000-0000-00004D1B0000}"/>
    <cellStyle name="40 % - Akzent5 2 7 3" xfId="7001" xr:uid="{00000000-0005-0000-0000-00004E1B0000}"/>
    <cellStyle name="40 % - Akzent5 2 7 3 2" xfId="7002" xr:uid="{00000000-0005-0000-0000-00004F1B0000}"/>
    <cellStyle name="40 % - Akzent5 2 7 3 3" xfId="7003" xr:uid="{00000000-0005-0000-0000-0000501B0000}"/>
    <cellStyle name="40 % - Akzent5 2 7 4" xfId="7004" xr:uid="{00000000-0005-0000-0000-0000511B0000}"/>
    <cellStyle name="40 % - Akzent5 2 7 4 2" xfId="7005" xr:uid="{00000000-0005-0000-0000-0000521B0000}"/>
    <cellStyle name="40 % - Akzent5 2 7 4 3" xfId="7006" xr:uid="{00000000-0005-0000-0000-0000531B0000}"/>
    <cellStyle name="40 % - Akzent5 2 7 5" xfId="7007" xr:uid="{00000000-0005-0000-0000-0000541B0000}"/>
    <cellStyle name="40 % - Akzent5 2 7 6" xfId="7008" xr:uid="{00000000-0005-0000-0000-0000551B0000}"/>
    <cellStyle name="40 % - Akzent5 2 7 7" xfId="7009" xr:uid="{00000000-0005-0000-0000-0000561B0000}"/>
    <cellStyle name="40 % - Akzent5 2 8" xfId="7010" xr:uid="{00000000-0005-0000-0000-0000571B0000}"/>
    <cellStyle name="40 % - Akzent5 2 8 2" xfId="7011" xr:uid="{00000000-0005-0000-0000-0000581B0000}"/>
    <cellStyle name="40 % - Akzent5 2 8 2 2" xfId="7012" xr:uid="{00000000-0005-0000-0000-0000591B0000}"/>
    <cellStyle name="40 % - Akzent5 2 8 2 2 2" xfId="7013" xr:uid="{00000000-0005-0000-0000-00005A1B0000}"/>
    <cellStyle name="40 % - Akzent5 2 8 2 2 3" xfId="7014" xr:uid="{00000000-0005-0000-0000-00005B1B0000}"/>
    <cellStyle name="40 % - Akzent5 2 8 2 3" xfId="7015" xr:uid="{00000000-0005-0000-0000-00005C1B0000}"/>
    <cellStyle name="40 % - Akzent5 2 8 2 3 2" xfId="7016" xr:uid="{00000000-0005-0000-0000-00005D1B0000}"/>
    <cellStyle name="40 % - Akzent5 2 8 2 3 3" xfId="7017" xr:uid="{00000000-0005-0000-0000-00005E1B0000}"/>
    <cellStyle name="40 % - Akzent5 2 8 2 4" xfId="7018" xr:uid="{00000000-0005-0000-0000-00005F1B0000}"/>
    <cellStyle name="40 % - Akzent5 2 8 2 5" xfId="7019" xr:uid="{00000000-0005-0000-0000-0000601B0000}"/>
    <cellStyle name="40 % - Akzent5 2 8 3" xfId="7020" xr:uid="{00000000-0005-0000-0000-0000611B0000}"/>
    <cellStyle name="40 % - Akzent5 2 8 3 2" xfId="7021" xr:uid="{00000000-0005-0000-0000-0000621B0000}"/>
    <cellStyle name="40 % - Akzent5 2 8 3 3" xfId="7022" xr:uid="{00000000-0005-0000-0000-0000631B0000}"/>
    <cellStyle name="40 % - Akzent5 2 8 4" xfId="7023" xr:uid="{00000000-0005-0000-0000-0000641B0000}"/>
    <cellStyle name="40 % - Akzent5 2 8 4 2" xfId="7024" xr:uid="{00000000-0005-0000-0000-0000651B0000}"/>
    <cellStyle name="40 % - Akzent5 2 8 4 3" xfId="7025" xr:uid="{00000000-0005-0000-0000-0000661B0000}"/>
    <cellStyle name="40 % - Akzent5 2 8 5" xfId="7026" xr:uid="{00000000-0005-0000-0000-0000671B0000}"/>
    <cellStyle name="40 % - Akzent5 2 8 6" xfId="7027" xr:uid="{00000000-0005-0000-0000-0000681B0000}"/>
    <cellStyle name="40 % - Akzent5 2 8 7" xfId="7028" xr:uid="{00000000-0005-0000-0000-0000691B0000}"/>
    <cellStyle name="40 % - Akzent5 2 9" xfId="7029" xr:uid="{00000000-0005-0000-0000-00006A1B0000}"/>
    <cellStyle name="40 % - Akzent5 2 9 2" xfId="7030" xr:uid="{00000000-0005-0000-0000-00006B1B0000}"/>
    <cellStyle name="40 % - Akzent5 2 9 2 2" xfId="7031" xr:uid="{00000000-0005-0000-0000-00006C1B0000}"/>
    <cellStyle name="40 % - Akzent5 2 9 2 3" xfId="7032" xr:uid="{00000000-0005-0000-0000-00006D1B0000}"/>
    <cellStyle name="40 % - Akzent5 2 9 3" xfId="7033" xr:uid="{00000000-0005-0000-0000-00006E1B0000}"/>
    <cellStyle name="40 % - Akzent5 2 9 3 2" xfId="7034" xr:uid="{00000000-0005-0000-0000-00006F1B0000}"/>
    <cellStyle name="40 % - Akzent5 2 9 3 3" xfId="7035" xr:uid="{00000000-0005-0000-0000-0000701B0000}"/>
    <cellStyle name="40 % - Akzent5 2 9 4" xfId="7036" xr:uid="{00000000-0005-0000-0000-0000711B0000}"/>
    <cellStyle name="40 % - Akzent5 2 9 5" xfId="7037" xr:uid="{00000000-0005-0000-0000-0000721B0000}"/>
    <cellStyle name="40 % - Akzent5 3" xfId="7038" xr:uid="{00000000-0005-0000-0000-0000731B0000}"/>
    <cellStyle name="40 % - Akzent5 3 10" xfId="7039" xr:uid="{00000000-0005-0000-0000-0000741B0000}"/>
    <cellStyle name="40 % - Akzent5 3 10 2" xfId="7040" xr:uid="{00000000-0005-0000-0000-0000751B0000}"/>
    <cellStyle name="40 % - Akzent5 3 10 3" xfId="7041" xr:uid="{00000000-0005-0000-0000-0000761B0000}"/>
    <cellStyle name="40 % - Akzent5 3 11" xfId="7042" xr:uid="{00000000-0005-0000-0000-0000771B0000}"/>
    <cellStyle name="40 % - Akzent5 3 12" xfId="7043" xr:uid="{00000000-0005-0000-0000-0000781B0000}"/>
    <cellStyle name="40 % - Akzent5 3 13" xfId="7044" xr:uid="{00000000-0005-0000-0000-0000791B0000}"/>
    <cellStyle name="40 % - Akzent5 3 2" xfId="7045" xr:uid="{00000000-0005-0000-0000-00007A1B0000}"/>
    <cellStyle name="40 % - Akzent5 3 2 10" xfId="7046" xr:uid="{00000000-0005-0000-0000-00007B1B0000}"/>
    <cellStyle name="40 % - Akzent5 3 2 2" xfId="7047" xr:uid="{00000000-0005-0000-0000-00007C1B0000}"/>
    <cellStyle name="40 % - Akzent5 3 2 2 2" xfId="7048" xr:uid="{00000000-0005-0000-0000-00007D1B0000}"/>
    <cellStyle name="40 % - Akzent5 3 2 2 2 2" xfId="7049" xr:uid="{00000000-0005-0000-0000-00007E1B0000}"/>
    <cellStyle name="40 % - Akzent5 3 2 2 2 3" xfId="7050" xr:uid="{00000000-0005-0000-0000-00007F1B0000}"/>
    <cellStyle name="40 % - Akzent5 3 2 2 3" xfId="7051" xr:uid="{00000000-0005-0000-0000-0000801B0000}"/>
    <cellStyle name="40 % - Akzent5 3 2 2 3 2" xfId="7052" xr:uid="{00000000-0005-0000-0000-0000811B0000}"/>
    <cellStyle name="40 % - Akzent5 3 2 2 3 3" xfId="7053" xr:uid="{00000000-0005-0000-0000-0000821B0000}"/>
    <cellStyle name="40 % - Akzent5 3 2 2 4" xfId="7054" xr:uid="{00000000-0005-0000-0000-0000831B0000}"/>
    <cellStyle name="40 % - Akzent5 3 2 2 5" xfId="7055" xr:uid="{00000000-0005-0000-0000-0000841B0000}"/>
    <cellStyle name="40 % - Akzent5 3 2 3" xfId="7056" xr:uid="{00000000-0005-0000-0000-0000851B0000}"/>
    <cellStyle name="40 % - Akzent5 3 2 3 2" xfId="7057" xr:uid="{00000000-0005-0000-0000-0000861B0000}"/>
    <cellStyle name="40 % - Akzent5 3 2 3 3" xfId="7058" xr:uid="{00000000-0005-0000-0000-0000871B0000}"/>
    <cellStyle name="40 % - Akzent5 3 2 4" xfId="7059" xr:uid="{00000000-0005-0000-0000-0000881B0000}"/>
    <cellStyle name="40 % - Akzent5 3 2 4 2" xfId="7060" xr:uid="{00000000-0005-0000-0000-0000891B0000}"/>
    <cellStyle name="40 % - Akzent5 3 2 4 3" xfId="7061" xr:uid="{00000000-0005-0000-0000-00008A1B0000}"/>
    <cellStyle name="40 % - Akzent5 3 2 5" xfId="7062" xr:uid="{00000000-0005-0000-0000-00008B1B0000}"/>
    <cellStyle name="40 % - Akzent5 3 2 5 2" xfId="7063" xr:uid="{00000000-0005-0000-0000-00008C1B0000}"/>
    <cellStyle name="40 % - Akzent5 3 2 5 3" xfId="7064" xr:uid="{00000000-0005-0000-0000-00008D1B0000}"/>
    <cellStyle name="40 % - Akzent5 3 2 6" xfId="7065" xr:uid="{00000000-0005-0000-0000-00008E1B0000}"/>
    <cellStyle name="40 % - Akzent5 3 2 6 2" xfId="7066" xr:uid="{00000000-0005-0000-0000-00008F1B0000}"/>
    <cellStyle name="40 % - Akzent5 3 2 6 3" xfId="7067" xr:uid="{00000000-0005-0000-0000-0000901B0000}"/>
    <cellStyle name="40 % - Akzent5 3 2 7" xfId="7068" xr:uid="{00000000-0005-0000-0000-0000911B0000}"/>
    <cellStyle name="40 % - Akzent5 3 2 7 2" xfId="7069" xr:uid="{00000000-0005-0000-0000-0000921B0000}"/>
    <cellStyle name="40 % - Akzent5 3 2 7 3" xfId="7070" xr:uid="{00000000-0005-0000-0000-0000931B0000}"/>
    <cellStyle name="40 % - Akzent5 3 2 8" xfId="7071" xr:uid="{00000000-0005-0000-0000-0000941B0000}"/>
    <cellStyle name="40 % - Akzent5 3 2 9" xfId="7072" xr:uid="{00000000-0005-0000-0000-0000951B0000}"/>
    <cellStyle name="40 % - Akzent5 3 3" xfId="7073" xr:uid="{00000000-0005-0000-0000-0000961B0000}"/>
    <cellStyle name="40 % - Akzent5 3 3 2" xfId="7074" xr:uid="{00000000-0005-0000-0000-0000971B0000}"/>
    <cellStyle name="40 % - Akzent5 3 3 2 2" xfId="7075" xr:uid="{00000000-0005-0000-0000-0000981B0000}"/>
    <cellStyle name="40 % - Akzent5 3 3 2 2 2" xfId="7076" xr:uid="{00000000-0005-0000-0000-0000991B0000}"/>
    <cellStyle name="40 % - Akzent5 3 3 2 2 3" xfId="7077" xr:uid="{00000000-0005-0000-0000-00009A1B0000}"/>
    <cellStyle name="40 % - Akzent5 3 3 2 3" xfId="7078" xr:uid="{00000000-0005-0000-0000-00009B1B0000}"/>
    <cellStyle name="40 % - Akzent5 3 3 2 3 2" xfId="7079" xr:uid="{00000000-0005-0000-0000-00009C1B0000}"/>
    <cellStyle name="40 % - Akzent5 3 3 2 3 3" xfId="7080" xr:uid="{00000000-0005-0000-0000-00009D1B0000}"/>
    <cellStyle name="40 % - Akzent5 3 3 2 4" xfId="7081" xr:uid="{00000000-0005-0000-0000-00009E1B0000}"/>
    <cellStyle name="40 % - Akzent5 3 3 2 5" xfId="7082" xr:uid="{00000000-0005-0000-0000-00009F1B0000}"/>
    <cellStyle name="40 % - Akzent5 3 3 3" xfId="7083" xr:uid="{00000000-0005-0000-0000-0000A01B0000}"/>
    <cellStyle name="40 % - Akzent5 3 3 3 2" xfId="7084" xr:uid="{00000000-0005-0000-0000-0000A11B0000}"/>
    <cellStyle name="40 % - Akzent5 3 3 3 3" xfId="7085" xr:uid="{00000000-0005-0000-0000-0000A21B0000}"/>
    <cellStyle name="40 % - Akzent5 3 3 4" xfId="7086" xr:uid="{00000000-0005-0000-0000-0000A31B0000}"/>
    <cellStyle name="40 % - Akzent5 3 3 4 2" xfId="7087" xr:uid="{00000000-0005-0000-0000-0000A41B0000}"/>
    <cellStyle name="40 % - Akzent5 3 3 4 3" xfId="7088" xr:uid="{00000000-0005-0000-0000-0000A51B0000}"/>
    <cellStyle name="40 % - Akzent5 3 3 5" xfId="7089" xr:uid="{00000000-0005-0000-0000-0000A61B0000}"/>
    <cellStyle name="40 % - Akzent5 3 3 5 2" xfId="7090" xr:uid="{00000000-0005-0000-0000-0000A71B0000}"/>
    <cellStyle name="40 % - Akzent5 3 3 5 3" xfId="7091" xr:uid="{00000000-0005-0000-0000-0000A81B0000}"/>
    <cellStyle name="40 % - Akzent5 3 3 6" xfId="7092" xr:uid="{00000000-0005-0000-0000-0000A91B0000}"/>
    <cellStyle name="40 % - Akzent5 3 3 7" xfId="7093" xr:uid="{00000000-0005-0000-0000-0000AA1B0000}"/>
    <cellStyle name="40 % - Akzent5 3 3 8" xfId="7094" xr:uid="{00000000-0005-0000-0000-0000AB1B0000}"/>
    <cellStyle name="40 % - Akzent5 3 4" xfId="7095" xr:uid="{00000000-0005-0000-0000-0000AC1B0000}"/>
    <cellStyle name="40 % - Akzent5 3 4 2" xfId="7096" xr:uid="{00000000-0005-0000-0000-0000AD1B0000}"/>
    <cellStyle name="40 % - Akzent5 3 4 2 2" xfId="7097" xr:uid="{00000000-0005-0000-0000-0000AE1B0000}"/>
    <cellStyle name="40 % - Akzent5 3 4 2 2 2" xfId="7098" xr:uid="{00000000-0005-0000-0000-0000AF1B0000}"/>
    <cellStyle name="40 % - Akzent5 3 4 2 2 3" xfId="7099" xr:uid="{00000000-0005-0000-0000-0000B01B0000}"/>
    <cellStyle name="40 % - Akzent5 3 4 2 3" xfId="7100" xr:uid="{00000000-0005-0000-0000-0000B11B0000}"/>
    <cellStyle name="40 % - Akzent5 3 4 2 3 2" xfId="7101" xr:uid="{00000000-0005-0000-0000-0000B21B0000}"/>
    <cellStyle name="40 % - Akzent5 3 4 2 3 3" xfId="7102" xr:uid="{00000000-0005-0000-0000-0000B31B0000}"/>
    <cellStyle name="40 % - Akzent5 3 4 2 4" xfId="7103" xr:uid="{00000000-0005-0000-0000-0000B41B0000}"/>
    <cellStyle name="40 % - Akzent5 3 4 2 5" xfId="7104" xr:uid="{00000000-0005-0000-0000-0000B51B0000}"/>
    <cellStyle name="40 % - Akzent5 3 4 3" xfId="7105" xr:uid="{00000000-0005-0000-0000-0000B61B0000}"/>
    <cellStyle name="40 % - Akzent5 3 4 3 2" xfId="7106" xr:uid="{00000000-0005-0000-0000-0000B71B0000}"/>
    <cellStyle name="40 % - Akzent5 3 4 3 3" xfId="7107" xr:uid="{00000000-0005-0000-0000-0000B81B0000}"/>
    <cellStyle name="40 % - Akzent5 3 4 4" xfId="7108" xr:uid="{00000000-0005-0000-0000-0000B91B0000}"/>
    <cellStyle name="40 % - Akzent5 3 4 4 2" xfId="7109" xr:uid="{00000000-0005-0000-0000-0000BA1B0000}"/>
    <cellStyle name="40 % - Akzent5 3 4 4 3" xfId="7110" xr:uid="{00000000-0005-0000-0000-0000BB1B0000}"/>
    <cellStyle name="40 % - Akzent5 3 4 5" xfId="7111" xr:uid="{00000000-0005-0000-0000-0000BC1B0000}"/>
    <cellStyle name="40 % - Akzent5 3 4 6" xfId="7112" xr:uid="{00000000-0005-0000-0000-0000BD1B0000}"/>
    <cellStyle name="40 % - Akzent5 3 4 7" xfId="7113" xr:uid="{00000000-0005-0000-0000-0000BE1B0000}"/>
    <cellStyle name="40 % - Akzent5 3 5" xfId="7114" xr:uid="{00000000-0005-0000-0000-0000BF1B0000}"/>
    <cellStyle name="40 % - Akzent5 3 5 2" xfId="7115" xr:uid="{00000000-0005-0000-0000-0000C01B0000}"/>
    <cellStyle name="40 % - Akzent5 3 5 2 2" xfId="7116" xr:uid="{00000000-0005-0000-0000-0000C11B0000}"/>
    <cellStyle name="40 % - Akzent5 3 5 2 2 2" xfId="7117" xr:uid="{00000000-0005-0000-0000-0000C21B0000}"/>
    <cellStyle name="40 % - Akzent5 3 5 2 2 3" xfId="7118" xr:uid="{00000000-0005-0000-0000-0000C31B0000}"/>
    <cellStyle name="40 % - Akzent5 3 5 2 3" xfId="7119" xr:uid="{00000000-0005-0000-0000-0000C41B0000}"/>
    <cellStyle name="40 % - Akzent5 3 5 2 3 2" xfId="7120" xr:uid="{00000000-0005-0000-0000-0000C51B0000}"/>
    <cellStyle name="40 % - Akzent5 3 5 2 3 3" xfId="7121" xr:uid="{00000000-0005-0000-0000-0000C61B0000}"/>
    <cellStyle name="40 % - Akzent5 3 5 2 4" xfId="7122" xr:uid="{00000000-0005-0000-0000-0000C71B0000}"/>
    <cellStyle name="40 % - Akzent5 3 5 2 5" xfId="7123" xr:uid="{00000000-0005-0000-0000-0000C81B0000}"/>
    <cellStyle name="40 % - Akzent5 3 5 3" xfId="7124" xr:uid="{00000000-0005-0000-0000-0000C91B0000}"/>
    <cellStyle name="40 % - Akzent5 3 5 3 2" xfId="7125" xr:uid="{00000000-0005-0000-0000-0000CA1B0000}"/>
    <cellStyle name="40 % - Akzent5 3 5 3 3" xfId="7126" xr:uid="{00000000-0005-0000-0000-0000CB1B0000}"/>
    <cellStyle name="40 % - Akzent5 3 5 4" xfId="7127" xr:uid="{00000000-0005-0000-0000-0000CC1B0000}"/>
    <cellStyle name="40 % - Akzent5 3 5 4 2" xfId="7128" xr:uid="{00000000-0005-0000-0000-0000CD1B0000}"/>
    <cellStyle name="40 % - Akzent5 3 5 4 3" xfId="7129" xr:uid="{00000000-0005-0000-0000-0000CE1B0000}"/>
    <cellStyle name="40 % - Akzent5 3 5 5" xfId="7130" xr:uid="{00000000-0005-0000-0000-0000CF1B0000}"/>
    <cellStyle name="40 % - Akzent5 3 5 6" xfId="7131" xr:uid="{00000000-0005-0000-0000-0000D01B0000}"/>
    <cellStyle name="40 % - Akzent5 3 5 7" xfId="7132" xr:uid="{00000000-0005-0000-0000-0000D11B0000}"/>
    <cellStyle name="40 % - Akzent5 3 6" xfId="7133" xr:uid="{00000000-0005-0000-0000-0000D21B0000}"/>
    <cellStyle name="40 % - Akzent5 3 6 2" xfId="7134" xr:uid="{00000000-0005-0000-0000-0000D31B0000}"/>
    <cellStyle name="40 % - Akzent5 3 6 2 2" xfId="7135" xr:uid="{00000000-0005-0000-0000-0000D41B0000}"/>
    <cellStyle name="40 % - Akzent5 3 6 2 3" xfId="7136" xr:uid="{00000000-0005-0000-0000-0000D51B0000}"/>
    <cellStyle name="40 % - Akzent5 3 6 3" xfId="7137" xr:uid="{00000000-0005-0000-0000-0000D61B0000}"/>
    <cellStyle name="40 % - Akzent5 3 6 3 2" xfId="7138" xr:uid="{00000000-0005-0000-0000-0000D71B0000}"/>
    <cellStyle name="40 % - Akzent5 3 6 3 3" xfId="7139" xr:uid="{00000000-0005-0000-0000-0000D81B0000}"/>
    <cellStyle name="40 % - Akzent5 3 6 4" xfId="7140" xr:uid="{00000000-0005-0000-0000-0000D91B0000}"/>
    <cellStyle name="40 % - Akzent5 3 6 5" xfId="7141" xr:uid="{00000000-0005-0000-0000-0000DA1B0000}"/>
    <cellStyle name="40 % - Akzent5 3 7" xfId="7142" xr:uid="{00000000-0005-0000-0000-0000DB1B0000}"/>
    <cellStyle name="40 % - Akzent5 3 7 2" xfId="7143" xr:uid="{00000000-0005-0000-0000-0000DC1B0000}"/>
    <cellStyle name="40 % - Akzent5 3 7 3" xfId="7144" xr:uid="{00000000-0005-0000-0000-0000DD1B0000}"/>
    <cellStyle name="40 % - Akzent5 3 8" xfId="7145" xr:uid="{00000000-0005-0000-0000-0000DE1B0000}"/>
    <cellStyle name="40 % - Akzent5 3 8 2" xfId="7146" xr:uid="{00000000-0005-0000-0000-0000DF1B0000}"/>
    <cellStyle name="40 % - Akzent5 3 8 3" xfId="7147" xr:uid="{00000000-0005-0000-0000-0000E01B0000}"/>
    <cellStyle name="40 % - Akzent5 3 9" xfId="7148" xr:uid="{00000000-0005-0000-0000-0000E11B0000}"/>
    <cellStyle name="40 % - Akzent5 3 9 2" xfId="7149" xr:uid="{00000000-0005-0000-0000-0000E21B0000}"/>
    <cellStyle name="40 % - Akzent5 3 9 3" xfId="7150" xr:uid="{00000000-0005-0000-0000-0000E31B0000}"/>
    <cellStyle name="40 % - Akzent5 4" xfId="7151" xr:uid="{00000000-0005-0000-0000-0000E41B0000}"/>
    <cellStyle name="40 % - Akzent5 4 10" xfId="7152" xr:uid="{00000000-0005-0000-0000-0000E51B0000}"/>
    <cellStyle name="40 % - Akzent5 4 11" xfId="7153" xr:uid="{00000000-0005-0000-0000-0000E61B0000}"/>
    <cellStyle name="40 % - Akzent5 4 12" xfId="7154" xr:uid="{00000000-0005-0000-0000-0000E71B0000}"/>
    <cellStyle name="40 % - Akzent5 4 2" xfId="7155" xr:uid="{00000000-0005-0000-0000-0000E81B0000}"/>
    <cellStyle name="40 % - Akzent5 4 2 2" xfId="7156" xr:uid="{00000000-0005-0000-0000-0000E91B0000}"/>
    <cellStyle name="40 % - Akzent5 4 2 2 2" xfId="7157" xr:uid="{00000000-0005-0000-0000-0000EA1B0000}"/>
    <cellStyle name="40 % - Akzent5 4 2 2 2 2" xfId="7158" xr:uid="{00000000-0005-0000-0000-0000EB1B0000}"/>
    <cellStyle name="40 % - Akzent5 4 2 2 2 3" xfId="7159" xr:uid="{00000000-0005-0000-0000-0000EC1B0000}"/>
    <cellStyle name="40 % - Akzent5 4 2 2 3" xfId="7160" xr:uid="{00000000-0005-0000-0000-0000ED1B0000}"/>
    <cellStyle name="40 % - Akzent5 4 2 2 3 2" xfId="7161" xr:uid="{00000000-0005-0000-0000-0000EE1B0000}"/>
    <cellStyle name="40 % - Akzent5 4 2 2 3 3" xfId="7162" xr:uid="{00000000-0005-0000-0000-0000EF1B0000}"/>
    <cellStyle name="40 % - Akzent5 4 2 2 4" xfId="7163" xr:uid="{00000000-0005-0000-0000-0000F01B0000}"/>
    <cellStyle name="40 % - Akzent5 4 2 2 5" xfId="7164" xr:uid="{00000000-0005-0000-0000-0000F11B0000}"/>
    <cellStyle name="40 % - Akzent5 4 2 3" xfId="7165" xr:uid="{00000000-0005-0000-0000-0000F21B0000}"/>
    <cellStyle name="40 % - Akzent5 4 2 3 2" xfId="7166" xr:uid="{00000000-0005-0000-0000-0000F31B0000}"/>
    <cellStyle name="40 % - Akzent5 4 2 3 3" xfId="7167" xr:uid="{00000000-0005-0000-0000-0000F41B0000}"/>
    <cellStyle name="40 % - Akzent5 4 2 4" xfId="7168" xr:uid="{00000000-0005-0000-0000-0000F51B0000}"/>
    <cellStyle name="40 % - Akzent5 4 2 4 2" xfId="7169" xr:uid="{00000000-0005-0000-0000-0000F61B0000}"/>
    <cellStyle name="40 % - Akzent5 4 2 4 3" xfId="7170" xr:uid="{00000000-0005-0000-0000-0000F71B0000}"/>
    <cellStyle name="40 % - Akzent5 4 2 5" xfId="7171" xr:uid="{00000000-0005-0000-0000-0000F81B0000}"/>
    <cellStyle name="40 % - Akzent5 4 2 5 2" xfId="7172" xr:uid="{00000000-0005-0000-0000-0000F91B0000}"/>
    <cellStyle name="40 % - Akzent5 4 2 5 3" xfId="7173" xr:uid="{00000000-0005-0000-0000-0000FA1B0000}"/>
    <cellStyle name="40 % - Akzent5 4 2 6" xfId="7174" xr:uid="{00000000-0005-0000-0000-0000FB1B0000}"/>
    <cellStyle name="40 % - Akzent5 4 2 7" xfId="7175" xr:uid="{00000000-0005-0000-0000-0000FC1B0000}"/>
    <cellStyle name="40 % - Akzent5 4 2 8" xfId="7176" xr:uid="{00000000-0005-0000-0000-0000FD1B0000}"/>
    <cellStyle name="40 % - Akzent5 4 3" xfId="7177" xr:uid="{00000000-0005-0000-0000-0000FE1B0000}"/>
    <cellStyle name="40 % - Akzent5 4 3 2" xfId="7178" xr:uid="{00000000-0005-0000-0000-0000FF1B0000}"/>
    <cellStyle name="40 % - Akzent5 4 3 2 2" xfId="7179" xr:uid="{00000000-0005-0000-0000-0000001C0000}"/>
    <cellStyle name="40 % - Akzent5 4 3 2 2 2" xfId="7180" xr:uid="{00000000-0005-0000-0000-0000011C0000}"/>
    <cellStyle name="40 % - Akzent5 4 3 2 2 3" xfId="7181" xr:uid="{00000000-0005-0000-0000-0000021C0000}"/>
    <cellStyle name="40 % - Akzent5 4 3 2 3" xfId="7182" xr:uid="{00000000-0005-0000-0000-0000031C0000}"/>
    <cellStyle name="40 % - Akzent5 4 3 2 3 2" xfId="7183" xr:uid="{00000000-0005-0000-0000-0000041C0000}"/>
    <cellStyle name="40 % - Akzent5 4 3 2 3 3" xfId="7184" xr:uid="{00000000-0005-0000-0000-0000051C0000}"/>
    <cellStyle name="40 % - Akzent5 4 3 2 4" xfId="7185" xr:uid="{00000000-0005-0000-0000-0000061C0000}"/>
    <cellStyle name="40 % - Akzent5 4 3 2 5" xfId="7186" xr:uid="{00000000-0005-0000-0000-0000071C0000}"/>
    <cellStyle name="40 % - Akzent5 4 3 3" xfId="7187" xr:uid="{00000000-0005-0000-0000-0000081C0000}"/>
    <cellStyle name="40 % - Akzent5 4 3 3 2" xfId="7188" xr:uid="{00000000-0005-0000-0000-0000091C0000}"/>
    <cellStyle name="40 % - Akzent5 4 3 3 3" xfId="7189" xr:uid="{00000000-0005-0000-0000-00000A1C0000}"/>
    <cellStyle name="40 % - Akzent5 4 3 4" xfId="7190" xr:uid="{00000000-0005-0000-0000-00000B1C0000}"/>
    <cellStyle name="40 % - Akzent5 4 3 4 2" xfId="7191" xr:uid="{00000000-0005-0000-0000-00000C1C0000}"/>
    <cellStyle name="40 % - Akzent5 4 3 4 3" xfId="7192" xr:uid="{00000000-0005-0000-0000-00000D1C0000}"/>
    <cellStyle name="40 % - Akzent5 4 3 5" xfId="7193" xr:uid="{00000000-0005-0000-0000-00000E1C0000}"/>
    <cellStyle name="40 % - Akzent5 4 3 6" xfId="7194" xr:uid="{00000000-0005-0000-0000-00000F1C0000}"/>
    <cellStyle name="40 % - Akzent5 4 3 7" xfId="7195" xr:uid="{00000000-0005-0000-0000-0000101C0000}"/>
    <cellStyle name="40 % - Akzent5 4 4" xfId="7196" xr:uid="{00000000-0005-0000-0000-0000111C0000}"/>
    <cellStyle name="40 % - Akzent5 4 4 2" xfId="7197" xr:uid="{00000000-0005-0000-0000-0000121C0000}"/>
    <cellStyle name="40 % - Akzent5 4 4 2 2" xfId="7198" xr:uid="{00000000-0005-0000-0000-0000131C0000}"/>
    <cellStyle name="40 % - Akzent5 4 4 2 3" xfId="7199" xr:uid="{00000000-0005-0000-0000-0000141C0000}"/>
    <cellStyle name="40 % - Akzent5 4 4 3" xfId="7200" xr:uid="{00000000-0005-0000-0000-0000151C0000}"/>
    <cellStyle name="40 % - Akzent5 4 4 3 2" xfId="7201" xr:uid="{00000000-0005-0000-0000-0000161C0000}"/>
    <cellStyle name="40 % - Akzent5 4 4 3 3" xfId="7202" xr:uid="{00000000-0005-0000-0000-0000171C0000}"/>
    <cellStyle name="40 % - Akzent5 4 4 4" xfId="7203" xr:uid="{00000000-0005-0000-0000-0000181C0000}"/>
    <cellStyle name="40 % - Akzent5 4 4 5" xfId="7204" xr:uid="{00000000-0005-0000-0000-0000191C0000}"/>
    <cellStyle name="40 % - Akzent5 4 5" xfId="7205" xr:uid="{00000000-0005-0000-0000-00001A1C0000}"/>
    <cellStyle name="40 % - Akzent5 4 5 2" xfId="7206" xr:uid="{00000000-0005-0000-0000-00001B1C0000}"/>
    <cellStyle name="40 % - Akzent5 4 5 3" xfId="7207" xr:uid="{00000000-0005-0000-0000-00001C1C0000}"/>
    <cellStyle name="40 % - Akzent5 4 6" xfId="7208" xr:uid="{00000000-0005-0000-0000-00001D1C0000}"/>
    <cellStyle name="40 % - Akzent5 4 6 2" xfId="7209" xr:uid="{00000000-0005-0000-0000-00001E1C0000}"/>
    <cellStyle name="40 % - Akzent5 4 6 3" xfId="7210" xr:uid="{00000000-0005-0000-0000-00001F1C0000}"/>
    <cellStyle name="40 % - Akzent5 4 7" xfId="7211" xr:uid="{00000000-0005-0000-0000-0000201C0000}"/>
    <cellStyle name="40 % - Akzent5 4 7 2" xfId="7212" xr:uid="{00000000-0005-0000-0000-0000211C0000}"/>
    <cellStyle name="40 % - Akzent5 4 7 3" xfId="7213" xr:uid="{00000000-0005-0000-0000-0000221C0000}"/>
    <cellStyle name="40 % - Akzent5 4 8" xfId="7214" xr:uid="{00000000-0005-0000-0000-0000231C0000}"/>
    <cellStyle name="40 % - Akzent5 4 8 2" xfId="7215" xr:uid="{00000000-0005-0000-0000-0000241C0000}"/>
    <cellStyle name="40 % - Akzent5 4 8 3" xfId="7216" xr:uid="{00000000-0005-0000-0000-0000251C0000}"/>
    <cellStyle name="40 % - Akzent5 4 9" xfId="7217" xr:uid="{00000000-0005-0000-0000-0000261C0000}"/>
    <cellStyle name="40 % - Akzent5 4 9 2" xfId="7218" xr:uid="{00000000-0005-0000-0000-0000271C0000}"/>
    <cellStyle name="40 % - Akzent5 4 9 3" xfId="7219" xr:uid="{00000000-0005-0000-0000-0000281C0000}"/>
    <cellStyle name="40 % - Akzent5 5" xfId="7220" xr:uid="{00000000-0005-0000-0000-0000291C0000}"/>
    <cellStyle name="40 % - Akzent5 5 10" xfId="7221" xr:uid="{00000000-0005-0000-0000-00002A1C0000}"/>
    <cellStyle name="40 % - Akzent5 5 11" xfId="7222" xr:uid="{00000000-0005-0000-0000-00002B1C0000}"/>
    <cellStyle name="40 % - Akzent5 5 12" xfId="7223" xr:uid="{00000000-0005-0000-0000-00002C1C0000}"/>
    <cellStyle name="40 % - Akzent5 5 2" xfId="7224" xr:uid="{00000000-0005-0000-0000-00002D1C0000}"/>
    <cellStyle name="40 % - Akzent5 5 2 2" xfId="7225" xr:uid="{00000000-0005-0000-0000-00002E1C0000}"/>
    <cellStyle name="40 % - Akzent5 5 2 2 2" xfId="7226" xr:uid="{00000000-0005-0000-0000-00002F1C0000}"/>
    <cellStyle name="40 % - Akzent5 5 2 2 2 2" xfId="7227" xr:uid="{00000000-0005-0000-0000-0000301C0000}"/>
    <cellStyle name="40 % - Akzent5 5 2 2 2 3" xfId="7228" xr:uid="{00000000-0005-0000-0000-0000311C0000}"/>
    <cellStyle name="40 % - Akzent5 5 2 2 3" xfId="7229" xr:uid="{00000000-0005-0000-0000-0000321C0000}"/>
    <cellStyle name="40 % - Akzent5 5 2 2 3 2" xfId="7230" xr:uid="{00000000-0005-0000-0000-0000331C0000}"/>
    <cellStyle name="40 % - Akzent5 5 2 2 3 3" xfId="7231" xr:uid="{00000000-0005-0000-0000-0000341C0000}"/>
    <cellStyle name="40 % - Akzent5 5 2 2 4" xfId="7232" xr:uid="{00000000-0005-0000-0000-0000351C0000}"/>
    <cellStyle name="40 % - Akzent5 5 2 2 5" xfId="7233" xr:uid="{00000000-0005-0000-0000-0000361C0000}"/>
    <cellStyle name="40 % - Akzent5 5 2 3" xfId="7234" xr:uid="{00000000-0005-0000-0000-0000371C0000}"/>
    <cellStyle name="40 % - Akzent5 5 2 3 2" xfId="7235" xr:uid="{00000000-0005-0000-0000-0000381C0000}"/>
    <cellStyle name="40 % - Akzent5 5 2 3 3" xfId="7236" xr:uid="{00000000-0005-0000-0000-0000391C0000}"/>
    <cellStyle name="40 % - Akzent5 5 2 4" xfId="7237" xr:uid="{00000000-0005-0000-0000-00003A1C0000}"/>
    <cellStyle name="40 % - Akzent5 5 2 4 2" xfId="7238" xr:uid="{00000000-0005-0000-0000-00003B1C0000}"/>
    <cellStyle name="40 % - Akzent5 5 2 4 3" xfId="7239" xr:uid="{00000000-0005-0000-0000-00003C1C0000}"/>
    <cellStyle name="40 % - Akzent5 5 2 5" xfId="7240" xr:uid="{00000000-0005-0000-0000-00003D1C0000}"/>
    <cellStyle name="40 % - Akzent5 5 2 5 2" xfId="7241" xr:uid="{00000000-0005-0000-0000-00003E1C0000}"/>
    <cellStyle name="40 % - Akzent5 5 2 5 3" xfId="7242" xr:uid="{00000000-0005-0000-0000-00003F1C0000}"/>
    <cellStyle name="40 % - Akzent5 5 2 6" xfId="7243" xr:uid="{00000000-0005-0000-0000-0000401C0000}"/>
    <cellStyle name="40 % - Akzent5 5 2 7" xfId="7244" xr:uid="{00000000-0005-0000-0000-0000411C0000}"/>
    <cellStyle name="40 % - Akzent5 5 2 8" xfId="7245" xr:uid="{00000000-0005-0000-0000-0000421C0000}"/>
    <cellStyle name="40 % - Akzent5 5 3" xfId="7246" xr:uid="{00000000-0005-0000-0000-0000431C0000}"/>
    <cellStyle name="40 % - Akzent5 5 3 2" xfId="7247" xr:uid="{00000000-0005-0000-0000-0000441C0000}"/>
    <cellStyle name="40 % - Akzent5 5 3 2 2" xfId="7248" xr:uid="{00000000-0005-0000-0000-0000451C0000}"/>
    <cellStyle name="40 % - Akzent5 5 3 2 2 2" xfId="7249" xr:uid="{00000000-0005-0000-0000-0000461C0000}"/>
    <cellStyle name="40 % - Akzent5 5 3 2 2 3" xfId="7250" xr:uid="{00000000-0005-0000-0000-0000471C0000}"/>
    <cellStyle name="40 % - Akzent5 5 3 2 3" xfId="7251" xr:uid="{00000000-0005-0000-0000-0000481C0000}"/>
    <cellStyle name="40 % - Akzent5 5 3 2 3 2" xfId="7252" xr:uid="{00000000-0005-0000-0000-0000491C0000}"/>
    <cellStyle name="40 % - Akzent5 5 3 2 3 3" xfId="7253" xr:uid="{00000000-0005-0000-0000-00004A1C0000}"/>
    <cellStyle name="40 % - Akzent5 5 3 2 4" xfId="7254" xr:uid="{00000000-0005-0000-0000-00004B1C0000}"/>
    <cellStyle name="40 % - Akzent5 5 3 2 5" xfId="7255" xr:uid="{00000000-0005-0000-0000-00004C1C0000}"/>
    <cellStyle name="40 % - Akzent5 5 3 3" xfId="7256" xr:uid="{00000000-0005-0000-0000-00004D1C0000}"/>
    <cellStyle name="40 % - Akzent5 5 3 3 2" xfId="7257" xr:uid="{00000000-0005-0000-0000-00004E1C0000}"/>
    <cellStyle name="40 % - Akzent5 5 3 3 3" xfId="7258" xr:uid="{00000000-0005-0000-0000-00004F1C0000}"/>
    <cellStyle name="40 % - Akzent5 5 3 4" xfId="7259" xr:uid="{00000000-0005-0000-0000-0000501C0000}"/>
    <cellStyle name="40 % - Akzent5 5 3 4 2" xfId="7260" xr:uid="{00000000-0005-0000-0000-0000511C0000}"/>
    <cellStyle name="40 % - Akzent5 5 3 4 3" xfId="7261" xr:uid="{00000000-0005-0000-0000-0000521C0000}"/>
    <cellStyle name="40 % - Akzent5 5 3 5" xfId="7262" xr:uid="{00000000-0005-0000-0000-0000531C0000}"/>
    <cellStyle name="40 % - Akzent5 5 3 6" xfId="7263" xr:uid="{00000000-0005-0000-0000-0000541C0000}"/>
    <cellStyle name="40 % - Akzent5 5 3 7" xfId="7264" xr:uid="{00000000-0005-0000-0000-0000551C0000}"/>
    <cellStyle name="40 % - Akzent5 5 4" xfId="7265" xr:uid="{00000000-0005-0000-0000-0000561C0000}"/>
    <cellStyle name="40 % - Akzent5 5 4 2" xfId="7266" xr:uid="{00000000-0005-0000-0000-0000571C0000}"/>
    <cellStyle name="40 % - Akzent5 5 4 2 2" xfId="7267" xr:uid="{00000000-0005-0000-0000-0000581C0000}"/>
    <cellStyle name="40 % - Akzent5 5 4 2 3" xfId="7268" xr:uid="{00000000-0005-0000-0000-0000591C0000}"/>
    <cellStyle name="40 % - Akzent5 5 4 3" xfId="7269" xr:uid="{00000000-0005-0000-0000-00005A1C0000}"/>
    <cellStyle name="40 % - Akzent5 5 4 3 2" xfId="7270" xr:uid="{00000000-0005-0000-0000-00005B1C0000}"/>
    <cellStyle name="40 % - Akzent5 5 4 3 3" xfId="7271" xr:uid="{00000000-0005-0000-0000-00005C1C0000}"/>
    <cellStyle name="40 % - Akzent5 5 4 4" xfId="7272" xr:uid="{00000000-0005-0000-0000-00005D1C0000}"/>
    <cellStyle name="40 % - Akzent5 5 4 5" xfId="7273" xr:uid="{00000000-0005-0000-0000-00005E1C0000}"/>
    <cellStyle name="40 % - Akzent5 5 5" xfId="7274" xr:uid="{00000000-0005-0000-0000-00005F1C0000}"/>
    <cellStyle name="40 % - Akzent5 5 5 2" xfId="7275" xr:uid="{00000000-0005-0000-0000-0000601C0000}"/>
    <cellStyle name="40 % - Akzent5 5 5 3" xfId="7276" xr:uid="{00000000-0005-0000-0000-0000611C0000}"/>
    <cellStyle name="40 % - Akzent5 5 6" xfId="7277" xr:uid="{00000000-0005-0000-0000-0000621C0000}"/>
    <cellStyle name="40 % - Akzent5 5 6 2" xfId="7278" xr:uid="{00000000-0005-0000-0000-0000631C0000}"/>
    <cellStyle name="40 % - Akzent5 5 6 3" xfId="7279" xr:uid="{00000000-0005-0000-0000-0000641C0000}"/>
    <cellStyle name="40 % - Akzent5 5 7" xfId="7280" xr:uid="{00000000-0005-0000-0000-0000651C0000}"/>
    <cellStyle name="40 % - Akzent5 5 7 2" xfId="7281" xr:uid="{00000000-0005-0000-0000-0000661C0000}"/>
    <cellStyle name="40 % - Akzent5 5 7 3" xfId="7282" xr:uid="{00000000-0005-0000-0000-0000671C0000}"/>
    <cellStyle name="40 % - Akzent5 5 8" xfId="7283" xr:uid="{00000000-0005-0000-0000-0000681C0000}"/>
    <cellStyle name="40 % - Akzent5 5 8 2" xfId="7284" xr:uid="{00000000-0005-0000-0000-0000691C0000}"/>
    <cellStyle name="40 % - Akzent5 5 8 3" xfId="7285" xr:uid="{00000000-0005-0000-0000-00006A1C0000}"/>
    <cellStyle name="40 % - Akzent5 5 9" xfId="7286" xr:uid="{00000000-0005-0000-0000-00006B1C0000}"/>
    <cellStyle name="40 % - Akzent5 5 9 2" xfId="7287" xr:uid="{00000000-0005-0000-0000-00006C1C0000}"/>
    <cellStyle name="40 % - Akzent5 5 9 3" xfId="7288" xr:uid="{00000000-0005-0000-0000-00006D1C0000}"/>
    <cellStyle name="40 % - Akzent5 6" xfId="7289" xr:uid="{00000000-0005-0000-0000-00006E1C0000}"/>
    <cellStyle name="40 % - Akzent5 6 10" xfId="7290" xr:uid="{00000000-0005-0000-0000-00006F1C0000}"/>
    <cellStyle name="40 % - Akzent5 6 2" xfId="7291" xr:uid="{00000000-0005-0000-0000-0000701C0000}"/>
    <cellStyle name="40 % - Akzent5 6 2 2" xfId="7292" xr:uid="{00000000-0005-0000-0000-0000711C0000}"/>
    <cellStyle name="40 % - Akzent5 6 2 2 2" xfId="7293" xr:uid="{00000000-0005-0000-0000-0000721C0000}"/>
    <cellStyle name="40 % - Akzent5 6 2 2 3" xfId="7294" xr:uid="{00000000-0005-0000-0000-0000731C0000}"/>
    <cellStyle name="40 % - Akzent5 6 2 3" xfId="7295" xr:uid="{00000000-0005-0000-0000-0000741C0000}"/>
    <cellStyle name="40 % - Akzent5 6 2 3 2" xfId="7296" xr:uid="{00000000-0005-0000-0000-0000751C0000}"/>
    <cellStyle name="40 % - Akzent5 6 2 3 3" xfId="7297" xr:uid="{00000000-0005-0000-0000-0000761C0000}"/>
    <cellStyle name="40 % - Akzent5 6 2 4" xfId="7298" xr:uid="{00000000-0005-0000-0000-0000771C0000}"/>
    <cellStyle name="40 % - Akzent5 6 2 5" xfId="7299" xr:uid="{00000000-0005-0000-0000-0000781C0000}"/>
    <cellStyle name="40 % - Akzent5 6 3" xfId="7300" xr:uid="{00000000-0005-0000-0000-0000791C0000}"/>
    <cellStyle name="40 % - Akzent5 6 3 2" xfId="7301" xr:uid="{00000000-0005-0000-0000-00007A1C0000}"/>
    <cellStyle name="40 % - Akzent5 6 3 3" xfId="7302" xr:uid="{00000000-0005-0000-0000-00007B1C0000}"/>
    <cellStyle name="40 % - Akzent5 6 4" xfId="7303" xr:uid="{00000000-0005-0000-0000-00007C1C0000}"/>
    <cellStyle name="40 % - Akzent5 6 4 2" xfId="7304" xr:uid="{00000000-0005-0000-0000-00007D1C0000}"/>
    <cellStyle name="40 % - Akzent5 6 4 3" xfId="7305" xr:uid="{00000000-0005-0000-0000-00007E1C0000}"/>
    <cellStyle name="40 % - Akzent5 6 5" xfId="7306" xr:uid="{00000000-0005-0000-0000-00007F1C0000}"/>
    <cellStyle name="40 % - Akzent5 6 5 2" xfId="7307" xr:uid="{00000000-0005-0000-0000-0000801C0000}"/>
    <cellStyle name="40 % - Akzent5 6 5 3" xfId="7308" xr:uid="{00000000-0005-0000-0000-0000811C0000}"/>
    <cellStyle name="40 % - Akzent5 6 6" xfId="7309" xr:uid="{00000000-0005-0000-0000-0000821C0000}"/>
    <cellStyle name="40 % - Akzent5 6 6 2" xfId="7310" xr:uid="{00000000-0005-0000-0000-0000831C0000}"/>
    <cellStyle name="40 % - Akzent5 6 6 3" xfId="7311" xr:uid="{00000000-0005-0000-0000-0000841C0000}"/>
    <cellStyle name="40 % - Akzent5 6 7" xfId="7312" xr:uid="{00000000-0005-0000-0000-0000851C0000}"/>
    <cellStyle name="40 % - Akzent5 6 7 2" xfId="7313" xr:uid="{00000000-0005-0000-0000-0000861C0000}"/>
    <cellStyle name="40 % - Akzent5 6 7 3" xfId="7314" xr:uid="{00000000-0005-0000-0000-0000871C0000}"/>
    <cellStyle name="40 % - Akzent5 6 8" xfId="7315" xr:uid="{00000000-0005-0000-0000-0000881C0000}"/>
    <cellStyle name="40 % - Akzent5 6 9" xfId="7316" xr:uid="{00000000-0005-0000-0000-0000891C0000}"/>
    <cellStyle name="40 % - Akzent5 7" xfId="7317" xr:uid="{00000000-0005-0000-0000-00008A1C0000}"/>
    <cellStyle name="40 % - Akzent5 7 2" xfId="7318" xr:uid="{00000000-0005-0000-0000-00008B1C0000}"/>
    <cellStyle name="40 % - Akzent5 7 2 2" xfId="7319" xr:uid="{00000000-0005-0000-0000-00008C1C0000}"/>
    <cellStyle name="40 % - Akzent5 7 2 2 2" xfId="7320" xr:uid="{00000000-0005-0000-0000-00008D1C0000}"/>
    <cellStyle name="40 % - Akzent5 7 2 2 3" xfId="7321" xr:uid="{00000000-0005-0000-0000-00008E1C0000}"/>
    <cellStyle name="40 % - Akzent5 7 2 3" xfId="7322" xr:uid="{00000000-0005-0000-0000-00008F1C0000}"/>
    <cellStyle name="40 % - Akzent5 7 2 3 2" xfId="7323" xr:uid="{00000000-0005-0000-0000-0000901C0000}"/>
    <cellStyle name="40 % - Akzent5 7 2 3 3" xfId="7324" xr:uid="{00000000-0005-0000-0000-0000911C0000}"/>
    <cellStyle name="40 % - Akzent5 7 2 4" xfId="7325" xr:uid="{00000000-0005-0000-0000-0000921C0000}"/>
    <cellStyle name="40 % - Akzent5 7 2 5" xfId="7326" xr:uid="{00000000-0005-0000-0000-0000931C0000}"/>
    <cellStyle name="40 % - Akzent5 7 3" xfId="7327" xr:uid="{00000000-0005-0000-0000-0000941C0000}"/>
    <cellStyle name="40 % - Akzent5 7 3 2" xfId="7328" xr:uid="{00000000-0005-0000-0000-0000951C0000}"/>
    <cellStyle name="40 % - Akzent5 7 3 3" xfId="7329" xr:uid="{00000000-0005-0000-0000-0000961C0000}"/>
    <cellStyle name="40 % - Akzent5 7 4" xfId="7330" xr:uid="{00000000-0005-0000-0000-0000971C0000}"/>
    <cellStyle name="40 % - Akzent5 7 4 2" xfId="7331" xr:uid="{00000000-0005-0000-0000-0000981C0000}"/>
    <cellStyle name="40 % - Akzent5 7 4 3" xfId="7332" xr:uid="{00000000-0005-0000-0000-0000991C0000}"/>
    <cellStyle name="40 % - Akzent5 7 5" xfId="7333" xr:uid="{00000000-0005-0000-0000-00009A1C0000}"/>
    <cellStyle name="40 % - Akzent5 7 5 2" xfId="7334" xr:uid="{00000000-0005-0000-0000-00009B1C0000}"/>
    <cellStyle name="40 % - Akzent5 7 5 3" xfId="7335" xr:uid="{00000000-0005-0000-0000-00009C1C0000}"/>
    <cellStyle name="40 % - Akzent5 7 6" xfId="7336" xr:uid="{00000000-0005-0000-0000-00009D1C0000}"/>
    <cellStyle name="40 % - Akzent5 7 6 2" xfId="7337" xr:uid="{00000000-0005-0000-0000-00009E1C0000}"/>
    <cellStyle name="40 % - Akzent5 7 6 3" xfId="7338" xr:uid="{00000000-0005-0000-0000-00009F1C0000}"/>
    <cellStyle name="40 % - Akzent5 7 7" xfId="7339" xr:uid="{00000000-0005-0000-0000-0000A01C0000}"/>
    <cellStyle name="40 % - Akzent5 7 8" xfId="7340" xr:uid="{00000000-0005-0000-0000-0000A11C0000}"/>
    <cellStyle name="40 % - Akzent5 7 9" xfId="7341" xr:uid="{00000000-0005-0000-0000-0000A21C0000}"/>
    <cellStyle name="40 % - Akzent5 8" xfId="7342" xr:uid="{00000000-0005-0000-0000-0000A31C0000}"/>
    <cellStyle name="40 % - Akzent5 8 2" xfId="7343" xr:uid="{00000000-0005-0000-0000-0000A41C0000}"/>
    <cellStyle name="40 % - Akzent5 8 2 2" xfId="7344" xr:uid="{00000000-0005-0000-0000-0000A51C0000}"/>
    <cellStyle name="40 % - Akzent5 8 2 2 2" xfId="7345" xr:uid="{00000000-0005-0000-0000-0000A61C0000}"/>
    <cellStyle name="40 % - Akzent5 8 2 2 3" xfId="7346" xr:uid="{00000000-0005-0000-0000-0000A71C0000}"/>
    <cellStyle name="40 % - Akzent5 8 2 3" xfId="7347" xr:uid="{00000000-0005-0000-0000-0000A81C0000}"/>
    <cellStyle name="40 % - Akzent5 8 2 3 2" xfId="7348" xr:uid="{00000000-0005-0000-0000-0000A91C0000}"/>
    <cellStyle name="40 % - Akzent5 8 2 3 3" xfId="7349" xr:uid="{00000000-0005-0000-0000-0000AA1C0000}"/>
    <cellStyle name="40 % - Akzent5 8 2 4" xfId="7350" xr:uid="{00000000-0005-0000-0000-0000AB1C0000}"/>
    <cellStyle name="40 % - Akzent5 8 2 5" xfId="7351" xr:uid="{00000000-0005-0000-0000-0000AC1C0000}"/>
    <cellStyle name="40 % - Akzent5 8 3" xfId="7352" xr:uid="{00000000-0005-0000-0000-0000AD1C0000}"/>
    <cellStyle name="40 % - Akzent5 8 3 2" xfId="7353" xr:uid="{00000000-0005-0000-0000-0000AE1C0000}"/>
    <cellStyle name="40 % - Akzent5 8 3 3" xfId="7354" xr:uid="{00000000-0005-0000-0000-0000AF1C0000}"/>
    <cellStyle name="40 % - Akzent5 8 4" xfId="7355" xr:uid="{00000000-0005-0000-0000-0000B01C0000}"/>
    <cellStyle name="40 % - Akzent5 8 4 2" xfId="7356" xr:uid="{00000000-0005-0000-0000-0000B11C0000}"/>
    <cellStyle name="40 % - Akzent5 8 4 3" xfId="7357" xr:uid="{00000000-0005-0000-0000-0000B21C0000}"/>
    <cellStyle name="40 % - Akzent5 8 5" xfId="7358" xr:uid="{00000000-0005-0000-0000-0000B31C0000}"/>
    <cellStyle name="40 % - Akzent5 8 5 2" xfId="7359" xr:uid="{00000000-0005-0000-0000-0000B41C0000}"/>
    <cellStyle name="40 % - Akzent5 8 5 3" xfId="7360" xr:uid="{00000000-0005-0000-0000-0000B51C0000}"/>
    <cellStyle name="40 % - Akzent5 8 6" xfId="7361" xr:uid="{00000000-0005-0000-0000-0000B61C0000}"/>
    <cellStyle name="40 % - Akzent5 8 6 2" xfId="7362" xr:uid="{00000000-0005-0000-0000-0000B71C0000}"/>
    <cellStyle name="40 % - Akzent5 8 6 3" xfId="7363" xr:uid="{00000000-0005-0000-0000-0000B81C0000}"/>
    <cellStyle name="40 % - Akzent5 8 7" xfId="7364" xr:uid="{00000000-0005-0000-0000-0000B91C0000}"/>
    <cellStyle name="40 % - Akzent5 8 8" xfId="7365" xr:uid="{00000000-0005-0000-0000-0000BA1C0000}"/>
    <cellStyle name="40 % - Akzent5 8 9" xfId="7366" xr:uid="{00000000-0005-0000-0000-0000BB1C0000}"/>
    <cellStyle name="40 % - Akzent5 9" xfId="7367" xr:uid="{00000000-0005-0000-0000-0000BC1C0000}"/>
    <cellStyle name="40 % - Akzent5 9 2" xfId="7368" xr:uid="{00000000-0005-0000-0000-0000BD1C0000}"/>
    <cellStyle name="40 % - Akzent5 9 2 2" xfId="7369" xr:uid="{00000000-0005-0000-0000-0000BE1C0000}"/>
    <cellStyle name="40 % - Akzent5 9 2 2 2" xfId="7370" xr:uid="{00000000-0005-0000-0000-0000BF1C0000}"/>
    <cellStyle name="40 % - Akzent5 9 2 2 3" xfId="7371" xr:uid="{00000000-0005-0000-0000-0000C01C0000}"/>
    <cellStyle name="40 % - Akzent5 9 2 3" xfId="7372" xr:uid="{00000000-0005-0000-0000-0000C11C0000}"/>
    <cellStyle name="40 % - Akzent5 9 2 3 2" xfId="7373" xr:uid="{00000000-0005-0000-0000-0000C21C0000}"/>
    <cellStyle name="40 % - Akzent5 9 2 3 3" xfId="7374" xr:uid="{00000000-0005-0000-0000-0000C31C0000}"/>
    <cellStyle name="40 % - Akzent5 9 2 4" xfId="7375" xr:uid="{00000000-0005-0000-0000-0000C41C0000}"/>
    <cellStyle name="40 % - Akzent5 9 2 5" xfId="7376" xr:uid="{00000000-0005-0000-0000-0000C51C0000}"/>
    <cellStyle name="40 % - Akzent5 9 3" xfId="7377" xr:uid="{00000000-0005-0000-0000-0000C61C0000}"/>
    <cellStyle name="40 % - Akzent5 9 3 2" xfId="7378" xr:uid="{00000000-0005-0000-0000-0000C71C0000}"/>
    <cellStyle name="40 % - Akzent5 9 3 3" xfId="7379" xr:uid="{00000000-0005-0000-0000-0000C81C0000}"/>
    <cellStyle name="40 % - Akzent5 9 4" xfId="7380" xr:uid="{00000000-0005-0000-0000-0000C91C0000}"/>
    <cellStyle name="40 % - Akzent5 9 4 2" xfId="7381" xr:uid="{00000000-0005-0000-0000-0000CA1C0000}"/>
    <cellStyle name="40 % - Akzent5 9 4 3" xfId="7382" xr:uid="{00000000-0005-0000-0000-0000CB1C0000}"/>
    <cellStyle name="40 % - Akzent5 9 5" xfId="7383" xr:uid="{00000000-0005-0000-0000-0000CC1C0000}"/>
    <cellStyle name="40 % - Akzent5 9 5 2" xfId="7384" xr:uid="{00000000-0005-0000-0000-0000CD1C0000}"/>
    <cellStyle name="40 % - Akzent5 9 5 3" xfId="7385" xr:uid="{00000000-0005-0000-0000-0000CE1C0000}"/>
    <cellStyle name="40 % - Akzent5 9 6" xfId="7386" xr:uid="{00000000-0005-0000-0000-0000CF1C0000}"/>
    <cellStyle name="40 % - Akzent5 9 7" xfId="7387" xr:uid="{00000000-0005-0000-0000-0000D01C0000}"/>
    <cellStyle name="40 % - Akzent5 9 8" xfId="7388" xr:uid="{00000000-0005-0000-0000-0000D11C0000}"/>
    <cellStyle name="40 % - Akzent6 10" xfId="7389" xr:uid="{00000000-0005-0000-0000-0000D21C0000}"/>
    <cellStyle name="40 % - Akzent6 10 2" xfId="7390" xr:uid="{00000000-0005-0000-0000-0000D31C0000}"/>
    <cellStyle name="40 % - Akzent6 10 2 2" xfId="7391" xr:uid="{00000000-0005-0000-0000-0000D41C0000}"/>
    <cellStyle name="40 % - Akzent6 10 2 3" xfId="7392" xr:uid="{00000000-0005-0000-0000-0000D51C0000}"/>
    <cellStyle name="40 % - Akzent6 10 3" xfId="7393" xr:uid="{00000000-0005-0000-0000-0000D61C0000}"/>
    <cellStyle name="40 % - Akzent6 10 3 2" xfId="7394" xr:uid="{00000000-0005-0000-0000-0000D71C0000}"/>
    <cellStyle name="40 % - Akzent6 10 3 3" xfId="7395" xr:uid="{00000000-0005-0000-0000-0000D81C0000}"/>
    <cellStyle name="40 % - Akzent6 10 4" xfId="7396" xr:uid="{00000000-0005-0000-0000-0000D91C0000}"/>
    <cellStyle name="40 % - Akzent6 10 5" xfId="7397" xr:uid="{00000000-0005-0000-0000-0000DA1C0000}"/>
    <cellStyle name="40 % - Akzent6 10 6" xfId="7398" xr:uid="{00000000-0005-0000-0000-0000DB1C0000}"/>
    <cellStyle name="40 % - Akzent6 11" xfId="7399" xr:uid="{00000000-0005-0000-0000-0000DC1C0000}"/>
    <cellStyle name="40 % - Akzent6 11 2" xfId="7400" xr:uid="{00000000-0005-0000-0000-0000DD1C0000}"/>
    <cellStyle name="40 % - Akzent6 11 2 2" xfId="7401" xr:uid="{00000000-0005-0000-0000-0000DE1C0000}"/>
    <cellStyle name="40 % - Akzent6 11 2 3" xfId="7402" xr:uid="{00000000-0005-0000-0000-0000DF1C0000}"/>
    <cellStyle name="40 % - Akzent6 11 3" xfId="7403" xr:uid="{00000000-0005-0000-0000-0000E01C0000}"/>
    <cellStyle name="40 % - Akzent6 11 4" xfId="7404" xr:uid="{00000000-0005-0000-0000-0000E11C0000}"/>
    <cellStyle name="40 % - Akzent6 12" xfId="7405" xr:uid="{00000000-0005-0000-0000-0000E21C0000}"/>
    <cellStyle name="40 % - Akzent6 12 2" xfId="7406" xr:uid="{00000000-0005-0000-0000-0000E31C0000}"/>
    <cellStyle name="40 % - Akzent6 12 3" xfId="7407" xr:uid="{00000000-0005-0000-0000-0000E41C0000}"/>
    <cellStyle name="40 % - Akzent6 13" xfId="7408" xr:uid="{00000000-0005-0000-0000-0000E51C0000}"/>
    <cellStyle name="40 % - Akzent6 13 2" xfId="7409" xr:uid="{00000000-0005-0000-0000-0000E61C0000}"/>
    <cellStyle name="40 % - Akzent6 13 3" xfId="7410" xr:uid="{00000000-0005-0000-0000-0000E71C0000}"/>
    <cellStyle name="40 % - Akzent6 14" xfId="7411" xr:uid="{00000000-0005-0000-0000-0000E81C0000}"/>
    <cellStyle name="40 % - Akzent6 14 2" xfId="7412" xr:uid="{00000000-0005-0000-0000-0000E91C0000}"/>
    <cellStyle name="40 % - Akzent6 14 3" xfId="7413" xr:uid="{00000000-0005-0000-0000-0000EA1C0000}"/>
    <cellStyle name="40 % - Akzent6 15" xfId="7414" xr:uid="{00000000-0005-0000-0000-0000EB1C0000}"/>
    <cellStyle name="40 % - Akzent6 15 2" xfId="7415" xr:uid="{00000000-0005-0000-0000-0000EC1C0000}"/>
    <cellStyle name="40 % - Akzent6 16" xfId="7416" xr:uid="{00000000-0005-0000-0000-0000ED1C0000}"/>
    <cellStyle name="40 % - Akzent6 2" xfId="7417" xr:uid="{00000000-0005-0000-0000-0000EE1C0000}"/>
    <cellStyle name="40 % - Akzent6 2 10" xfId="7418" xr:uid="{00000000-0005-0000-0000-0000EF1C0000}"/>
    <cellStyle name="40 % - Akzent6 2 10 2" xfId="7419" xr:uid="{00000000-0005-0000-0000-0000F01C0000}"/>
    <cellStyle name="40 % - Akzent6 2 10 2 2" xfId="7420" xr:uid="{00000000-0005-0000-0000-0000F11C0000}"/>
    <cellStyle name="40 % - Akzent6 2 10 2 3" xfId="7421" xr:uid="{00000000-0005-0000-0000-0000F21C0000}"/>
    <cellStyle name="40 % - Akzent6 2 10 3" xfId="7422" xr:uid="{00000000-0005-0000-0000-0000F31C0000}"/>
    <cellStyle name="40 % - Akzent6 2 10 4" xfId="7423" xr:uid="{00000000-0005-0000-0000-0000F41C0000}"/>
    <cellStyle name="40 % - Akzent6 2 11" xfId="7424" xr:uid="{00000000-0005-0000-0000-0000F51C0000}"/>
    <cellStyle name="40 % - Akzent6 2 11 2" xfId="7425" xr:uid="{00000000-0005-0000-0000-0000F61C0000}"/>
    <cellStyle name="40 % - Akzent6 2 11 3" xfId="7426" xr:uid="{00000000-0005-0000-0000-0000F71C0000}"/>
    <cellStyle name="40 % - Akzent6 2 12" xfId="7427" xr:uid="{00000000-0005-0000-0000-0000F81C0000}"/>
    <cellStyle name="40 % - Akzent6 2 12 2" xfId="7428" xr:uid="{00000000-0005-0000-0000-0000F91C0000}"/>
    <cellStyle name="40 % - Akzent6 2 12 3" xfId="7429" xr:uid="{00000000-0005-0000-0000-0000FA1C0000}"/>
    <cellStyle name="40 % - Akzent6 2 13" xfId="7430" xr:uid="{00000000-0005-0000-0000-0000FB1C0000}"/>
    <cellStyle name="40 % - Akzent6 2 13 2" xfId="7431" xr:uid="{00000000-0005-0000-0000-0000FC1C0000}"/>
    <cellStyle name="40 % - Akzent6 2 13 3" xfId="7432" xr:uid="{00000000-0005-0000-0000-0000FD1C0000}"/>
    <cellStyle name="40 % - Akzent6 2 14" xfId="7433" xr:uid="{00000000-0005-0000-0000-0000FE1C0000}"/>
    <cellStyle name="40 % - Akzent6 2 15" xfId="7434" xr:uid="{00000000-0005-0000-0000-0000FF1C0000}"/>
    <cellStyle name="40 % - Akzent6 2 16" xfId="7435" xr:uid="{00000000-0005-0000-0000-0000001D0000}"/>
    <cellStyle name="40 % - Akzent6 2 2" xfId="7436" xr:uid="{00000000-0005-0000-0000-0000011D0000}"/>
    <cellStyle name="40 % - Akzent6 2 2 10" xfId="7437" xr:uid="{00000000-0005-0000-0000-0000021D0000}"/>
    <cellStyle name="40 % - Akzent6 2 2 11" xfId="7438" xr:uid="{00000000-0005-0000-0000-0000031D0000}"/>
    <cellStyle name="40 % - Akzent6 2 2 12" xfId="7439" xr:uid="{00000000-0005-0000-0000-0000041D0000}"/>
    <cellStyle name="40 % - Akzent6 2 2 2" xfId="7440" xr:uid="{00000000-0005-0000-0000-0000051D0000}"/>
    <cellStyle name="40 % - Akzent6 2 2 2 2" xfId="7441" xr:uid="{00000000-0005-0000-0000-0000061D0000}"/>
    <cellStyle name="40 % - Akzent6 2 2 2 2 2" xfId="7442" xr:uid="{00000000-0005-0000-0000-0000071D0000}"/>
    <cellStyle name="40 % - Akzent6 2 2 2 2 2 2" xfId="7443" xr:uid="{00000000-0005-0000-0000-0000081D0000}"/>
    <cellStyle name="40 % - Akzent6 2 2 2 2 2 3" xfId="7444" xr:uid="{00000000-0005-0000-0000-0000091D0000}"/>
    <cellStyle name="40 % - Akzent6 2 2 2 2 3" xfId="7445" xr:uid="{00000000-0005-0000-0000-00000A1D0000}"/>
    <cellStyle name="40 % - Akzent6 2 2 2 2 3 2" xfId="7446" xr:uid="{00000000-0005-0000-0000-00000B1D0000}"/>
    <cellStyle name="40 % - Akzent6 2 2 2 2 3 3" xfId="7447" xr:uid="{00000000-0005-0000-0000-00000C1D0000}"/>
    <cellStyle name="40 % - Akzent6 2 2 2 2 4" xfId="7448" xr:uid="{00000000-0005-0000-0000-00000D1D0000}"/>
    <cellStyle name="40 % - Akzent6 2 2 2 2 5" xfId="7449" xr:uid="{00000000-0005-0000-0000-00000E1D0000}"/>
    <cellStyle name="40 % - Akzent6 2 2 2 3" xfId="7450" xr:uid="{00000000-0005-0000-0000-00000F1D0000}"/>
    <cellStyle name="40 % - Akzent6 2 2 2 3 2" xfId="7451" xr:uid="{00000000-0005-0000-0000-0000101D0000}"/>
    <cellStyle name="40 % - Akzent6 2 2 2 3 3" xfId="7452" xr:uid="{00000000-0005-0000-0000-0000111D0000}"/>
    <cellStyle name="40 % - Akzent6 2 2 2 4" xfId="7453" xr:uid="{00000000-0005-0000-0000-0000121D0000}"/>
    <cellStyle name="40 % - Akzent6 2 2 2 4 2" xfId="7454" xr:uid="{00000000-0005-0000-0000-0000131D0000}"/>
    <cellStyle name="40 % - Akzent6 2 2 2 4 3" xfId="7455" xr:uid="{00000000-0005-0000-0000-0000141D0000}"/>
    <cellStyle name="40 % - Akzent6 2 2 2 5" xfId="7456" xr:uid="{00000000-0005-0000-0000-0000151D0000}"/>
    <cellStyle name="40 % - Akzent6 2 2 2 5 2" xfId="7457" xr:uid="{00000000-0005-0000-0000-0000161D0000}"/>
    <cellStyle name="40 % - Akzent6 2 2 2 5 3" xfId="7458" xr:uid="{00000000-0005-0000-0000-0000171D0000}"/>
    <cellStyle name="40 % - Akzent6 2 2 2 6" xfId="7459" xr:uid="{00000000-0005-0000-0000-0000181D0000}"/>
    <cellStyle name="40 % - Akzent6 2 2 2 7" xfId="7460" xr:uid="{00000000-0005-0000-0000-0000191D0000}"/>
    <cellStyle name="40 % - Akzent6 2 2 2 8" xfId="7461" xr:uid="{00000000-0005-0000-0000-00001A1D0000}"/>
    <cellStyle name="40 % - Akzent6 2 2 3" xfId="7462" xr:uid="{00000000-0005-0000-0000-00001B1D0000}"/>
    <cellStyle name="40 % - Akzent6 2 2 3 2" xfId="7463" xr:uid="{00000000-0005-0000-0000-00001C1D0000}"/>
    <cellStyle name="40 % - Akzent6 2 2 3 2 2" xfId="7464" xr:uid="{00000000-0005-0000-0000-00001D1D0000}"/>
    <cellStyle name="40 % - Akzent6 2 2 3 2 2 2" xfId="7465" xr:uid="{00000000-0005-0000-0000-00001E1D0000}"/>
    <cellStyle name="40 % - Akzent6 2 2 3 2 2 3" xfId="7466" xr:uid="{00000000-0005-0000-0000-00001F1D0000}"/>
    <cellStyle name="40 % - Akzent6 2 2 3 2 3" xfId="7467" xr:uid="{00000000-0005-0000-0000-0000201D0000}"/>
    <cellStyle name="40 % - Akzent6 2 2 3 2 3 2" xfId="7468" xr:uid="{00000000-0005-0000-0000-0000211D0000}"/>
    <cellStyle name="40 % - Akzent6 2 2 3 2 3 3" xfId="7469" xr:uid="{00000000-0005-0000-0000-0000221D0000}"/>
    <cellStyle name="40 % - Akzent6 2 2 3 2 4" xfId="7470" xr:uid="{00000000-0005-0000-0000-0000231D0000}"/>
    <cellStyle name="40 % - Akzent6 2 2 3 2 5" xfId="7471" xr:uid="{00000000-0005-0000-0000-0000241D0000}"/>
    <cellStyle name="40 % - Akzent6 2 2 3 3" xfId="7472" xr:uid="{00000000-0005-0000-0000-0000251D0000}"/>
    <cellStyle name="40 % - Akzent6 2 2 3 3 2" xfId="7473" xr:uid="{00000000-0005-0000-0000-0000261D0000}"/>
    <cellStyle name="40 % - Akzent6 2 2 3 3 3" xfId="7474" xr:uid="{00000000-0005-0000-0000-0000271D0000}"/>
    <cellStyle name="40 % - Akzent6 2 2 3 4" xfId="7475" xr:uid="{00000000-0005-0000-0000-0000281D0000}"/>
    <cellStyle name="40 % - Akzent6 2 2 3 4 2" xfId="7476" xr:uid="{00000000-0005-0000-0000-0000291D0000}"/>
    <cellStyle name="40 % - Akzent6 2 2 3 4 3" xfId="7477" xr:uid="{00000000-0005-0000-0000-00002A1D0000}"/>
    <cellStyle name="40 % - Akzent6 2 2 3 5" xfId="7478" xr:uid="{00000000-0005-0000-0000-00002B1D0000}"/>
    <cellStyle name="40 % - Akzent6 2 2 3 6" xfId="7479" xr:uid="{00000000-0005-0000-0000-00002C1D0000}"/>
    <cellStyle name="40 % - Akzent6 2 2 3 7" xfId="7480" xr:uid="{00000000-0005-0000-0000-00002D1D0000}"/>
    <cellStyle name="40 % - Akzent6 2 2 4" xfId="7481" xr:uid="{00000000-0005-0000-0000-00002E1D0000}"/>
    <cellStyle name="40 % - Akzent6 2 2 4 2" xfId="7482" xr:uid="{00000000-0005-0000-0000-00002F1D0000}"/>
    <cellStyle name="40 % - Akzent6 2 2 4 2 2" xfId="7483" xr:uid="{00000000-0005-0000-0000-0000301D0000}"/>
    <cellStyle name="40 % - Akzent6 2 2 4 2 3" xfId="7484" xr:uid="{00000000-0005-0000-0000-0000311D0000}"/>
    <cellStyle name="40 % - Akzent6 2 2 4 3" xfId="7485" xr:uid="{00000000-0005-0000-0000-0000321D0000}"/>
    <cellStyle name="40 % - Akzent6 2 2 4 3 2" xfId="7486" xr:uid="{00000000-0005-0000-0000-0000331D0000}"/>
    <cellStyle name="40 % - Akzent6 2 2 4 3 3" xfId="7487" xr:uid="{00000000-0005-0000-0000-0000341D0000}"/>
    <cellStyle name="40 % - Akzent6 2 2 4 4" xfId="7488" xr:uid="{00000000-0005-0000-0000-0000351D0000}"/>
    <cellStyle name="40 % - Akzent6 2 2 4 5" xfId="7489" xr:uid="{00000000-0005-0000-0000-0000361D0000}"/>
    <cellStyle name="40 % - Akzent6 2 2 5" xfId="7490" xr:uid="{00000000-0005-0000-0000-0000371D0000}"/>
    <cellStyle name="40 % - Akzent6 2 2 5 2" xfId="7491" xr:uid="{00000000-0005-0000-0000-0000381D0000}"/>
    <cellStyle name="40 % - Akzent6 2 2 5 3" xfId="7492" xr:uid="{00000000-0005-0000-0000-0000391D0000}"/>
    <cellStyle name="40 % - Akzent6 2 2 6" xfId="7493" xr:uid="{00000000-0005-0000-0000-00003A1D0000}"/>
    <cellStyle name="40 % - Akzent6 2 2 6 2" xfId="7494" xr:uid="{00000000-0005-0000-0000-00003B1D0000}"/>
    <cellStyle name="40 % - Akzent6 2 2 6 3" xfId="7495" xr:uid="{00000000-0005-0000-0000-00003C1D0000}"/>
    <cellStyle name="40 % - Akzent6 2 2 7" xfId="7496" xr:uid="{00000000-0005-0000-0000-00003D1D0000}"/>
    <cellStyle name="40 % - Akzent6 2 2 7 2" xfId="7497" xr:uid="{00000000-0005-0000-0000-00003E1D0000}"/>
    <cellStyle name="40 % - Akzent6 2 2 7 3" xfId="7498" xr:uid="{00000000-0005-0000-0000-00003F1D0000}"/>
    <cellStyle name="40 % - Akzent6 2 2 8" xfId="7499" xr:uid="{00000000-0005-0000-0000-0000401D0000}"/>
    <cellStyle name="40 % - Akzent6 2 2 8 2" xfId="7500" xr:uid="{00000000-0005-0000-0000-0000411D0000}"/>
    <cellStyle name="40 % - Akzent6 2 2 8 3" xfId="7501" xr:uid="{00000000-0005-0000-0000-0000421D0000}"/>
    <cellStyle name="40 % - Akzent6 2 2 9" xfId="7502" xr:uid="{00000000-0005-0000-0000-0000431D0000}"/>
    <cellStyle name="40 % - Akzent6 2 2 9 2" xfId="7503" xr:uid="{00000000-0005-0000-0000-0000441D0000}"/>
    <cellStyle name="40 % - Akzent6 2 2 9 3" xfId="7504" xr:uid="{00000000-0005-0000-0000-0000451D0000}"/>
    <cellStyle name="40 % - Akzent6 2 3" xfId="7505" xr:uid="{00000000-0005-0000-0000-0000461D0000}"/>
    <cellStyle name="40 % - Akzent6 2 3 10" xfId="7506" xr:uid="{00000000-0005-0000-0000-0000471D0000}"/>
    <cellStyle name="40 % - Akzent6 2 3 11" xfId="7507" xr:uid="{00000000-0005-0000-0000-0000481D0000}"/>
    <cellStyle name="40 % - Akzent6 2 3 12" xfId="7508" xr:uid="{00000000-0005-0000-0000-0000491D0000}"/>
    <cellStyle name="40 % - Akzent6 2 3 2" xfId="7509" xr:uid="{00000000-0005-0000-0000-00004A1D0000}"/>
    <cellStyle name="40 % - Akzent6 2 3 2 2" xfId="7510" xr:uid="{00000000-0005-0000-0000-00004B1D0000}"/>
    <cellStyle name="40 % - Akzent6 2 3 2 2 2" xfId="7511" xr:uid="{00000000-0005-0000-0000-00004C1D0000}"/>
    <cellStyle name="40 % - Akzent6 2 3 2 2 2 2" xfId="7512" xr:uid="{00000000-0005-0000-0000-00004D1D0000}"/>
    <cellStyle name="40 % - Akzent6 2 3 2 2 2 3" xfId="7513" xr:uid="{00000000-0005-0000-0000-00004E1D0000}"/>
    <cellStyle name="40 % - Akzent6 2 3 2 2 3" xfId="7514" xr:uid="{00000000-0005-0000-0000-00004F1D0000}"/>
    <cellStyle name="40 % - Akzent6 2 3 2 2 3 2" xfId="7515" xr:uid="{00000000-0005-0000-0000-0000501D0000}"/>
    <cellStyle name="40 % - Akzent6 2 3 2 2 3 3" xfId="7516" xr:uid="{00000000-0005-0000-0000-0000511D0000}"/>
    <cellStyle name="40 % - Akzent6 2 3 2 2 4" xfId="7517" xr:uid="{00000000-0005-0000-0000-0000521D0000}"/>
    <cellStyle name="40 % - Akzent6 2 3 2 2 5" xfId="7518" xr:uid="{00000000-0005-0000-0000-0000531D0000}"/>
    <cellStyle name="40 % - Akzent6 2 3 2 3" xfId="7519" xr:uid="{00000000-0005-0000-0000-0000541D0000}"/>
    <cellStyle name="40 % - Akzent6 2 3 2 3 2" xfId="7520" xr:uid="{00000000-0005-0000-0000-0000551D0000}"/>
    <cellStyle name="40 % - Akzent6 2 3 2 3 3" xfId="7521" xr:uid="{00000000-0005-0000-0000-0000561D0000}"/>
    <cellStyle name="40 % - Akzent6 2 3 2 4" xfId="7522" xr:uid="{00000000-0005-0000-0000-0000571D0000}"/>
    <cellStyle name="40 % - Akzent6 2 3 2 4 2" xfId="7523" xr:uid="{00000000-0005-0000-0000-0000581D0000}"/>
    <cellStyle name="40 % - Akzent6 2 3 2 4 3" xfId="7524" xr:uid="{00000000-0005-0000-0000-0000591D0000}"/>
    <cellStyle name="40 % - Akzent6 2 3 2 5" xfId="7525" xr:uid="{00000000-0005-0000-0000-00005A1D0000}"/>
    <cellStyle name="40 % - Akzent6 2 3 2 5 2" xfId="7526" xr:uid="{00000000-0005-0000-0000-00005B1D0000}"/>
    <cellStyle name="40 % - Akzent6 2 3 2 5 3" xfId="7527" xr:uid="{00000000-0005-0000-0000-00005C1D0000}"/>
    <cellStyle name="40 % - Akzent6 2 3 2 6" xfId="7528" xr:uid="{00000000-0005-0000-0000-00005D1D0000}"/>
    <cellStyle name="40 % - Akzent6 2 3 2 7" xfId="7529" xr:uid="{00000000-0005-0000-0000-00005E1D0000}"/>
    <cellStyle name="40 % - Akzent6 2 3 2 8" xfId="7530" xr:uid="{00000000-0005-0000-0000-00005F1D0000}"/>
    <cellStyle name="40 % - Akzent6 2 3 3" xfId="7531" xr:uid="{00000000-0005-0000-0000-0000601D0000}"/>
    <cellStyle name="40 % - Akzent6 2 3 3 2" xfId="7532" xr:uid="{00000000-0005-0000-0000-0000611D0000}"/>
    <cellStyle name="40 % - Akzent6 2 3 3 2 2" xfId="7533" xr:uid="{00000000-0005-0000-0000-0000621D0000}"/>
    <cellStyle name="40 % - Akzent6 2 3 3 2 2 2" xfId="7534" xr:uid="{00000000-0005-0000-0000-0000631D0000}"/>
    <cellStyle name="40 % - Akzent6 2 3 3 2 2 3" xfId="7535" xr:uid="{00000000-0005-0000-0000-0000641D0000}"/>
    <cellStyle name="40 % - Akzent6 2 3 3 2 3" xfId="7536" xr:uid="{00000000-0005-0000-0000-0000651D0000}"/>
    <cellStyle name="40 % - Akzent6 2 3 3 2 3 2" xfId="7537" xr:uid="{00000000-0005-0000-0000-0000661D0000}"/>
    <cellStyle name="40 % - Akzent6 2 3 3 2 3 3" xfId="7538" xr:uid="{00000000-0005-0000-0000-0000671D0000}"/>
    <cellStyle name="40 % - Akzent6 2 3 3 2 4" xfId="7539" xr:uid="{00000000-0005-0000-0000-0000681D0000}"/>
    <cellStyle name="40 % - Akzent6 2 3 3 2 5" xfId="7540" xr:uid="{00000000-0005-0000-0000-0000691D0000}"/>
    <cellStyle name="40 % - Akzent6 2 3 3 3" xfId="7541" xr:uid="{00000000-0005-0000-0000-00006A1D0000}"/>
    <cellStyle name="40 % - Akzent6 2 3 3 3 2" xfId="7542" xr:uid="{00000000-0005-0000-0000-00006B1D0000}"/>
    <cellStyle name="40 % - Akzent6 2 3 3 3 3" xfId="7543" xr:uid="{00000000-0005-0000-0000-00006C1D0000}"/>
    <cellStyle name="40 % - Akzent6 2 3 3 4" xfId="7544" xr:uid="{00000000-0005-0000-0000-00006D1D0000}"/>
    <cellStyle name="40 % - Akzent6 2 3 3 4 2" xfId="7545" xr:uid="{00000000-0005-0000-0000-00006E1D0000}"/>
    <cellStyle name="40 % - Akzent6 2 3 3 4 3" xfId="7546" xr:uid="{00000000-0005-0000-0000-00006F1D0000}"/>
    <cellStyle name="40 % - Akzent6 2 3 3 5" xfId="7547" xr:uid="{00000000-0005-0000-0000-0000701D0000}"/>
    <cellStyle name="40 % - Akzent6 2 3 3 6" xfId="7548" xr:uid="{00000000-0005-0000-0000-0000711D0000}"/>
    <cellStyle name="40 % - Akzent6 2 3 3 7" xfId="7549" xr:uid="{00000000-0005-0000-0000-0000721D0000}"/>
    <cellStyle name="40 % - Akzent6 2 3 4" xfId="7550" xr:uid="{00000000-0005-0000-0000-0000731D0000}"/>
    <cellStyle name="40 % - Akzent6 2 3 4 2" xfId="7551" xr:uid="{00000000-0005-0000-0000-0000741D0000}"/>
    <cellStyle name="40 % - Akzent6 2 3 4 2 2" xfId="7552" xr:uid="{00000000-0005-0000-0000-0000751D0000}"/>
    <cellStyle name="40 % - Akzent6 2 3 4 2 3" xfId="7553" xr:uid="{00000000-0005-0000-0000-0000761D0000}"/>
    <cellStyle name="40 % - Akzent6 2 3 4 3" xfId="7554" xr:uid="{00000000-0005-0000-0000-0000771D0000}"/>
    <cellStyle name="40 % - Akzent6 2 3 4 3 2" xfId="7555" xr:uid="{00000000-0005-0000-0000-0000781D0000}"/>
    <cellStyle name="40 % - Akzent6 2 3 4 3 3" xfId="7556" xr:uid="{00000000-0005-0000-0000-0000791D0000}"/>
    <cellStyle name="40 % - Akzent6 2 3 4 4" xfId="7557" xr:uid="{00000000-0005-0000-0000-00007A1D0000}"/>
    <cellStyle name="40 % - Akzent6 2 3 4 5" xfId="7558" xr:uid="{00000000-0005-0000-0000-00007B1D0000}"/>
    <cellStyle name="40 % - Akzent6 2 3 5" xfId="7559" xr:uid="{00000000-0005-0000-0000-00007C1D0000}"/>
    <cellStyle name="40 % - Akzent6 2 3 5 2" xfId="7560" xr:uid="{00000000-0005-0000-0000-00007D1D0000}"/>
    <cellStyle name="40 % - Akzent6 2 3 5 3" xfId="7561" xr:uid="{00000000-0005-0000-0000-00007E1D0000}"/>
    <cellStyle name="40 % - Akzent6 2 3 6" xfId="7562" xr:uid="{00000000-0005-0000-0000-00007F1D0000}"/>
    <cellStyle name="40 % - Akzent6 2 3 6 2" xfId="7563" xr:uid="{00000000-0005-0000-0000-0000801D0000}"/>
    <cellStyle name="40 % - Akzent6 2 3 6 3" xfId="7564" xr:uid="{00000000-0005-0000-0000-0000811D0000}"/>
    <cellStyle name="40 % - Akzent6 2 3 7" xfId="7565" xr:uid="{00000000-0005-0000-0000-0000821D0000}"/>
    <cellStyle name="40 % - Akzent6 2 3 7 2" xfId="7566" xr:uid="{00000000-0005-0000-0000-0000831D0000}"/>
    <cellStyle name="40 % - Akzent6 2 3 7 3" xfId="7567" xr:uid="{00000000-0005-0000-0000-0000841D0000}"/>
    <cellStyle name="40 % - Akzent6 2 3 8" xfId="7568" xr:uid="{00000000-0005-0000-0000-0000851D0000}"/>
    <cellStyle name="40 % - Akzent6 2 3 8 2" xfId="7569" xr:uid="{00000000-0005-0000-0000-0000861D0000}"/>
    <cellStyle name="40 % - Akzent6 2 3 8 3" xfId="7570" xr:uid="{00000000-0005-0000-0000-0000871D0000}"/>
    <cellStyle name="40 % - Akzent6 2 3 9" xfId="7571" xr:uid="{00000000-0005-0000-0000-0000881D0000}"/>
    <cellStyle name="40 % - Akzent6 2 3 9 2" xfId="7572" xr:uid="{00000000-0005-0000-0000-0000891D0000}"/>
    <cellStyle name="40 % - Akzent6 2 3 9 3" xfId="7573" xr:uid="{00000000-0005-0000-0000-00008A1D0000}"/>
    <cellStyle name="40 % - Akzent6 2 4" xfId="7574" xr:uid="{00000000-0005-0000-0000-00008B1D0000}"/>
    <cellStyle name="40 % - Akzent6 2 4 10" xfId="7575" xr:uid="{00000000-0005-0000-0000-00008C1D0000}"/>
    <cellStyle name="40 % - Akzent6 2 4 11" xfId="7576" xr:uid="{00000000-0005-0000-0000-00008D1D0000}"/>
    <cellStyle name="40 % - Akzent6 2 4 12" xfId="7577" xr:uid="{00000000-0005-0000-0000-00008E1D0000}"/>
    <cellStyle name="40 % - Akzent6 2 4 2" xfId="7578" xr:uid="{00000000-0005-0000-0000-00008F1D0000}"/>
    <cellStyle name="40 % - Akzent6 2 4 2 2" xfId="7579" xr:uid="{00000000-0005-0000-0000-0000901D0000}"/>
    <cellStyle name="40 % - Akzent6 2 4 2 2 2" xfId="7580" xr:uid="{00000000-0005-0000-0000-0000911D0000}"/>
    <cellStyle name="40 % - Akzent6 2 4 2 2 2 2" xfId="7581" xr:uid="{00000000-0005-0000-0000-0000921D0000}"/>
    <cellStyle name="40 % - Akzent6 2 4 2 2 2 3" xfId="7582" xr:uid="{00000000-0005-0000-0000-0000931D0000}"/>
    <cellStyle name="40 % - Akzent6 2 4 2 2 3" xfId="7583" xr:uid="{00000000-0005-0000-0000-0000941D0000}"/>
    <cellStyle name="40 % - Akzent6 2 4 2 2 3 2" xfId="7584" xr:uid="{00000000-0005-0000-0000-0000951D0000}"/>
    <cellStyle name="40 % - Akzent6 2 4 2 2 3 3" xfId="7585" xr:uid="{00000000-0005-0000-0000-0000961D0000}"/>
    <cellStyle name="40 % - Akzent6 2 4 2 2 4" xfId="7586" xr:uid="{00000000-0005-0000-0000-0000971D0000}"/>
    <cellStyle name="40 % - Akzent6 2 4 2 2 5" xfId="7587" xr:uid="{00000000-0005-0000-0000-0000981D0000}"/>
    <cellStyle name="40 % - Akzent6 2 4 2 3" xfId="7588" xr:uid="{00000000-0005-0000-0000-0000991D0000}"/>
    <cellStyle name="40 % - Akzent6 2 4 2 3 2" xfId="7589" xr:uid="{00000000-0005-0000-0000-00009A1D0000}"/>
    <cellStyle name="40 % - Akzent6 2 4 2 3 3" xfId="7590" xr:uid="{00000000-0005-0000-0000-00009B1D0000}"/>
    <cellStyle name="40 % - Akzent6 2 4 2 4" xfId="7591" xr:uid="{00000000-0005-0000-0000-00009C1D0000}"/>
    <cellStyle name="40 % - Akzent6 2 4 2 4 2" xfId="7592" xr:uid="{00000000-0005-0000-0000-00009D1D0000}"/>
    <cellStyle name="40 % - Akzent6 2 4 2 4 3" xfId="7593" xr:uid="{00000000-0005-0000-0000-00009E1D0000}"/>
    <cellStyle name="40 % - Akzent6 2 4 2 5" xfId="7594" xr:uid="{00000000-0005-0000-0000-00009F1D0000}"/>
    <cellStyle name="40 % - Akzent6 2 4 2 5 2" xfId="7595" xr:uid="{00000000-0005-0000-0000-0000A01D0000}"/>
    <cellStyle name="40 % - Akzent6 2 4 2 5 3" xfId="7596" xr:uid="{00000000-0005-0000-0000-0000A11D0000}"/>
    <cellStyle name="40 % - Akzent6 2 4 2 6" xfId="7597" xr:uid="{00000000-0005-0000-0000-0000A21D0000}"/>
    <cellStyle name="40 % - Akzent6 2 4 2 7" xfId="7598" xr:uid="{00000000-0005-0000-0000-0000A31D0000}"/>
    <cellStyle name="40 % - Akzent6 2 4 2 8" xfId="7599" xr:uid="{00000000-0005-0000-0000-0000A41D0000}"/>
    <cellStyle name="40 % - Akzent6 2 4 3" xfId="7600" xr:uid="{00000000-0005-0000-0000-0000A51D0000}"/>
    <cellStyle name="40 % - Akzent6 2 4 3 2" xfId="7601" xr:uid="{00000000-0005-0000-0000-0000A61D0000}"/>
    <cellStyle name="40 % - Akzent6 2 4 3 2 2" xfId="7602" xr:uid="{00000000-0005-0000-0000-0000A71D0000}"/>
    <cellStyle name="40 % - Akzent6 2 4 3 2 2 2" xfId="7603" xr:uid="{00000000-0005-0000-0000-0000A81D0000}"/>
    <cellStyle name="40 % - Akzent6 2 4 3 2 2 3" xfId="7604" xr:uid="{00000000-0005-0000-0000-0000A91D0000}"/>
    <cellStyle name="40 % - Akzent6 2 4 3 2 3" xfId="7605" xr:uid="{00000000-0005-0000-0000-0000AA1D0000}"/>
    <cellStyle name="40 % - Akzent6 2 4 3 2 3 2" xfId="7606" xr:uid="{00000000-0005-0000-0000-0000AB1D0000}"/>
    <cellStyle name="40 % - Akzent6 2 4 3 2 3 3" xfId="7607" xr:uid="{00000000-0005-0000-0000-0000AC1D0000}"/>
    <cellStyle name="40 % - Akzent6 2 4 3 2 4" xfId="7608" xr:uid="{00000000-0005-0000-0000-0000AD1D0000}"/>
    <cellStyle name="40 % - Akzent6 2 4 3 2 5" xfId="7609" xr:uid="{00000000-0005-0000-0000-0000AE1D0000}"/>
    <cellStyle name="40 % - Akzent6 2 4 3 3" xfId="7610" xr:uid="{00000000-0005-0000-0000-0000AF1D0000}"/>
    <cellStyle name="40 % - Akzent6 2 4 3 3 2" xfId="7611" xr:uid="{00000000-0005-0000-0000-0000B01D0000}"/>
    <cellStyle name="40 % - Akzent6 2 4 3 3 3" xfId="7612" xr:uid="{00000000-0005-0000-0000-0000B11D0000}"/>
    <cellStyle name="40 % - Akzent6 2 4 3 4" xfId="7613" xr:uid="{00000000-0005-0000-0000-0000B21D0000}"/>
    <cellStyle name="40 % - Akzent6 2 4 3 4 2" xfId="7614" xr:uid="{00000000-0005-0000-0000-0000B31D0000}"/>
    <cellStyle name="40 % - Akzent6 2 4 3 4 3" xfId="7615" xr:uid="{00000000-0005-0000-0000-0000B41D0000}"/>
    <cellStyle name="40 % - Akzent6 2 4 3 5" xfId="7616" xr:uid="{00000000-0005-0000-0000-0000B51D0000}"/>
    <cellStyle name="40 % - Akzent6 2 4 3 6" xfId="7617" xr:uid="{00000000-0005-0000-0000-0000B61D0000}"/>
    <cellStyle name="40 % - Akzent6 2 4 3 7" xfId="7618" xr:uid="{00000000-0005-0000-0000-0000B71D0000}"/>
    <cellStyle name="40 % - Akzent6 2 4 4" xfId="7619" xr:uid="{00000000-0005-0000-0000-0000B81D0000}"/>
    <cellStyle name="40 % - Akzent6 2 4 4 2" xfId="7620" xr:uid="{00000000-0005-0000-0000-0000B91D0000}"/>
    <cellStyle name="40 % - Akzent6 2 4 4 2 2" xfId="7621" xr:uid="{00000000-0005-0000-0000-0000BA1D0000}"/>
    <cellStyle name="40 % - Akzent6 2 4 4 2 3" xfId="7622" xr:uid="{00000000-0005-0000-0000-0000BB1D0000}"/>
    <cellStyle name="40 % - Akzent6 2 4 4 3" xfId="7623" xr:uid="{00000000-0005-0000-0000-0000BC1D0000}"/>
    <cellStyle name="40 % - Akzent6 2 4 4 3 2" xfId="7624" xr:uid="{00000000-0005-0000-0000-0000BD1D0000}"/>
    <cellStyle name="40 % - Akzent6 2 4 4 3 3" xfId="7625" xr:uid="{00000000-0005-0000-0000-0000BE1D0000}"/>
    <cellStyle name="40 % - Akzent6 2 4 4 4" xfId="7626" xr:uid="{00000000-0005-0000-0000-0000BF1D0000}"/>
    <cellStyle name="40 % - Akzent6 2 4 4 5" xfId="7627" xr:uid="{00000000-0005-0000-0000-0000C01D0000}"/>
    <cellStyle name="40 % - Akzent6 2 4 5" xfId="7628" xr:uid="{00000000-0005-0000-0000-0000C11D0000}"/>
    <cellStyle name="40 % - Akzent6 2 4 5 2" xfId="7629" xr:uid="{00000000-0005-0000-0000-0000C21D0000}"/>
    <cellStyle name="40 % - Akzent6 2 4 5 3" xfId="7630" xr:uid="{00000000-0005-0000-0000-0000C31D0000}"/>
    <cellStyle name="40 % - Akzent6 2 4 6" xfId="7631" xr:uid="{00000000-0005-0000-0000-0000C41D0000}"/>
    <cellStyle name="40 % - Akzent6 2 4 6 2" xfId="7632" xr:uid="{00000000-0005-0000-0000-0000C51D0000}"/>
    <cellStyle name="40 % - Akzent6 2 4 6 3" xfId="7633" xr:uid="{00000000-0005-0000-0000-0000C61D0000}"/>
    <cellStyle name="40 % - Akzent6 2 4 7" xfId="7634" xr:uid="{00000000-0005-0000-0000-0000C71D0000}"/>
    <cellStyle name="40 % - Akzent6 2 4 7 2" xfId="7635" xr:uid="{00000000-0005-0000-0000-0000C81D0000}"/>
    <cellStyle name="40 % - Akzent6 2 4 7 3" xfId="7636" xr:uid="{00000000-0005-0000-0000-0000C91D0000}"/>
    <cellStyle name="40 % - Akzent6 2 4 8" xfId="7637" xr:uid="{00000000-0005-0000-0000-0000CA1D0000}"/>
    <cellStyle name="40 % - Akzent6 2 4 8 2" xfId="7638" xr:uid="{00000000-0005-0000-0000-0000CB1D0000}"/>
    <cellStyle name="40 % - Akzent6 2 4 8 3" xfId="7639" xr:uid="{00000000-0005-0000-0000-0000CC1D0000}"/>
    <cellStyle name="40 % - Akzent6 2 4 9" xfId="7640" xr:uid="{00000000-0005-0000-0000-0000CD1D0000}"/>
    <cellStyle name="40 % - Akzent6 2 4 9 2" xfId="7641" xr:uid="{00000000-0005-0000-0000-0000CE1D0000}"/>
    <cellStyle name="40 % - Akzent6 2 4 9 3" xfId="7642" xr:uid="{00000000-0005-0000-0000-0000CF1D0000}"/>
    <cellStyle name="40 % - Akzent6 2 5" xfId="7643" xr:uid="{00000000-0005-0000-0000-0000D01D0000}"/>
    <cellStyle name="40 % - Akzent6 2 5 10" xfId="7644" xr:uid="{00000000-0005-0000-0000-0000D11D0000}"/>
    <cellStyle name="40 % - Akzent6 2 5 2" xfId="7645" xr:uid="{00000000-0005-0000-0000-0000D21D0000}"/>
    <cellStyle name="40 % - Akzent6 2 5 2 2" xfId="7646" xr:uid="{00000000-0005-0000-0000-0000D31D0000}"/>
    <cellStyle name="40 % - Akzent6 2 5 2 2 2" xfId="7647" xr:uid="{00000000-0005-0000-0000-0000D41D0000}"/>
    <cellStyle name="40 % - Akzent6 2 5 2 2 3" xfId="7648" xr:uid="{00000000-0005-0000-0000-0000D51D0000}"/>
    <cellStyle name="40 % - Akzent6 2 5 2 3" xfId="7649" xr:uid="{00000000-0005-0000-0000-0000D61D0000}"/>
    <cellStyle name="40 % - Akzent6 2 5 2 3 2" xfId="7650" xr:uid="{00000000-0005-0000-0000-0000D71D0000}"/>
    <cellStyle name="40 % - Akzent6 2 5 2 3 3" xfId="7651" xr:uid="{00000000-0005-0000-0000-0000D81D0000}"/>
    <cellStyle name="40 % - Akzent6 2 5 2 4" xfId="7652" xr:uid="{00000000-0005-0000-0000-0000D91D0000}"/>
    <cellStyle name="40 % - Akzent6 2 5 2 5" xfId="7653" xr:uid="{00000000-0005-0000-0000-0000DA1D0000}"/>
    <cellStyle name="40 % - Akzent6 2 5 3" xfId="7654" xr:uid="{00000000-0005-0000-0000-0000DB1D0000}"/>
    <cellStyle name="40 % - Akzent6 2 5 3 2" xfId="7655" xr:uid="{00000000-0005-0000-0000-0000DC1D0000}"/>
    <cellStyle name="40 % - Akzent6 2 5 3 3" xfId="7656" xr:uid="{00000000-0005-0000-0000-0000DD1D0000}"/>
    <cellStyle name="40 % - Akzent6 2 5 4" xfId="7657" xr:uid="{00000000-0005-0000-0000-0000DE1D0000}"/>
    <cellStyle name="40 % - Akzent6 2 5 4 2" xfId="7658" xr:uid="{00000000-0005-0000-0000-0000DF1D0000}"/>
    <cellStyle name="40 % - Akzent6 2 5 4 3" xfId="7659" xr:uid="{00000000-0005-0000-0000-0000E01D0000}"/>
    <cellStyle name="40 % - Akzent6 2 5 5" xfId="7660" xr:uid="{00000000-0005-0000-0000-0000E11D0000}"/>
    <cellStyle name="40 % - Akzent6 2 5 5 2" xfId="7661" xr:uid="{00000000-0005-0000-0000-0000E21D0000}"/>
    <cellStyle name="40 % - Akzent6 2 5 5 3" xfId="7662" xr:uid="{00000000-0005-0000-0000-0000E31D0000}"/>
    <cellStyle name="40 % - Akzent6 2 5 6" xfId="7663" xr:uid="{00000000-0005-0000-0000-0000E41D0000}"/>
    <cellStyle name="40 % - Akzent6 2 5 6 2" xfId="7664" xr:uid="{00000000-0005-0000-0000-0000E51D0000}"/>
    <cellStyle name="40 % - Akzent6 2 5 6 3" xfId="7665" xr:uid="{00000000-0005-0000-0000-0000E61D0000}"/>
    <cellStyle name="40 % - Akzent6 2 5 7" xfId="7666" xr:uid="{00000000-0005-0000-0000-0000E71D0000}"/>
    <cellStyle name="40 % - Akzent6 2 5 7 2" xfId="7667" xr:uid="{00000000-0005-0000-0000-0000E81D0000}"/>
    <cellStyle name="40 % - Akzent6 2 5 7 3" xfId="7668" xr:uid="{00000000-0005-0000-0000-0000E91D0000}"/>
    <cellStyle name="40 % - Akzent6 2 5 8" xfId="7669" xr:uid="{00000000-0005-0000-0000-0000EA1D0000}"/>
    <cellStyle name="40 % - Akzent6 2 5 9" xfId="7670" xr:uid="{00000000-0005-0000-0000-0000EB1D0000}"/>
    <cellStyle name="40 % - Akzent6 2 6" xfId="7671" xr:uid="{00000000-0005-0000-0000-0000EC1D0000}"/>
    <cellStyle name="40 % - Akzent6 2 6 2" xfId="7672" xr:uid="{00000000-0005-0000-0000-0000ED1D0000}"/>
    <cellStyle name="40 % - Akzent6 2 6 2 2" xfId="7673" xr:uid="{00000000-0005-0000-0000-0000EE1D0000}"/>
    <cellStyle name="40 % - Akzent6 2 6 2 2 2" xfId="7674" xr:uid="{00000000-0005-0000-0000-0000EF1D0000}"/>
    <cellStyle name="40 % - Akzent6 2 6 2 2 3" xfId="7675" xr:uid="{00000000-0005-0000-0000-0000F01D0000}"/>
    <cellStyle name="40 % - Akzent6 2 6 2 3" xfId="7676" xr:uid="{00000000-0005-0000-0000-0000F11D0000}"/>
    <cellStyle name="40 % - Akzent6 2 6 2 3 2" xfId="7677" xr:uid="{00000000-0005-0000-0000-0000F21D0000}"/>
    <cellStyle name="40 % - Akzent6 2 6 2 3 3" xfId="7678" xr:uid="{00000000-0005-0000-0000-0000F31D0000}"/>
    <cellStyle name="40 % - Akzent6 2 6 2 4" xfId="7679" xr:uid="{00000000-0005-0000-0000-0000F41D0000}"/>
    <cellStyle name="40 % - Akzent6 2 6 2 5" xfId="7680" xr:uid="{00000000-0005-0000-0000-0000F51D0000}"/>
    <cellStyle name="40 % - Akzent6 2 6 3" xfId="7681" xr:uid="{00000000-0005-0000-0000-0000F61D0000}"/>
    <cellStyle name="40 % - Akzent6 2 6 3 2" xfId="7682" xr:uid="{00000000-0005-0000-0000-0000F71D0000}"/>
    <cellStyle name="40 % - Akzent6 2 6 3 3" xfId="7683" xr:uid="{00000000-0005-0000-0000-0000F81D0000}"/>
    <cellStyle name="40 % - Akzent6 2 6 4" xfId="7684" xr:uid="{00000000-0005-0000-0000-0000F91D0000}"/>
    <cellStyle name="40 % - Akzent6 2 6 4 2" xfId="7685" xr:uid="{00000000-0005-0000-0000-0000FA1D0000}"/>
    <cellStyle name="40 % - Akzent6 2 6 4 3" xfId="7686" xr:uid="{00000000-0005-0000-0000-0000FB1D0000}"/>
    <cellStyle name="40 % - Akzent6 2 6 5" xfId="7687" xr:uid="{00000000-0005-0000-0000-0000FC1D0000}"/>
    <cellStyle name="40 % - Akzent6 2 6 6" xfId="7688" xr:uid="{00000000-0005-0000-0000-0000FD1D0000}"/>
    <cellStyle name="40 % - Akzent6 2 6 7" xfId="7689" xr:uid="{00000000-0005-0000-0000-0000FE1D0000}"/>
    <cellStyle name="40 % - Akzent6 2 7" xfId="7690" xr:uid="{00000000-0005-0000-0000-0000FF1D0000}"/>
    <cellStyle name="40 % - Akzent6 2 7 2" xfId="7691" xr:uid="{00000000-0005-0000-0000-0000001E0000}"/>
    <cellStyle name="40 % - Akzent6 2 7 2 2" xfId="7692" xr:uid="{00000000-0005-0000-0000-0000011E0000}"/>
    <cellStyle name="40 % - Akzent6 2 7 2 2 2" xfId="7693" xr:uid="{00000000-0005-0000-0000-0000021E0000}"/>
    <cellStyle name="40 % - Akzent6 2 7 2 2 3" xfId="7694" xr:uid="{00000000-0005-0000-0000-0000031E0000}"/>
    <cellStyle name="40 % - Akzent6 2 7 2 3" xfId="7695" xr:uid="{00000000-0005-0000-0000-0000041E0000}"/>
    <cellStyle name="40 % - Akzent6 2 7 2 3 2" xfId="7696" xr:uid="{00000000-0005-0000-0000-0000051E0000}"/>
    <cellStyle name="40 % - Akzent6 2 7 2 3 3" xfId="7697" xr:uid="{00000000-0005-0000-0000-0000061E0000}"/>
    <cellStyle name="40 % - Akzent6 2 7 2 4" xfId="7698" xr:uid="{00000000-0005-0000-0000-0000071E0000}"/>
    <cellStyle name="40 % - Akzent6 2 7 2 5" xfId="7699" xr:uid="{00000000-0005-0000-0000-0000081E0000}"/>
    <cellStyle name="40 % - Akzent6 2 7 3" xfId="7700" xr:uid="{00000000-0005-0000-0000-0000091E0000}"/>
    <cellStyle name="40 % - Akzent6 2 7 3 2" xfId="7701" xr:uid="{00000000-0005-0000-0000-00000A1E0000}"/>
    <cellStyle name="40 % - Akzent6 2 7 3 3" xfId="7702" xr:uid="{00000000-0005-0000-0000-00000B1E0000}"/>
    <cellStyle name="40 % - Akzent6 2 7 4" xfId="7703" xr:uid="{00000000-0005-0000-0000-00000C1E0000}"/>
    <cellStyle name="40 % - Akzent6 2 7 4 2" xfId="7704" xr:uid="{00000000-0005-0000-0000-00000D1E0000}"/>
    <cellStyle name="40 % - Akzent6 2 7 4 3" xfId="7705" xr:uid="{00000000-0005-0000-0000-00000E1E0000}"/>
    <cellStyle name="40 % - Akzent6 2 7 5" xfId="7706" xr:uid="{00000000-0005-0000-0000-00000F1E0000}"/>
    <cellStyle name="40 % - Akzent6 2 7 6" xfId="7707" xr:uid="{00000000-0005-0000-0000-0000101E0000}"/>
    <cellStyle name="40 % - Akzent6 2 7 7" xfId="7708" xr:uid="{00000000-0005-0000-0000-0000111E0000}"/>
    <cellStyle name="40 % - Akzent6 2 8" xfId="7709" xr:uid="{00000000-0005-0000-0000-0000121E0000}"/>
    <cellStyle name="40 % - Akzent6 2 8 2" xfId="7710" xr:uid="{00000000-0005-0000-0000-0000131E0000}"/>
    <cellStyle name="40 % - Akzent6 2 8 2 2" xfId="7711" xr:uid="{00000000-0005-0000-0000-0000141E0000}"/>
    <cellStyle name="40 % - Akzent6 2 8 2 2 2" xfId="7712" xr:uid="{00000000-0005-0000-0000-0000151E0000}"/>
    <cellStyle name="40 % - Akzent6 2 8 2 2 3" xfId="7713" xr:uid="{00000000-0005-0000-0000-0000161E0000}"/>
    <cellStyle name="40 % - Akzent6 2 8 2 3" xfId="7714" xr:uid="{00000000-0005-0000-0000-0000171E0000}"/>
    <cellStyle name="40 % - Akzent6 2 8 2 3 2" xfId="7715" xr:uid="{00000000-0005-0000-0000-0000181E0000}"/>
    <cellStyle name="40 % - Akzent6 2 8 2 3 3" xfId="7716" xr:uid="{00000000-0005-0000-0000-0000191E0000}"/>
    <cellStyle name="40 % - Akzent6 2 8 2 4" xfId="7717" xr:uid="{00000000-0005-0000-0000-00001A1E0000}"/>
    <cellStyle name="40 % - Akzent6 2 8 2 5" xfId="7718" xr:uid="{00000000-0005-0000-0000-00001B1E0000}"/>
    <cellStyle name="40 % - Akzent6 2 8 3" xfId="7719" xr:uid="{00000000-0005-0000-0000-00001C1E0000}"/>
    <cellStyle name="40 % - Akzent6 2 8 3 2" xfId="7720" xr:uid="{00000000-0005-0000-0000-00001D1E0000}"/>
    <cellStyle name="40 % - Akzent6 2 8 3 3" xfId="7721" xr:uid="{00000000-0005-0000-0000-00001E1E0000}"/>
    <cellStyle name="40 % - Akzent6 2 8 4" xfId="7722" xr:uid="{00000000-0005-0000-0000-00001F1E0000}"/>
    <cellStyle name="40 % - Akzent6 2 8 4 2" xfId="7723" xr:uid="{00000000-0005-0000-0000-0000201E0000}"/>
    <cellStyle name="40 % - Akzent6 2 8 4 3" xfId="7724" xr:uid="{00000000-0005-0000-0000-0000211E0000}"/>
    <cellStyle name="40 % - Akzent6 2 8 5" xfId="7725" xr:uid="{00000000-0005-0000-0000-0000221E0000}"/>
    <cellStyle name="40 % - Akzent6 2 8 6" xfId="7726" xr:uid="{00000000-0005-0000-0000-0000231E0000}"/>
    <cellStyle name="40 % - Akzent6 2 8 7" xfId="7727" xr:uid="{00000000-0005-0000-0000-0000241E0000}"/>
    <cellStyle name="40 % - Akzent6 2 9" xfId="7728" xr:uid="{00000000-0005-0000-0000-0000251E0000}"/>
    <cellStyle name="40 % - Akzent6 2 9 2" xfId="7729" xr:uid="{00000000-0005-0000-0000-0000261E0000}"/>
    <cellStyle name="40 % - Akzent6 2 9 2 2" xfId="7730" xr:uid="{00000000-0005-0000-0000-0000271E0000}"/>
    <cellStyle name="40 % - Akzent6 2 9 2 3" xfId="7731" xr:uid="{00000000-0005-0000-0000-0000281E0000}"/>
    <cellStyle name="40 % - Akzent6 2 9 3" xfId="7732" xr:uid="{00000000-0005-0000-0000-0000291E0000}"/>
    <cellStyle name="40 % - Akzent6 2 9 3 2" xfId="7733" xr:uid="{00000000-0005-0000-0000-00002A1E0000}"/>
    <cellStyle name="40 % - Akzent6 2 9 3 3" xfId="7734" xr:uid="{00000000-0005-0000-0000-00002B1E0000}"/>
    <cellStyle name="40 % - Akzent6 2 9 4" xfId="7735" xr:uid="{00000000-0005-0000-0000-00002C1E0000}"/>
    <cellStyle name="40 % - Akzent6 2 9 5" xfId="7736" xr:uid="{00000000-0005-0000-0000-00002D1E0000}"/>
    <cellStyle name="40 % - Akzent6 3" xfId="7737" xr:uid="{00000000-0005-0000-0000-00002E1E0000}"/>
    <cellStyle name="40 % - Akzent6 3 10" xfId="7738" xr:uid="{00000000-0005-0000-0000-00002F1E0000}"/>
    <cellStyle name="40 % - Akzent6 3 10 2" xfId="7739" xr:uid="{00000000-0005-0000-0000-0000301E0000}"/>
    <cellStyle name="40 % - Akzent6 3 10 3" xfId="7740" xr:uid="{00000000-0005-0000-0000-0000311E0000}"/>
    <cellStyle name="40 % - Akzent6 3 11" xfId="7741" xr:uid="{00000000-0005-0000-0000-0000321E0000}"/>
    <cellStyle name="40 % - Akzent6 3 12" xfId="7742" xr:uid="{00000000-0005-0000-0000-0000331E0000}"/>
    <cellStyle name="40 % - Akzent6 3 13" xfId="7743" xr:uid="{00000000-0005-0000-0000-0000341E0000}"/>
    <cellStyle name="40 % - Akzent6 3 2" xfId="7744" xr:uid="{00000000-0005-0000-0000-0000351E0000}"/>
    <cellStyle name="40 % - Akzent6 3 2 10" xfId="7745" xr:uid="{00000000-0005-0000-0000-0000361E0000}"/>
    <cellStyle name="40 % - Akzent6 3 2 2" xfId="7746" xr:uid="{00000000-0005-0000-0000-0000371E0000}"/>
    <cellStyle name="40 % - Akzent6 3 2 2 2" xfId="7747" xr:uid="{00000000-0005-0000-0000-0000381E0000}"/>
    <cellStyle name="40 % - Akzent6 3 2 2 2 2" xfId="7748" xr:uid="{00000000-0005-0000-0000-0000391E0000}"/>
    <cellStyle name="40 % - Akzent6 3 2 2 2 3" xfId="7749" xr:uid="{00000000-0005-0000-0000-00003A1E0000}"/>
    <cellStyle name="40 % - Akzent6 3 2 2 3" xfId="7750" xr:uid="{00000000-0005-0000-0000-00003B1E0000}"/>
    <cellStyle name="40 % - Akzent6 3 2 2 3 2" xfId="7751" xr:uid="{00000000-0005-0000-0000-00003C1E0000}"/>
    <cellStyle name="40 % - Akzent6 3 2 2 3 3" xfId="7752" xr:uid="{00000000-0005-0000-0000-00003D1E0000}"/>
    <cellStyle name="40 % - Akzent6 3 2 2 4" xfId="7753" xr:uid="{00000000-0005-0000-0000-00003E1E0000}"/>
    <cellStyle name="40 % - Akzent6 3 2 2 5" xfId="7754" xr:uid="{00000000-0005-0000-0000-00003F1E0000}"/>
    <cellStyle name="40 % - Akzent6 3 2 3" xfId="7755" xr:uid="{00000000-0005-0000-0000-0000401E0000}"/>
    <cellStyle name="40 % - Akzent6 3 2 3 2" xfId="7756" xr:uid="{00000000-0005-0000-0000-0000411E0000}"/>
    <cellStyle name="40 % - Akzent6 3 2 3 3" xfId="7757" xr:uid="{00000000-0005-0000-0000-0000421E0000}"/>
    <cellStyle name="40 % - Akzent6 3 2 4" xfId="7758" xr:uid="{00000000-0005-0000-0000-0000431E0000}"/>
    <cellStyle name="40 % - Akzent6 3 2 4 2" xfId="7759" xr:uid="{00000000-0005-0000-0000-0000441E0000}"/>
    <cellStyle name="40 % - Akzent6 3 2 4 3" xfId="7760" xr:uid="{00000000-0005-0000-0000-0000451E0000}"/>
    <cellStyle name="40 % - Akzent6 3 2 5" xfId="7761" xr:uid="{00000000-0005-0000-0000-0000461E0000}"/>
    <cellStyle name="40 % - Akzent6 3 2 5 2" xfId="7762" xr:uid="{00000000-0005-0000-0000-0000471E0000}"/>
    <cellStyle name="40 % - Akzent6 3 2 5 3" xfId="7763" xr:uid="{00000000-0005-0000-0000-0000481E0000}"/>
    <cellStyle name="40 % - Akzent6 3 2 6" xfId="7764" xr:uid="{00000000-0005-0000-0000-0000491E0000}"/>
    <cellStyle name="40 % - Akzent6 3 2 6 2" xfId="7765" xr:uid="{00000000-0005-0000-0000-00004A1E0000}"/>
    <cellStyle name="40 % - Akzent6 3 2 6 3" xfId="7766" xr:uid="{00000000-0005-0000-0000-00004B1E0000}"/>
    <cellStyle name="40 % - Akzent6 3 2 7" xfId="7767" xr:uid="{00000000-0005-0000-0000-00004C1E0000}"/>
    <cellStyle name="40 % - Akzent6 3 2 7 2" xfId="7768" xr:uid="{00000000-0005-0000-0000-00004D1E0000}"/>
    <cellStyle name="40 % - Akzent6 3 2 7 3" xfId="7769" xr:uid="{00000000-0005-0000-0000-00004E1E0000}"/>
    <cellStyle name="40 % - Akzent6 3 2 8" xfId="7770" xr:uid="{00000000-0005-0000-0000-00004F1E0000}"/>
    <cellStyle name="40 % - Akzent6 3 2 9" xfId="7771" xr:uid="{00000000-0005-0000-0000-0000501E0000}"/>
    <cellStyle name="40 % - Akzent6 3 3" xfId="7772" xr:uid="{00000000-0005-0000-0000-0000511E0000}"/>
    <cellStyle name="40 % - Akzent6 3 3 2" xfId="7773" xr:uid="{00000000-0005-0000-0000-0000521E0000}"/>
    <cellStyle name="40 % - Akzent6 3 3 2 2" xfId="7774" xr:uid="{00000000-0005-0000-0000-0000531E0000}"/>
    <cellStyle name="40 % - Akzent6 3 3 2 2 2" xfId="7775" xr:uid="{00000000-0005-0000-0000-0000541E0000}"/>
    <cellStyle name="40 % - Akzent6 3 3 2 2 3" xfId="7776" xr:uid="{00000000-0005-0000-0000-0000551E0000}"/>
    <cellStyle name="40 % - Akzent6 3 3 2 3" xfId="7777" xr:uid="{00000000-0005-0000-0000-0000561E0000}"/>
    <cellStyle name="40 % - Akzent6 3 3 2 3 2" xfId="7778" xr:uid="{00000000-0005-0000-0000-0000571E0000}"/>
    <cellStyle name="40 % - Akzent6 3 3 2 3 3" xfId="7779" xr:uid="{00000000-0005-0000-0000-0000581E0000}"/>
    <cellStyle name="40 % - Akzent6 3 3 2 4" xfId="7780" xr:uid="{00000000-0005-0000-0000-0000591E0000}"/>
    <cellStyle name="40 % - Akzent6 3 3 2 5" xfId="7781" xr:uid="{00000000-0005-0000-0000-00005A1E0000}"/>
    <cellStyle name="40 % - Akzent6 3 3 3" xfId="7782" xr:uid="{00000000-0005-0000-0000-00005B1E0000}"/>
    <cellStyle name="40 % - Akzent6 3 3 3 2" xfId="7783" xr:uid="{00000000-0005-0000-0000-00005C1E0000}"/>
    <cellStyle name="40 % - Akzent6 3 3 3 3" xfId="7784" xr:uid="{00000000-0005-0000-0000-00005D1E0000}"/>
    <cellStyle name="40 % - Akzent6 3 3 4" xfId="7785" xr:uid="{00000000-0005-0000-0000-00005E1E0000}"/>
    <cellStyle name="40 % - Akzent6 3 3 4 2" xfId="7786" xr:uid="{00000000-0005-0000-0000-00005F1E0000}"/>
    <cellStyle name="40 % - Akzent6 3 3 4 3" xfId="7787" xr:uid="{00000000-0005-0000-0000-0000601E0000}"/>
    <cellStyle name="40 % - Akzent6 3 3 5" xfId="7788" xr:uid="{00000000-0005-0000-0000-0000611E0000}"/>
    <cellStyle name="40 % - Akzent6 3 3 5 2" xfId="7789" xr:uid="{00000000-0005-0000-0000-0000621E0000}"/>
    <cellStyle name="40 % - Akzent6 3 3 5 3" xfId="7790" xr:uid="{00000000-0005-0000-0000-0000631E0000}"/>
    <cellStyle name="40 % - Akzent6 3 3 6" xfId="7791" xr:uid="{00000000-0005-0000-0000-0000641E0000}"/>
    <cellStyle name="40 % - Akzent6 3 3 7" xfId="7792" xr:uid="{00000000-0005-0000-0000-0000651E0000}"/>
    <cellStyle name="40 % - Akzent6 3 3 8" xfId="7793" xr:uid="{00000000-0005-0000-0000-0000661E0000}"/>
    <cellStyle name="40 % - Akzent6 3 4" xfId="7794" xr:uid="{00000000-0005-0000-0000-0000671E0000}"/>
    <cellStyle name="40 % - Akzent6 3 4 2" xfId="7795" xr:uid="{00000000-0005-0000-0000-0000681E0000}"/>
    <cellStyle name="40 % - Akzent6 3 4 2 2" xfId="7796" xr:uid="{00000000-0005-0000-0000-0000691E0000}"/>
    <cellStyle name="40 % - Akzent6 3 4 2 2 2" xfId="7797" xr:uid="{00000000-0005-0000-0000-00006A1E0000}"/>
    <cellStyle name="40 % - Akzent6 3 4 2 2 3" xfId="7798" xr:uid="{00000000-0005-0000-0000-00006B1E0000}"/>
    <cellStyle name="40 % - Akzent6 3 4 2 3" xfId="7799" xr:uid="{00000000-0005-0000-0000-00006C1E0000}"/>
    <cellStyle name="40 % - Akzent6 3 4 2 3 2" xfId="7800" xr:uid="{00000000-0005-0000-0000-00006D1E0000}"/>
    <cellStyle name="40 % - Akzent6 3 4 2 3 3" xfId="7801" xr:uid="{00000000-0005-0000-0000-00006E1E0000}"/>
    <cellStyle name="40 % - Akzent6 3 4 2 4" xfId="7802" xr:uid="{00000000-0005-0000-0000-00006F1E0000}"/>
    <cellStyle name="40 % - Akzent6 3 4 2 5" xfId="7803" xr:uid="{00000000-0005-0000-0000-0000701E0000}"/>
    <cellStyle name="40 % - Akzent6 3 4 3" xfId="7804" xr:uid="{00000000-0005-0000-0000-0000711E0000}"/>
    <cellStyle name="40 % - Akzent6 3 4 3 2" xfId="7805" xr:uid="{00000000-0005-0000-0000-0000721E0000}"/>
    <cellStyle name="40 % - Akzent6 3 4 3 3" xfId="7806" xr:uid="{00000000-0005-0000-0000-0000731E0000}"/>
    <cellStyle name="40 % - Akzent6 3 4 4" xfId="7807" xr:uid="{00000000-0005-0000-0000-0000741E0000}"/>
    <cellStyle name="40 % - Akzent6 3 4 4 2" xfId="7808" xr:uid="{00000000-0005-0000-0000-0000751E0000}"/>
    <cellStyle name="40 % - Akzent6 3 4 4 3" xfId="7809" xr:uid="{00000000-0005-0000-0000-0000761E0000}"/>
    <cellStyle name="40 % - Akzent6 3 4 5" xfId="7810" xr:uid="{00000000-0005-0000-0000-0000771E0000}"/>
    <cellStyle name="40 % - Akzent6 3 4 6" xfId="7811" xr:uid="{00000000-0005-0000-0000-0000781E0000}"/>
    <cellStyle name="40 % - Akzent6 3 4 7" xfId="7812" xr:uid="{00000000-0005-0000-0000-0000791E0000}"/>
    <cellStyle name="40 % - Akzent6 3 5" xfId="7813" xr:uid="{00000000-0005-0000-0000-00007A1E0000}"/>
    <cellStyle name="40 % - Akzent6 3 5 2" xfId="7814" xr:uid="{00000000-0005-0000-0000-00007B1E0000}"/>
    <cellStyle name="40 % - Akzent6 3 5 2 2" xfId="7815" xr:uid="{00000000-0005-0000-0000-00007C1E0000}"/>
    <cellStyle name="40 % - Akzent6 3 5 2 2 2" xfId="7816" xr:uid="{00000000-0005-0000-0000-00007D1E0000}"/>
    <cellStyle name="40 % - Akzent6 3 5 2 2 3" xfId="7817" xr:uid="{00000000-0005-0000-0000-00007E1E0000}"/>
    <cellStyle name="40 % - Akzent6 3 5 2 3" xfId="7818" xr:uid="{00000000-0005-0000-0000-00007F1E0000}"/>
    <cellStyle name="40 % - Akzent6 3 5 2 3 2" xfId="7819" xr:uid="{00000000-0005-0000-0000-0000801E0000}"/>
    <cellStyle name="40 % - Akzent6 3 5 2 3 3" xfId="7820" xr:uid="{00000000-0005-0000-0000-0000811E0000}"/>
    <cellStyle name="40 % - Akzent6 3 5 2 4" xfId="7821" xr:uid="{00000000-0005-0000-0000-0000821E0000}"/>
    <cellStyle name="40 % - Akzent6 3 5 2 5" xfId="7822" xr:uid="{00000000-0005-0000-0000-0000831E0000}"/>
    <cellStyle name="40 % - Akzent6 3 5 3" xfId="7823" xr:uid="{00000000-0005-0000-0000-0000841E0000}"/>
    <cellStyle name="40 % - Akzent6 3 5 3 2" xfId="7824" xr:uid="{00000000-0005-0000-0000-0000851E0000}"/>
    <cellStyle name="40 % - Akzent6 3 5 3 3" xfId="7825" xr:uid="{00000000-0005-0000-0000-0000861E0000}"/>
    <cellStyle name="40 % - Akzent6 3 5 4" xfId="7826" xr:uid="{00000000-0005-0000-0000-0000871E0000}"/>
    <cellStyle name="40 % - Akzent6 3 5 4 2" xfId="7827" xr:uid="{00000000-0005-0000-0000-0000881E0000}"/>
    <cellStyle name="40 % - Akzent6 3 5 4 3" xfId="7828" xr:uid="{00000000-0005-0000-0000-0000891E0000}"/>
    <cellStyle name="40 % - Akzent6 3 5 5" xfId="7829" xr:uid="{00000000-0005-0000-0000-00008A1E0000}"/>
    <cellStyle name="40 % - Akzent6 3 5 6" xfId="7830" xr:uid="{00000000-0005-0000-0000-00008B1E0000}"/>
    <cellStyle name="40 % - Akzent6 3 5 7" xfId="7831" xr:uid="{00000000-0005-0000-0000-00008C1E0000}"/>
    <cellStyle name="40 % - Akzent6 3 6" xfId="7832" xr:uid="{00000000-0005-0000-0000-00008D1E0000}"/>
    <cellStyle name="40 % - Akzent6 3 6 2" xfId="7833" xr:uid="{00000000-0005-0000-0000-00008E1E0000}"/>
    <cellStyle name="40 % - Akzent6 3 6 2 2" xfId="7834" xr:uid="{00000000-0005-0000-0000-00008F1E0000}"/>
    <cellStyle name="40 % - Akzent6 3 6 2 3" xfId="7835" xr:uid="{00000000-0005-0000-0000-0000901E0000}"/>
    <cellStyle name="40 % - Akzent6 3 6 3" xfId="7836" xr:uid="{00000000-0005-0000-0000-0000911E0000}"/>
    <cellStyle name="40 % - Akzent6 3 6 3 2" xfId="7837" xr:uid="{00000000-0005-0000-0000-0000921E0000}"/>
    <cellStyle name="40 % - Akzent6 3 6 3 3" xfId="7838" xr:uid="{00000000-0005-0000-0000-0000931E0000}"/>
    <cellStyle name="40 % - Akzent6 3 6 4" xfId="7839" xr:uid="{00000000-0005-0000-0000-0000941E0000}"/>
    <cellStyle name="40 % - Akzent6 3 6 5" xfId="7840" xr:uid="{00000000-0005-0000-0000-0000951E0000}"/>
    <cellStyle name="40 % - Akzent6 3 7" xfId="7841" xr:uid="{00000000-0005-0000-0000-0000961E0000}"/>
    <cellStyle name="40 % - Akzent6 3 7 2" xfId="7842" xr:uid="{00000000-0005-0000-0000-0000971E0000}"/>
    <cellStyle name="40 % - Akzent6 3 7 3" xfId="7843" xr:uid="{00000000-0005-0000-0000-0000981E0000}"/>
    <cellStyle name="40 % - Akzent6 3 8" xfId="7844" xr:uid="{00000000-0005-0000-0000-0000991E0000}"/>
    <cellStyle name="40 % - Akzent6 3 8 2" xfId="7845" xr:uid="{00000000-0005-0000-0000-00009A1E0000}"/>
    <cellStyle name="40 % - Akzent6 3 8 3" xfId="7846" xr:uid="{00000000-0005-0000-0000-00009B1E0000}"/>
    <cellStyle name="40 % - Akzent6 3 9" xfId="7847" xr:uid="{00000000-0005-0000-0000-00009C1E0000}"/>
    <cellStyle name="40 % - Akzent6 3 9 2" xfId="7848" xr:uid="{00000000-0005-0000-0000-00009D1E0000}"/>
    <cellStyle name="40 % - Akzent6 3 9 3" xfId="7849" xr:uid="{00000000-0005-0000-0000-00009E1E0000}"/>
    <cellStyle name="40 % - Akzent6 4" xfId="7850" xr:uid="{00000000-0005-0000-0000-00009F1E0000}"/>
    <cellStyle name="40 % - Akzent6 4 10" xfId="7851" xr:uid="{00000000-0005-0000-0000-0000A01E0000}"/>
    <cellStyle name="40 % - Akzent6 4 11" xfId="7852" xr:uid="{00000000-0005-0000-0000-0000A11E0000}"/>
    <cellStyle name="40 % - Akzent6 4 12" xfId="7853" xr:uid="{00000000-0005-0000-0000-0000A21E0000}"/>
    <cellStyle name="40 % - Akzent6 4 2" xfId="7854" xr:uid="{00000000-0005-0000-0000-0000A31E0000}"/>
    <cellStyle name="40 % - Akzent6 4 2 2" xfId="7855" xr:uid="{00000000-0005-0000-0000-0000A41E0000}"/>
    <cellStyle name="40 % - Akzent6 4 2 2 2" xfId="7856" xr:uid="{00000000-0005-0000-0000-0000A51E0000}"/>
    <cellStyle name="40 % - Akzent6 4 2 2 2 2" xfId="7857" xr:uid="{00000000-0005-0000-0000-0000A61E0000}"/>
    <cellStyle name="40 % - Akzent6 4 2 2 2 3" xfId="7858" xr:uid="{00000000-0005-0000-0000-0000A71E0000}"/>
    <cellStyle name="40 % - Akzent6 4 2 2 3" xfId="7859" xr:uid="{00000000-0005-0000-0000-0000A81E0000}"/>
    <cellStyle name="40 % - Akzent6 4 2 2 3 2" xfId="7860" xr:uid="{00000000-0005-0000-0000-0000A91E0000}"/>
    <cellStyle name="40 % - Akzent6 4 2 2 3 3" xfId="7861" xr:uid="{00000000-0005-0000-0000-0000AA1E0000}"/>
    <cellStyle name="40 % - Akzent6 4 2 2 4" xfId="7862" xr:uid="{00000000-0005-0000-0000-0000AB1E0000}"/>
    <cellStyle name="40 % - Akzent6 4 2 2 5" xfId="7863" xr:uid="{00000000-0005-0000-0000-0000AC1E0000}"/>
    <cellStyle name="40 % - Akzent6 4 2 3" xfId="7864" xr:uid="{00000000-0005-0000-0000-0000AD1E0000}"/>
    <cellStyle name="40 % - Akzent6 4 2 3 2" xfId="7865" xr:uid="{00000000-0005-0000-0000-0000AE1E0000}"/>
    <cellStyle name="40 % - Akzent6 4 2 3 3" xfId="7866" xr:uid="{00000000-0005-0000-0000-0000AF1E0000}"/>
    <cellStyle name="40 % - Akzent6 4 2 4" xfId="7867" xr:uid="{00000000-0005-0000-0000-0000B01E0000}"/>
    <cellStyle name="40 % - Akzent6 4 2 4 2" xfId="7868" xr:uid="{00000000-0005-0000-0000-0000B11E0000}"/>
    <cellStyle name="40 % - Akzent6 4 2 4 3" xfId="7869" xr:uid="{00000000-0005-0000-0000-0000B21E0000}"/>
    <cellStyle name="40 % - Akzent6 4 2 5" xfId="7870" xr:uid="{00000000-0005-0000-0000-0000B31E0000}"/>
    <cellStyle name="40 % - Akzent6 4 2 5 2" xfId="7871" xr:uid="{00000000-0005-0000-0000-0000B41E0000}"/>
    <cellStyle name="40 % - Akzent6 4 2 5 3" xfId="7872" xr:uid="{00000000-0005-0000-0000-0000B51E0000}"/>
    <cellStyle name="40 % - Akzent6 4 2 6" xfId="7873" xr:uid="{00000000-0005-0000-0000-0000B61E0000}"/>
    <cellStyle name="40 % - Akzent6 4 2 7" xfId="7874" xr:uid="{00000000-0005-0000-0000-0000B71E0000}"/>
    <cellStyle name="40 % - Akzent6 4 2 8" xfId="7875" xr:uid="{00000000-0005-0000-0000-0000B81E0000}"/>
    <cellStyle name="40 % - Akzent6 4 3" xfId="7876" xr:uid="{00000000-0005-0000-0000-0000B91E0000}"/>
    <cellStyle name="40 % - Akzent6 4 3 2" xfId="7877" xr:uid="{00000000-0005-0000-0000-0000BA1E0000}"/>
    <cellStyle name="40 % - Akzent6 4 3 2 2" xfId="7878" xr:uid="{00000000-0005-0000-0000-0000BB1E0000}"/>
    <cellStyle name="40 % - Akzent6 4 3 2 2 2" xfId="7879" xr:uid="{00000000-0005-0000-0000-0000BC1E0000}"/>
    <cellStyle name="40 % - Akzent6 4 3 2 2 3" xfId="7880" xr:uid="{00000000-0005-0000-0000-0000BD1E0000}"/>
    <cellStyle name="40 % - Akzent6 4 3 2 3" xfId="7881" xr:uid="{00000000-0005-0000-0000-0000BE1E0000}"/>
    <cellStyle name="40 % - Akzent6 4 3 2 3 2" xfId="7882" xr:uid="{00000000-0005-0000-0000-0000BF1E0000}"/>
    <cellStyle name="40 % - Akzent6 4 3 2 3 3" xfId="7883" xr:uid="{00000000-0005-0000-0000-0000C01E0000}"/>
    <cellStyle name="40 % - Akzent6 4 3 2 4" xfId="7884" xr:uid="{00000000-0005-0000-0000-0000C11E0000}"/>
    <cellStyle name="40 % - Akzent6 4 3 2 5" xfId="7885" xr:uid="{00000000-0005-0000-0000-0000C21E0000}"/>
    <cellStyle name="40 % - Akzent6 4 3 3" xfId="7886" xr:uid="{00000000-0005-0000-0000-0000C31E0000}"/>
    <cellStyle name="40 % - Akzent6 4 3 3 2" xfId="7887" xr:uid="{00000000-0005-0000-0000-0000C41E0000}"/>
    <cellStyle name="40 % - Akzent6 4 3 3 3" xfId="7888" xr:uid="{00000000-0005-0000-0000-0000C51E0000}"/>
    <cellStyle name="40 % - Akzent6 4 3 4" xfId="7889" xr:uid="{00000000-0005-0000-0000-0000C61E0000}"/>
    <cellStyle name="40 % - Akzent6 4 3 4 2" xfId="7890" xr:uid="{00000000-0005-0000-0000-0000C71E0000}"/>
    <cellStyle name="40 % - Akzent6 4 3 4 3" xfId="7891" xr:uid="{00000000-0005-0000-0000-0000C81E0000}"/>
    <cellStyle name="40 % - Akzent6 4 3 5" xfId="7892" xr:uid="{00000000-0005-0000-0000-0000C91E0000}"/>
    <cellStyle name="40 % - Akzent6 4 3 6" xfId="7893" xr:uid="{00000000-0005-0000-0000-0000CA1E0000}"/>
    <cellStyle name="40 % - Akzent6 4 3 7" xfId="7894" xr:uid="{00000000-0005-0000-0000-0000CB1E0000}"/>
    <cellStyle name="40 % - Akzent6 4 4" xfId="7895" xr:uid="{00000000-0005-0000-0000-0000CC1E0000}"/>
    <cellStyle name="40 % - Akzent6 4 4 2" xfId="7896" xr:uid="{00000000-0005-0000-0000-0000CD1E0000}"/>
    <cellStyle name="40 % - Akzent6 4 4 2 2" xfId="7897" xr:uid="{00000000-0005-0000-0000-0000CE1E0000}"/>
    <cellStyle name="40 % - Akzent6 4 4 2 3" xfId="7898" xr:uid="{00000000-0005-0000-0000-0000CF1E0000}"/>
    <cellStyle name="40 % - Akzent6 4 4 3" xfId="7899" xr:uid="{00000000-0005-0000-0000-0000D01E0000}"/>
    <cellStyle name="40 % - Akzent6 4 4 3 2" xfId="7900" xr:uid="{00000000-0005-0000-0000-0000D11E0000}"/>
    <cellStyle name="40 % - Akzent6 4 4 3 3" xfId="7901" xr:uid="{00000000-0005-0000-0000-0000D21E0000}"/>
    <cellStyle name="40 % - Akzent6 4 4 4" xfId="7902" xr:uid="{00000000-0005-0000-0000-0000D31E0000}"/>
    <cellStyle name="40 % - Akzent6 4 4 5" xfId="7903" xr:uid="{00000000-0005-0000-0000-0000D41E0000}"/>
    <cellStyle name="40 % - Akzent6 4 5" xfId="7904" xr:uid="{00000000-0005-0000-0000-0000D51E0000}"/>
    <cellStyle name="40 % - Akzent6 4 5 2" xfId="7905" xr:uid="{00000000-0005-0000-0000-0000D61E0000}"/>
    <cellStyle name="40 % - Akzent6 4 5 3" xfId="7906" xr:uid="{00000000-0005-0000-0000-0000D71E0000}"/>
    <cellStyle name="40 % - Akzent6 4 6" xfId="7907" xr:uid="{00000000-0005-0000-0000-0000D81E0000}"/>
    <cellStyle name="40 % - Akzent6 4 6 2" xfId="7908" xr:uid="{00000000-0005-0000-0000-0000D91E0000}"/>
    <cellStyle name="40 % - Akzent6 4 6 3" xfId="7909" xr:uid="{00000000-0005-0000-0000-0000DA1E0000}"/>
    <cellStyle name="40 % - Akzent6 4 7" xfId="7910" xr:uid="{00000000-0005-0000-0000-0000DB1E0000}"/>
    <cellStyle name="40 % - Akzent6 4 7 2" xfId="7911" xr:uid="{00000000-0005-0000-0000-0000DC1E0000}"/>
    <cellStyle name="40 % - Akzent6 4 7 3" xfId="7912" xr:uid="{00000000-0005-0000-0000-0000DD1E0000}"/>
    <cellStyle name="40 % - Akzent6 4 8" xfId="7913" xr:uid="{00000000-0005-0000-0000-0000DE1E0000}"/>
    <cellStyle name="40 % - Akzent6 4 8 2" xfId="7914" xr:uid="{00000000-0005-0000-0000-0000DF1E0000}"/>
    <cellStyle name="40 % - Akzent6 4 8 3" xfId="7915" xr:uid="{00000000-0005-0000-0000-0000E01E0000}"/>
    <cellStyle name="40 % - Akzent6 4 9" xfId="7916" xr:uid="{00000000-0005-0000-0000-0000E11E0000}"/>
    <cellStyle name="40 % - Akzent6 4 9 2" xfId="7917" xr:uid="{00000000-0005-0000-0000-0000E21E0000}"/>
    <cellStyle name="40 % - Akzent6 4 9 3" xfId="7918" xr:uid="{00000000-0005-0000-0000-0000E31E0000}"/>
    <cellStyle name="40 % - Akzent6 5" xfId="7919" xr:uid="{00000000-0005-0000-0000-0000E41E0000}"/>
    <cellStyle name="40 % - Akzent6 5 10" xfId="7920" xr:uid="{00000000-0005-0000-0000-0000E51E0000}"/>
    <cellStyle name="40 % - Akzent6 5 11" xfId="7921" xr:uid="{00000000-0005-0000-0000-0000E61E0000}"/>
    <cellStyle name="40 % - Akzent6 5 12" xfId="7922" xr:uid="{00000000-0005-0000-0000-0000E71E0000}"/>
    <cellStyle name="40 % - Akzent6 5 2" xfId="7923" xr:uid="{00000000-0005-0000-0000-0000E81E0000}"/>
    <cellStyle name="40 % - Akzent6 5 2 2" xfId="7924" xr:uid="{00000000-0005-0000-0000-0000E91E0000}"/>
    <cellStyle name="40 % - Akzent6 5 2 2 2" xfId="7925" xr:uid="{00000000-0005-0000-0000-0000EA1E0000}"/>
    <cellStyle name="40 % - Akzent6 5 2 2 2 2" xfId="7926" xr:uid="{00000000-0005-0000-0000-0000EB1E0000}"/>
    <cellStyle name="40 % - Akzent6 5 2 2 2 3" xfId="7927" xr:uid="{00000000-0005-0000-0000-0000EC1E0000}"/>
    <cellStyle name="40 % - Akzent6 5 2 2 3" xfId="7928" xr:uid="{00000000-0005-0000-0000-0000ED1E0000}"/>
    <cellStyle name="40 % - Akzent6 5 2 2 3 2" xfId="7929" xr:uid="{00000000-0005-0000-0000-0000EE1E0000}"/>
    <cellStyle name="40 % - Akzent6 5 2 2 3 3" xfId="7930" xr:uid="{00000000-0005-0000-0000-0000EF1E0000}"/>
    <cellStyle name="40 % - Akzent6 5 2 2 4" xfId="7931" xr:uid="{00000000-0005-0000-0000-0000F01E0000}"/>
    <cellStyle name="40 % - Akzent6 5 2 2 5" xfId="7932" xr:uid="{00000000-0005-0000-0000-0000F11E0000}"/>
    <cellStyle name="40 % - Akzent6 5 2 3" xfId="7933" xr:uid="{00000000-0005-0000-0000-0000F21E0000}"/>
    <cellStyle name="40 % - Akzent6 5 2 3 2" xfId="7934" xr:uid="{00000000-0005-0000-0000-0000F31E0000}"/>
    <cellStyle name="40 % - Akzent6 5 2 3 3" xfId="7935" xr:uid="{00000000-0005-0000-0000-0000F41E0000}"/>
    <cellStyle name="40 % - Akzent6 5 2 4" xfId="7936" xr:uid="{00000000-0005-0000-0000-0000F51E0000}"/>
    <cellStyle name="40 % - Akzent6 5 2 4 2" xfId="7937" xr:uid="{00000000-0005-0000-0000-0000F61E0000}"/>
    <cellStyle name="40 % - Akzent6 5 2 4 3" xfId="7938" xr:uid="{00000000-0005-0000-0000-0000F71E0000}"/>
    <cellStyle name="40 % - Akzent6 5 2 5" xfId="7939" xr:uid="{00000000-0005-0000-0000-0000F81E0000}"/>
    <cellStyle name="40 % - Akzent6 5 2 5 2" xfId="7940" xr:uid="{00000000-0005-0000-0000-0000F91E0000}"/>
    <cellStyle name="40 % - Akzent6 5 2 5 3" xfId="7941" xr:uid="{00000000-0005-0000-0000-0000FA1E0000}"/>
    <cellStyle name="40 % - Akzent6 5 2 6" xfId="7942" xr:uid="{00000000-0005-0000-0000-0000FB1E0000}"/>
    <cellStyle name="40 % - Akzent6 5 2 7" xfId="7943" xr:uid="{00000000-0005-0000-0000-0000FC1E0000}"/>
    <cellStyle name="40 % - Akzent6 5 2 8" xfId="7944" xr:uid="{00000000-0005-0000-0000-0000FD1E0000}"/>
    <cellStyle name="40 % - Akzent6 5 3" xfId="7945" xr:uid="{00000000-0005-0000-0000-0000FE1E0000}"/>
    <cellStyle name="40 % - Akzent6 5 3 2" xfId="7946" xr:uid="{00000000-0005-0000-0000-0000FF1E0000}"/>
    <cellStyle name="40 % - Akzent6 5 3 2 2" xfId="7947" xr:uid="{00000000-0005-0000-0000-0000001F0000}"/>
    <cellStyle name="40 % - Akzent6 5 3 2 2 2" xfId="7948" xr:uid="{00000000-0005-0000-0000-0000011F0000}"/>
    <cellStyle name="40 % - Akzent6 5 3 2 2 3" xfId="7949" xr:uid="{00000000-0005-0000-0000-0000021F0000}"/>
    <cellStyle name="40 % - Akzent6 5 3 2 3" xfId="7950" xr:uid="{00000000-0005-0000-0000-0000031F0000}"/>
    <cellStyle name="40 % - Akzent6 5 3 2 3 2" xfId="7951" xr:uid="{00000000-0005-0000-0000-0000041F0000}"/>
    <cellStyle name="40 % - Akzent6 5 3 2 3 3" xfId="7952" xr:uid="{00000000-0005-0000-0000-0000051F0000}"/>
    <cellStyle name="40 % - Akzent6 5 3 2 4" xfId="7953" xr:uid="{00000000-0005-0000-0000-0000061F0000}"/>
    <cellStyle name="40 % - Akzent6 5 3 2 5" xfId="7954" xr:uid="{00000000-0005-0000-0000-0000071F0000}"/>
    <cellStyle name="40 % - Akzent6 5 3 3" xfId="7955" xr:uid="{00000000-0005-0000-0000-0000081F0000}"/>
    <cellStyle name="40 % - Akzent6 5 3 3 2" xfId="7956" xr:uid="{00000000-0005-0000-0000-0000091F0000}"/>
    <cellStyle name="40 % - Akzent6 5 3 3 3" xfId="7957" xr:uid="{00000000-0005-0000-0000-00000A1F0000}"/>
    <cellStyle name="40 % - Akzent6 5 3 4" xfId="7958" xr:uid="{00000000-0005-0000-0000-00000B1F0000}"/>
    <cellStyle name="40 % - Akzent6 5 3 4 2" xfId="7959" xr:uid="{00000000-0005-0000-0000-00000C1F0000}"/>
    <cellStyle name="40 % - Akzent6 5 3 4 3" xfId="7960" xr:uid="{00000000-0005-0000-0000-00000D1F0000}"/>
    <cellStyle name="40 % - Akzent6 5 3 5" xfId="7961" xr:uid="{00000000-0005-0000-0000-00000E1F0000}"/>
    <cellStyle name="40 % - Akzent6 5 3 6" xfId="7962" xr:uid="{00000000-0005-0000-0000-00000F1F0000}"/>
    <cellStyle name="40 % - Akzent6 5 3 7" xfId="7963" xr:uid="{00000000-0005-0000-0000-0000101F0000}"/>
    <cellStyle name="40 % - Akzent6 5 4" xfId="7964" xr:uid="{00000000-0005-0000-0000-0000111F0000}"/>
    <cellStyle name="40 % - Akzent6 5 4 2" xfId="7965" xr:uid="{00000000-0005-0000-0000-0000121F0000}"/>
    <cellStyle name="40 % - Akzent6 5 4 2 2" xfId="7966" xr:uid="{00000000-0005-0000-0000-0000131F0000}"/>
    <cellStyle name="40 % - Akzent6 5 4 2 3" xfId="7967" xr:uid="{00000000-0005-0000-0000-0000141F0000}"/>
    <cellStyle name="40 % - Akzent6 5 4 3" xfId="7968" xr:uid="{00000000-0005-0000-0000-0000151F0000}"/>
    <cellStyle name="40 % - Akzent6 5 4 3 2" xfId="7969" xr:uid="{00000000-0005-0000-0000-0000161F0000}"/>
    <cellStyle name="40 % - Akzent6 5 4 3 3" xfId="7970" xr:uid="{00000000-0005-0000-0000-0000171F0000}"/>
    <cellStyle name="40 % - Akzent6 5 4 4" xfId="7971" xr:uid="{00000000-0005-0000-0000-0000181F0000}"/>
    <cellStyle name="40 % - Akzent6 5 4 5" xfId="7972" xr:uid="{00000000-0005-0000-0000-0000191F0000}"/>
    <cellStyle name="40 % - Akzent6 5 5" xfId="7973" xr:uid="{00000000-0005-0000-0000-00001A1F0000}"/>
    <cellStyle name="40 % - Akzent6 5 5 2" xfId="7974" xr:uid="{00000000-0005-0000-0000-00001B1F0000}"/>
    <cellStyle name="40 % - Akzent6 5 5 3" xfId="7975" xr:uid="{00000000-0005-0000-0000-00001C1F0000}"/>
    <cellStyle name="40 % - Akzent6 5 6" xfId="7976" xr:uid="{00000000-0005-0000-0000-00001D1F0000}"/>
    <cellStyle name="40 % - Akzent6 5 6 2" xfId="7977" xr:uid="{00000000-0005-0000-0000-00001E1F0000}"/>
    <cellStyle name="40 % - Akzent6 5 6 3" xfId="7978" xr:uid="{00000000-0005-0000-0000-00001F1F0000}"/>
    <cellStyle name="40 % - Akzent6 5 7" xfId="7979" xr:uid="{00000000-0005-0000-0000-0000201F0000}"/>
    <cellStyle name="40 % - Akzent6 5 7 2" xfId="7980" xr:uid="{00000000-0005-0000-0000-0000211F0000}"/>
    <cellStyle name="40 % - Akzent6 5 7 3" xfId="7981" xr:uid="{00000000-0005-0000-0000-0000221F0000}"/>
    <cellStyle name="40 % - Akzent6 5 8" xfId="7982" xr:uid="{00000000-0005-0000-0000-0000231F0000}"/>
    <cellStyle name="40 % - Akzent6 5 8 2" xfId="7983" xr:uid="{00000000-0005-0000-0000-0000241F0000}"/>
    <cellStyle name="40 % - Akzent6 5 8 3" xfId="7984" xr:uid="{00000000-0005-0000-0000-0000251F0000}"/>
    <cellStyle name="40 % - Akzent6 5 9" xfId="7985" xr:uid="{00000000-0005-0000-0000-0000261F0000}"/>
    <cellStyle name="40 % - Akzent6 5 9 2" xfId="7986" xr:uid="{00000000-0005-0000-0000-0000271F0000}"/>
    <cellStyle name="40 % - Akzent6 5 9 3" xfId="7987" xr:uid="{00000000-0005-0000-0000-0000281F0000}"/>
    <cellStyle name="40 % - Akzent6 6" xfId="7988" xr:uid="{00000000-0005-0000-0000-0000291F0000}"/>
    <cellStyle name="40 % - Akzent6 6 10" xfId="7989" xr:uid="{00000000-0005-0000-0000-00002A1F0000}"/>
    <cellStyle name="40 % - Akzent6 6 2" xfId="7990" xr:uid="{00000000-0005-0000-0000-00002B1F0000}"/>
    <cellStyle name="40 % - Akzent6 6 2 2" xfId="7991" xr:uid="{00000000-0005-0000-0000-00002C1F0000}"/>
    <cellStyle name="40 % - Akzent6 6 2 2 2" xfId="7992" xr:uid="{00000000-0005-0000-0000-00002D1F0000}"/>
    <cellStyle name="40 % - Akzent6 6 2 2 3" xfId="7993" xr:uid="{00000000-0005-0000-0000-00002E1F0000}"/>
    <cellStyle name="40 % - Akzent6 6 2 3" xfId="7994" xr:uid="{00000000-0005-0000-0000-00002F1F0000}"/>
    <cellStyle name="40 % - Akzent6 6 2 3 2" xfId="7995" xr:uid="{00000000-0005-0000-0000-0000301F0000}"/>
    <cellStyle name="40 % - Akzent6 6 2 3 3" xfId="7996" xr:uid="{00000000-0005-0000-0000-0000311F0000}"/>
    <cellStyle name="40 % - Akzent6 6 2 4" xfId="7997" xr:uid="{00000000-0005-0000-0000-0000321F0000}"/>
    <cellStyle name="40 % - Akzent6 6 2 5" xfId="7998" xr:uid="{00000000-0005-0000-0000-0000331F0000}"/>
    <cellStyle name="40 % - Akzent6 6 3" xfId="7999" xr:uid="{00000000-0005-0000-0000-0000341F0000}"/>
    <cellStyle name="40 % - Akzent6 6 3 2" xfId="8000" xr:uid="{00000000-0005-0000-0000-0000351F0000}"/>
    <cellStyle name="40 % - Akzent6 6 3 3" xfId="8001" xr:uid="{00000000-0005-0000-0000-0000361F0000}"/>
    <cellStyle name="40 % - Akzent6 6 4" xfId="8002" xr:uid="{00000000-0005-0000-0000-0000371F0000}"/>
    <cellStyle name="40 % - Akzent6 6 4 2" xfId="8003" xr:uid="{00000000-0005-0000-0000-0000381F0000}"/>
    <cellStyle name="40 % - Akzent6 6 4 3" xfId="8004" xr:uid="{00000000-0005-0000-0000-0000391F0000}"/>
    <cellStyle name="40 % - Akzent6 6 5" xfId="8005" xr:uid="{00000000-0005-0000-0000-00003A1F0000}"/>
    <cellStyle name="40 % - Akzent6 6 5 2" xfId="8006" xr:uid="{00000000-0005-0000-0000-00003B1F0000}"/>
    <cellStyle name="40 % - Akzent6 6 5 3" xfId="8007" xr:uid="{00000000-0005-0000-0000-00003C1F0000}"/>
    <cellStyle name="40 % - Akzent6 6 6" xfId="8008" xr:uid="{00000000-0005-0000-0000-00003D1F0000}"/>
    <cellStyle name="40 % - Akzent6 6 6 2" xfId="8009" xr:uid="{00000000-0005-0000-0000-00003E1F0000}"/>
    <cellStyle name="40 % - Akzent6 6 6 3" xfId="8010" xr:uid="{00000000-0005-0000-0000-00003F1F0000}"/>
    <cellStyle name="40 % - Akzent6 6 7" xfId="8011" xr:uid="{00000000-0005-0000-0000-0000401F0000}"/>
    <cellStyle name="40 % - Akzent6 6 7 2" xfId="8012" xr:uid="{00000000-0005-0000-0000-0000411F0000}"/>
    <cellStyle name="40 % - Akzent6 6 7 3" xfId="8013" xr:uid="{00000000-0005-0000-0000-0000421F0000}"/>
    <cellStyle name="40 % - Akzent6 6 8" xfId="8014" xr:uid="{00000000-0005-0000-0000-0000431F0000}"/>
    <cellStyle name="40 % - Akzent6 6 9" xfId="8015" xr:uid="{00000000-0005-0000-0000-0000441F0000}"/>
    <cellStyle name="40 % - Akzent6 7" xfId="8016" xr:uid="{00000000-0005-0000-0000-0000451F0000}"/>
    <cellStyle name="40 % - Akzent6 7 2" xfId="8017" xr:uid="{00000000-0005-0000-0000-0000461F0000}"/>
    <cellStyle name="40 % - Akzent6 7 2 2" xfId="8018" xr:uid="{00000000-0005-0000-0000-0000471F0000}"/>
    <cellStyle name="40 % - Akzent6 7 2 2 2" xfId="8019" xr:uid="{00000000-0005-0000-0000-0000481F0000}"/>
    <cellStyle name="40 % - Akzent6 7 2 2 3" xfId="8020" xr:uid="{00000000-0005-0000-0000-0000491F0000}"/>
    <cellStyle name="40 % - Akzent6 7 2 3" xfId="8021" xr:uid="{00000000-0005-0000-0000-00004A1F0000}"/>
    <cellStyle name="40 % - Akzent6 7 2 3 2" xfId="8022" xr:uid="{00000000-0005-0000-0000-00004B1F0000}"/>
    <cellStyle name="40 % - Akzent6 7 2 3 3" xfId="8023" xr:uid="{00000000-0005-0000-0000-00004C1F0000}"/>
    <cellStyle name="40 % - Akzent6 7 2 4" xfId="8024" xr:uid="{00000000-0005-0000-0000-00004D1F0000}"/>
    <cellStyle name="40 % - Akzent6 7 2 5" xfId="8025" xr:uid="{00000000-0005-0000-0000-00004E1F0000}"/>
    <cellStyle name="40 % - Akzent6 7 3" xfId="8026" xr:uid="{00000000-0005-0000-0000-00004F1F0000}"/>
    <cellStyle name="40 % - Akzent6 7 3 2" xfId="8027" xr:uid="{00000000-0005-0000-0000-0000501F0000}"/>
    <cellStyle name="40 % - Akzent6 7 3 3" xfId="8028" xr:uid="{00000000-0005-0000-0000-0000511F0000}"/>
    <cellStyle name="40 % - Akzent6 7 4" xfId="8029" xr:uid="{00000000-0005-0000-0000-0000521F0000}"/>
    <cellStyle name="40 % - Akzent6 7 4 2" xfId="8030" xr:uid="{00000000-0005-0000-0000-0000531F0000}"/>
    <cellStyle name="40 % - Akzent6 7 4 3" xfId="8031" xr:uid="{00000000-0005-0000-0000-0000541F0000}"/>
    <cellStyle name="40 % - Akzent6 7 5" xfId="8032" xr:uid="{00000000-0005-0000-0000-0000551F0000}"/>
    <cellStyle name="40 % - Akzent6 7 5 2" xfId="8033" xr:uid="{00000000-0005-0000-0000-0000561F0000}"/>
    <cellStyle name="40 % - Akzent6 7 5 3" xfId="8034" xr:uid="{00000000-0005-0000-0000-0000571F0000}"/>
    <cellStyle name="40 % - Akzent6 7 6" xfId="8035" xr:uid="{00000000-0005-0000-0000-0000581F0000}"/>
    <cellStyle name="40 % - Akzent6 7 6 2" xfId="8036" xr:uid="{00000000-0005-0000-0000-0000591F0000}"/>
    <cellStyle name="40 % - Akzent6 7 6 3" xfId="8037" xr:uid="{00000000-0005-0000-0000-00005A1F0000}"/>
    <cellStyle name="40 % - Akzent6 7 7" xfId="8038" xr:uid="{00000000-0005-0000-0000-00005B1F0000}"/>
    <cellStyle name="40 % - Akzent6 7 8" xfId="8039" xr:uid="{00000000-0005-0000-0000-00005C1F0000}"/>
    <cellStyle name="40 % - Akzent6 7 9" xfId="8040" xr:uid="{00000000-0005-0000-0000-00005D1F0000}"/>
    <cellStyle name="40 % - Akzent6 8" xfId="8041" xr:uid="{00000000-0005-0000-0000-00005E1F0000}"/>
    <cellStyle name="40 % - Akzent6 8 2" xfId="8042" xr:uid="{00000000-0005-0000-0000-00005F1F0000}"/>
    <cellStyle name="40 % - Akzent6 8 2 2" xfId="8043" xr:uid="{00000000-0005-0000-0000-0000601F0000}"/>
    <cellStyle name="40 % - Akzent6 8 2 2 2" xfId="8044" xr:uid="{00000000-0005-0000-0000-0000611F0000}"/>
    <cellStyle name="40 % - Akzent6 8 2 2 3" xfId="8045" xr:uid="{00000000-0005-0000-0000-0000621F0000}"/>
    <cellStyle name="40 % - Akzent6 8 2 3" xfId="8046" xr:uid="{00000000-0005-0000-0000-0000631F0000}"/>
    <cellStyle name="40 % - Akzent6 8 2 3 2" xfId="8047" xr:uid="{00000000-0005-0000-0000-0000641F0000}"/>
    <cellStyle name="40 % - Akzent6 8 2 3 3" xfId="8048" xr:uid="{00000000-0005-0000-0000-0000651F0000}"/>
    <cellStyle name="40 % - Akzent6 8 2 4" xfId="8049" xr:uid="{00000000-0005-0000-0000-0000661F0000}"/>
    <cellStyle name="40 % - Akzent6 8 2 5" xfId="8050" xr:uid="{00000000-0005-0000-0000-0000671F0000}"/>
    <cellStyle name="40 % - Akzent6 8 3" xfId="8051" xr:uid="{00000000-0005-0000-0000-0000681F0000}"/>
    <cellStyle name="40 % - Akzent6 8 3 2" xfId="8052" xr:uid="{00000000-0005-0000-0000-0000691F0000}"/>
    <cellStyle name="40 % - Akzent6 8 3 3" xfId="8053" xr:uid="{00000000-0005-0000-0000-00006A1F0000}"/>
    <cellStyle name="40 % - Akzent6 8 4" xfId="8054" xr:uid="{00000000-0005-0000-0000-00006B1F0000}"/>
    <cellStyle name="40 % - Akzent6 8 4 2" xfId="8055" xr:uid="{00000000-0005-0000-0000-00006C1F0000}"/>
    <cellStyle name="40 % - Akzent6 8 4 3" xfId="8056" xr:uid="{00000000-0005-0000-0000-00006D1F0000}"/>
    <cellStyle name="40 % - Akzent6 8 5" xfId="8057" xr:uid="{00000000-0005-0000-0000-00006E1F0000}"/>
    <cellStyle name="40 % - Akzent6 8 5 2" xfId="8058" xr:uid="{00000000-0005-0000-0000-00006F1F0000}"/>
    <cellStyle name="40 % - Akzent6 8 5 3" xfId="8059" xr:uid="{00000000-0005-0000-0000-0000701F0000}"/>
    <cellStyle name="40 % - Akzent6 8 6" xfId="8060" xr:uid="{00000000-0005-0000-0000-0000711F0000}"/>
    <cellStyle name="40 % - Akzent6 8 6 2" xfId="8061" xr:uid="{00000000-0005-0000-0000-0000721F0000}"/>
    <cellStyle name="40 % - Akzent6 8 6 3" xfId="8062" xr:uid="{00000000-0005-0000-0000-0000731F0000}"/>
    <cellStyle name="40 % - Akzent6 8 7" xfId="8063" xr:uid="{00000000-0005-0000-0000-0000741F0000}"/>
    <cellStyle name="40 % - Akzent6 8 8" xfId="8064" xr:uid="{00000000-0005-0000-0000-0000751F0000}"/>
    <cellStyle name="40 % - Akzent6 8 9" xfId="8065" xr:uid="{00000000-0005-0000-0000-0000761F0000}"/>
    <cellStyle name="40 % - Akzent6 9" xfId="8066" xr:uid="{00000000-0005-0000-0000-0000771F0000}"/>
    <cellStyle name="40 % - Akzent6 9 2" xfId="8067" xr:uid="{00000000-0005-0000-0000-0000781F0000}"/>
    <cellStyle name="40 % - Akzent6 9 2 2" xfId="8068" xr:uid="{00000000-0005-0000-0000-0000791F0000}"/>
    <cellStyle name="40 % - Akzent6 9 2 2 2" xfId="8069" xr:uid="{00000000-0005-0000-0000-00007A1F0000}"/>
    <cellStyle name="40 % - Akzent6 9 2 2 3" xfId="8070" xr:uid="{00000000-0005-0000-0000-00007B1F0000}"/>
    <cellStyle name="40 % - Akzent6 9 2 3" xfId="8071" xr:uid="{00000000-0005-0000-0000-00007C1F0000}"/>
    <cellStyle name="40 % - Akzent6 9 2 3 2" xfId="8072" xr:uid="{00000000-0005-0000-0000-00007D1F0000}"/>
    <cellStyle name="40 % - Akzent6 9 2 3 3" xfId="8073" xr:uid="{00000000-0005-0000-0000-00007E1F0000}"/>
    <cellStyle name="40 % - Akzent6 9 2 4" xfId="8074" xr:uid="{00000000-0005-0000-0000-00007F1F0000}"/>
    <cellStyle name="40 % - Akzent6 9 2 5" xfId="8075" xr:uid="{00000000-0005-0000-0000-0000801F0000}"/>
    <cellStyle name="40 % - Akzent6 9 3" xfId="8076" xr:uid="{00000000-0005-0000-0000-0000811F0000}"/>
    <cellStyle name="40 % - Akzent6 9 3 2" xfId="8077" xr:uid="{00000000-0005-0000-0000-0000821F0000}"/>
    <cellStyle name="40 % - Akzent6 9 3 3" xfId="8078" xr:uid="{00000000-0005-0000-0000-0000831F0000}"/>
    <cellStyle name="40 % - Akzent6 9 4" xfId="8079" xr:uid="{00000000-0005-0000-0000-0000841F0000}"/>
    <cellStyle name="40 % - Akzent6 9 4 2" xfId="8080" xr:uid="{00000000-0005-0000-0000-0000851F0000}"/>
    <cellStyle name="40 % - Akzent6 9 4 3" xfId="8081" xr:uid="{00000000-0005-0000-0000-0000861F0000}"/>
    <cellStyle name="40 % - Akzent6 9 5" xfId="8082" xr:uid="{00000000-0005-0000-0000-0000871F0000}"/>
    <cellStyle name="40 % - Akzent6 9 5 2" xfId="8083" xr:uid="{00000000-0005-0000-0000-0000881F0000}"/>
    <cellStyle name="40 % - Akzent6 9 5 3" xfId="8084" xr:uid="{00000000-0005-0000-0000-0000891F0000}"/>
    <cellStyle name="40 % - Akzent6 9 6" xfId="8085" xr:uid="{00000000-0005-0000-0000-00008A1F0000}"/>
    <cellStyle name="40 % - Akzent6 9 7" xfId="8086" xr:uid="{00000000-0005-0000-0000-00008B1F0000}"/>
    <cellStyle name="40 % - Akzent6 9 8" xfId="8087" xr:uid="{00000000-0005-0000-0000-00008C1F0000}"/>
    <cellStyle name="40% - Akzent1" xfId="8088" xr:uid="{00000000-0005-0000-0000-00008D1F0000}"/>
    <cellStyle name="40% - Akzent2" xfId="8089" xr:uid="{00000000-0005-0000-0000-00008E1F0000}"/>
    <cellStyle name="40% - Akzent3" xfId="8090" xr:uid="{00000000-0005-0000-0000-00008F1F0000}"/>
    <cellStyle name="40% - Akzent4" xfId="8091" xr:uid="{00000000-0005-0000-0000-0000901F0000}"/>
    <cellStyle name="40% - Akzent5" xfId="8092" xr:uid="{00000000-0005-0000-0000-0000911F0000}"/>
    <cellStyle name="40% - Akzent6" xfId="8093" xr:uid="{00000000-0005-0000-0000-0000921F0000}"/>
    <cellStyle name="4mitP" xfId="8094" xr:uid="{00000000-0005-0000-0000-0000931F0000}"/>
    <cellStyle name="4ohneP" xfId="8095" xr:uid="{00000000-0005-0000-0000-0000941F0000}"/>
    <cellStyle name="60 % - Akzent1 2" xfId="8096" xr:uid="{00000000-0005-0000-0000-0000951F0000}"/>
    <cellStyle name="60 % - Akzent1 2 2" xfId="8097" xr:uid="{00000000-0005-0000-0000-0000961F0000}"/>
    <cellStyle name="60 % - Akzent1 2 3" xfId="8098" xr:uid="{00000000-0005-0000-0000-0000971F0000}"/>
    <cellStyle name="60 % - Akzent1 3" xfId="8099" xr:uid="{00000000-0005-0000-0000-0000981F0000}"/>
    <cellStyle name="60 % - Akzent1 4" xfId="8100" xr:uid="{00000000-0005-0000-0000-0000991F0000}"/>
    <cellStyle name="60 % - Akzent1 5" xfId="8101" xr:uid="{00000000-0005-0000-0000-00009A1F0000}"/>
    <cellStyle name="60 % - Akzent2 2" xfId="8102" xr:uid="{00000000-0005-0000-0000-00009B1F0000}"/>
    <cellStyle name="60 % - Akzent2 2 2" xfId="8103" xr:uid="{00000000-0005-0000-0000-00009C1F0000}"/>
    <cellStyle name="60 % - Akzent2 2 3" xfId="8104" xr:uid="{00000000-0005-0000-0000-00009D1F0000}"/>
    <cellStyle name="60 % - Akzent2 3" xfId="8105" xr:uid="{00000000-0005-0000-0000-00009E1F0000}"/>
    <cellStyle name="60 % - Akzent2 4" xfId="8106" xr:uid="{00000000-0005-0000-0000-00009F1F0000}"/>
    <cellStyle name="60 % - Akzent2 5" xfId="8107" xr:uid="{00000000-0005-0000-0000-0000A01F0000}"/>
    <cellStyle name="60 % - Akzent3 2" xfId="8108" xr:uid="{00000000-0005-0000-0000-0000A11F0000}"/>
    <cellStyle name="60 % - Akzent3 2 2" xfId="8109" xr:uid="{00000000-0005-0000-0000-0000A21F0000}"/>
    <cellStyle name="60 % - Akzent3 2 3" xfId="8110" xr:uid="{00000000-0005-0000-0000-0000A31F0000}"/>
    <cellStyle name="60 % - Akzent3 3" xfId="8111" xr:uid="{00000000-0005-0000-0000-0000A41F0000}"/>
    <cellStyle name="60 % - Akzent3 4" xfId="8112" xr:uid="{00000000-0005-0000-0000-0000A51F0000}"/>
    <cellStyle name="60 % - Akzent3 5" xfId="8113" xr:uid="{00000000-0005-0000-0000-0000A61F0000}"/>
    <cellStyle name="60 % - Akzent4 2" xfId="8114" xr:uid="{00000000-0005-0000-0000-0000A71F0000}"/>
    <cellStyle name="60 % - Akzent4 2 2" xfId="8115" xr:uid="{00000000-0005-0000-0000-0000A81F0000}"/>
    <cellStyle name="60 % - Akzent4 2 3" xfId="8116" xr:uid="{00000000-0005-0000-0000-0000A91F0000}"/>
    <cellStyle name="60 % - Akzent4 3" xfId="8117" xr:uid="{00000000-0005-0000-0000-0000AA1F0000}"/>
    <cellStyle name="60 % - Akzent4 4" xfId="8118" xr:uid="{00000000-0005-0000-0000-0000AB1F0000}"/>
    <cellStyle name="60 % - Akzent4 5" xfId="8119" xr:uid="{00000000-0005-0000-0000-0000AC1F0000}"/>
    <cellStyle name="60 % - Akzent5 2" xfId="8120" xr:uid="{00000000-0005-0000-0000-0000AD1F0000}"/>
    <cellStyle name="60 % - Akzent5 2 2" xfId="8121" xr:uid="{00000000-0005-0000-0000-0000AE1F0000}"/>
    <cellStyle name="60 % - Akzent5 2 3" xfId="8122" xr:uid="{00000000-0005-0000-0000-0000AF1F0000}"/>
    <cellStyle name="60 % - Akzent5 3" xfId="8123" xr:uid="{00000000-0005-0000-0000-0000B01F0000}"/>
    <cellStyle name="60 % - Akzent5 4" xfId="8124" xr:uid="{00000000-0005-0000-0000-0000B11F0000}"/>
    <cellStyle name="60 % - Akzent5 5" xfId="8125" xr:uid="{00000000-0005-0000-0000-0000B21F0000}"/>
    <cellStyle name="60 % - Akzent6 2" xfId="8126" xr:uid="{00000000-0005-0000-0000-0000B31F0000}"/>
    <cellStyle name="60 % - Akzent6 2 2" xfId="8127" xr:uid="{00000000-0005-0000-0000-0000B41F0000}"/>
    <cellStyle name="60 % - Akzent6 2 3" xfId="8128" xr:uid="{00000000-0005-0000-0000-0000B51F0000}"/>
    <cellStyle name="60 % - Akzent6 3" xfId="8129" xr:uid="{00000000-0005-0000-0000-0000B61F0000}"/>
    <cellStyle name="60 % - Akzent6 4" xfId="8130" xr:uid="{00000000-0005-0000-0000-0000B71F0000}"/>
    <cellStyle name="60 % - Akzent6 5" xfId="8131" xr:uid="{00000000-0005-0000-0000-0000B81F0000}"/>
    <cellStyle name="60% - Akzent1" xfId="8132" xr:uid="{00000000-0005-0000-0000-0000B91F0000}"/>
    <cellStyle name="60% - Akzent2" xfId="8133" xr:uid="{00000000-0005-0000-0000-0000BA1F0000}"/>
    <cellStyle name="60% - Akzent3" xfId="8134" xr:uid="{00000000-0005-0000-0000-0000BB1F0000}"/>
    <cellStyle name="60% - Akzent4" xfId="8135" xr:uid="{00000000-0005-0000-0000-0000BC1F0000}"/>
    <cellStyle name="60% - Akzent5" xfId="8136" xr:uid="{00000000-0005-0000-0000-0000BD1F0000}"/>
    <cellStyle name="60% - Akzent6" xfId="8137" xr:uid="{00000000-0005-0000-0000-0000BE1F0000}"/>
    <cellStyle name="6mitP" xfId="8138" xr:uid="{00000000-0005-0000-0000-0000BF1F0000}"/>
    <cellStyle name="6ohneP" xfId="8139" xr:uid="{00000000-0005-0000-0000-0000C01F0000}"/>
    <cellStyle name="7mitP" xfId="8140" xr:uid="{00000000-0005-0000-0000-0000C11F0000}"/>
    <cellStyle name="9mitP" xfId="8141" xr:uid="{00000000-0005-0000-0000-0000C21F0000}"/>
    <cellStyle name="9ohneP" xfId="8142" xr:uid="{00000000-0005-0000-0000-0000C31F0000}"/>
    <cellStyle name="Akzent1 2" xfId="8143" xr:uid="{00000000-0005-0000-0000-0000C41F0000}"/>
    <cellStyle name="Akzent1 2 2" xfId="8144" xr:uid="{00000000-0005-0000-0000-0000C51F0000}"/>
    <cellStyle name="Akzent1 2 3" xfId="8145" xr:uid="{00000000-0005-0000-0000-0000C61F0000}"/>
    <cellStyle name="Akzent1 3" xfId="8146" xr:uid="{00000000-0005-0000-0000-0000C71F0000}"/>
    <cellStyle name="Akzent1 4" xfId="8147" xr:uid="{00000000-0005-0000-0000-0000C81F0000}"/>
    <cellStyle name="Akzent1 5" xfId="8148" xr:uid="{00000000-0005-0000-0000-0000C91F0000}"/>
    <cellStyle name="Akzent2 2" xfId="8149" xr:uid="{00000000-0005-0000-0000-0000CA1F0000}"/>
    <cellStyle name="Akzent2 2 2" xfId="8150" xr:uid="{00000000-0005-0000-0000-0000CB1F0000}"/>
    <cellStyle name="Akzent2 2 3" xfId="8151" xr:uid="{00000000-0005-0000-0000-0000CC1F0000}"/>
    <cellStyle name="Akzent2 3" xfId="8152" xr:uid="{00000000-0005-0000-0000-0000CD1F0000}"/>
    <cellStyle name="Akzent2 4" xfId="8153" xr:uid="{00000000-0005-0000-0000-0000CE1F0000}"/>
    <cellStyle name="Akzent2 5" xfId="8154" xr:uid="{00000000-0005-0000-0000-0000CF1F0000}"/>
    <cellStyle name="Akzent3 2" xfId="8155" xr:uid="{00000000-0005-0000-0000-0000D01F0000}"/>
    <cellStyle name="Akzent3 2 2" xfId="8156" xr:uid="{00000000-0005-0000-0000-0000D11F0000}"/>
    <cellStyle name="Akzent3 2 3" xfId="8157" xr:uid="{00000000-0005-0000-0000-0000D21F0000}"/>
    <cellStyle name="Akzent3 3" xfId="8158" xr:uid="{00000000-0005-0000-0000-0000D31F0000}"/>
    <cellStyle name="Akzent3 4" xfId="8159" xr:uid="{00000000-0005-0000-0000-0000D41F0000}"/>
    <cellStyle name="Akzent3 5" xfId="8160" xr:uid="{00000000-0005-0000-0000-0000D51F0000}"/>
    <cellStyle name="Akzent4 2" xfId="8161" xr:uid="{00000000-0005-0000-0000-0000D61F0000}"/>
    <cellStyle name="Akzent4 2 2" xfId="8162" xr:uid="{00000000-0005-0000-0000-0000D71F0000}"/>
    <cellStyle name="Akzent4 2 3" xfId="8163" xr:uid="{00000000-0005-0000-0000-0000D81F0000}"/>
    <cellStyle name="Akzent4 3" xfId="8164" xr:uid="{00000000-0005-0000-0000-0000D91F0000}"/>
    <cellStyle name="Akzent4 4" xfId="8165" xr:uid="{00000000-0005-0000-0000-0000DA1F0000}"/>
    <cellStyle name="Akzent4 5" xfId="8166" xr:uid="{00000000-0005-0000-0000-0000DB1F0000}"/>
    <cellStyle name="Akzent5 2" xfId="8167" xr:uid="{00000000-0005-0000-0000-0000DC1F0000}"/>
    <cellStyle name="Akzent5 3" xfId="8168" xr:uid="{00000000-0005-0000-0000-0000DD1F0000}"/>
    <cellStyle name="Akzent6 2" xfId="8169" xr:uid="{00000000-0005-0000-0000-0000DE1F0000}"/>
    <cellStyle name="Akzent6 2 2" xfId="8170" xr:uid="{00000000-0005-0000-0000-0000DF1F0000}"/>
    <cellStyle name="Akzent6 2 3" xfId="8171" xr:uid="{00000000-0005-0000-0000-0000E01F0000}"/>
    <cellStyle name="Akzent6 3" xfId="8172" xr:uid="{00000000-0005-0000-0000-0000E11F0000}"/>
    <cellStyle name="Akzent6 4" xfId="8173" xr:uid="{00000000-0005-0000-0000-0000E21F0000}"/>
    <cellStyle name="Akzent6 5" xfId="8174" xr:uid="{00000000-0005-0000-0000-0000E31F0000}"/>
    <cellStyle name="Arial" xfId="8175" xr:uid="{00000000-0005-0000-0000-0000E41F0000}"/>
    <cellStyle name="Arial, 10pt" xfId="8176" xr:uid="{00000000-0005-0000-0000-0000E51F0000}"/>
    <cellStyle name="Arial, 10pt 2" xfId="8177" xr:uid="{00000000-0005-0000-0000-0000E61F0000}"/>
    <cellStyle name="Arial, 10pt 2 2" xfId="8178" xr:uid="{00000000-0005-0000-0000-0000E71F0000}"/>
    <cellStyle name="Arial, 10pt 3" xfId="8179" xr:uid="{00000000-0005-0000-0000-0000E81F0000}"/>
    <cellStyle name="Arial, 8pt" xfId="8180" xr:uid="{00000000-0005-0000-0000-0000E91F0000}"/>
    <cellStyle name="Arial, 9pt" xfId="8181" xr:uid="{00000000-0005-0000-0000-0000EA1F0000}"/>
    <cellStyle name="Ausgabe 2" xfId="8182" xr:uid="{00000000-0005-0000-0000-0000EB1F0000}"/>
    <cellStyle name="Ausgabe 2 2" xfId="8183" xr:uid="{00000000-0005-0000-0000-0000EC1F0000}"/>
    <cellStyle name="Ausgabe 2 3" xfId="8184" xr:uid="{00000000-0005-0000-0000-0000ED1F0000}"/>
    <cellStyle name="Ausgabe 3" xfId="8185" xr:uid="{00000000-0005-0000-0000-0000EE1F0000}"/>
    <cellStyle name="Ausgabe 4" xfId="8186" xr:uid="{00000000-0005-0000-0000-0000EF1F0000}"/>
    <cellStyle name="Ausgabe 5" xfId="8187" xr:uid="{00000000-0005-0000-0000-0000F01F0000}"/>
    <cellStyle name="Ausgabe 5 2" xfId="8188" xr:uid="{00000000-0005-0000-0000-0000F11F0000}"/>
    <cellStyle name="Ausgabe 5 2 2" xfId="8189" xr:uid="{00000000-0005-0000-0000-0000F21F0000}"/>
    <cellStyle name="Ausgabe 5 3" xfId="8190" xr:uid="{00000000-0005-0000-0000-0000F31F0000}"/>
    <cellStyle name="Ausgabe 6" xfId="8191" xr:uid="{00000000-0005-0000-0000-0000F41F0000}"/>
    <cellStyle name="BasisDreiNK" xfId="8192" xr:uid="{00000000-0005-0000-0000-0000F51F0000}"/>
    <cellStyle name="BasisEineNK" xfId="8193" xr:uid="{00000000-0005-0000-0000-0000F61F0000}"/>
    <cellStyle name="BasisOhneNK" xfId="8194" xr:uid="{00000000-0005-0000-0000-0000F71F0000}"/>
    <cellStyle name="BasisStandard" xfId="8195" xr:uid="{00000000-0005-0000-0000-0000F81F0000}"/>
    <cellStyle name="BasisZweiNK" xfId="8196" xr:uid="{00000000-0005-0000-0000-0000F91F0000}"/>
    <cellStyle name="Berechnung 2" xfId="8197" xr:uid="{00000000-0005-0000-0000-0000FA1F0000}"/>
    <cellStyle name="Berechnung 2 2" xfId="8198" xr:uid="{00000000-0005-0000-0000-0000FB1F0000}"/>
    <cellStyle name="Berechnung 2 3" xfId="8199" xr:uid="{00000000-0005-0000-0000-0000FC1F0000}"/>
    <cellStyle name="Berechnung 3" xfId="8200" xr:uid="{00000000-0005-0000-0000-0000FD1F0000}"/>
    <cellStyle name="Berechnung 4" xfId="8201" xr:uid="{00000000-0005-0000-0000-0000FE1F0000}"/>
    <cellStyle name="Berechnung 5" xfId="8202" xr:uid="{00000000-0005-0000-0000-0000FF1F0000}"/>
    <cellStyle name="Berechnung 5 2" xfId="8203" xr:uid="{00000000-0005-0000-0000-000000200000}"/>
    <cellStyle name="Berechnung 6" xfId="8204" xr:uid="{00000000-0005-0000-0000-000001200000}"/>
    <cellStyle name="Besuchter Hyperlink 2" xfId="8205" xr:uid="{00000000-0005-0000-0000-000002200000}"/>
    <cellStyle name="Besuchter Hyperlink 2 2" xfId="8206" xr:uid="{00000000-0005-0000-0000-000003200000}"/>
    <cellStyle name="Besuchter Hyperlink 2 3" xfId="8207" xr:uid="{00000000-0005-0000-0000-000004200000}"/>
    <cellStyle name="Besuchter Hyperlink 2 4" xfId="8208" xr:uid="{00000000-0005-0000-0000-000005200000}"/>
    <cellStyle name="Besuchter Hyperlink 2 4 2" xfId="8209" xr:uid="{00000000-0005-0000-0000-000006200000}"/>
    <cellStyle name="Besuchter Hyperlink 2 5" xfId="8210" xr:uid="{00000000-0005-0000-0000-000007200000}"/>
    <cellStyle name="Besuchter Hyperlink 3" xfId="8211" xr:uid="{00000000-0005-0000-0000-000008200000}"/>
    <cellStyle name="Besuchter Hyperlink 3 2" xfId="8212" xr:uid="{00000000-0005-0000-0000-000009200000}"/>
    <cellStyle name="Besuchter Hyperlink 3 2 2" xfId="8213" xr:uid="{00000000-0005-0000-0000-00000A200000}"/>
    <cellStyle name="Besuchter Hyperlink 3 3" xfId="8214" xr:uid="{00000000-0005-0000-0000-00000B200000}"/>
    <cellStyle name="Besuchter Hyperlink 3 4" xfId="8215" xr:uid="{00000000-0005-0000-0000-00000C200000}"/>
    <cellStyle name="Besuchter Hyperlink 3 4 2" xfId="8216" xr:uid="{00000000-0005-0000-0000-00000D200000}"/>
    <cellStyle name="Besuchter Hyperlink 4" xfId="8217" xr:uid="{00000000-0005-0000-0000-00000E200000}"/>
    <cellStyle name="Besuchter Hyperlink 4 2" xfId="8218" xr:uid="{00000000-0005-0000-0000-00000F200000}"/>
    <cellStyle name="Besuchter Hyperlink 4 3" xfId="8219" xr:uid="{00000000-0005-0000-0000-000010200000}"/>
    <cellStyle name="Besuchter Hyperlink 5" xfId="8220" xr:uid="{00000000-0005-0000-0000-000011200000}"/>
    <cellStyle name="Besuchter Hyperlink 6" xfId="8221" xr:uid="{00000000-0005-0000-0000-000012200000}"/>
    <cellStyle name="Deźimal [0]" xfId="8222" xr:uid="{00000000-0005-0000-0000-000013200000}"/>
    <cellStyle name="Eingabe 2" xfId="8223" xr:uid="{00000000-0005-0000-0000-000014200000}"/>
    <cellStyle name="Eingabe 2 2" xfId="8224" xr:uid="{00000000-0005-0000-0000-000015200000}"/>
    <cellStyle name="Eingabe 2 3" xfId="8225" xr:uid="{00000000-0005-0000-0000-000016200000}"/>
    <cellStyle name="Eingabe 3" xfId="8226" xr:uid="{00000000-0005-0000-0000-000017200000}"/>
    <cellStyle name="Eingabe 4" xfId="8227" xr:uid="{00000000-0005-0000-0000-000018200000}"/>
    <cellStyle name="Eingabe 5" xfId="8228" xr:uid="{00000000-0005-0000-0000-000019200000}"/>
    <cellStyle name="Eingabe 5 2" xfId="8229" xr:uid="{00000000-0005-0000-0000-00001A200000}"/>
    <cellStyle name="Eingabe 6" xfId="8230" xr:uid="{00000000-0005-0000-0000-00001B200000}"/>
    <cellStyle name="Ergebnis 10" xfId="8231" xr:uid="{00000000-0005-0000-0000-00001C200000}"/>
    <cellStyle name="Ergebnis 10 2" xfId="8232" xr:uid="{00000000-0005-0000-0000-00001D200000}"/>
    <cellStyle name="Ergebnis 10 2 2" xfId="8233" xr:uid="{00000000-0005-0000-0000-00001E200000}"/>
    <cellStyle name="Ergebnis 10 2 2 2" xfId="8234" xr:uid="{00000000-0005-0000-0000-00001F200000}"/>
    <cellStyle name="Ergebnis 10 2 2 2 2" xfId="8235" xr:uid="{00000000-0005-0000-0000-000020200000}"/>
    <cellStyle name="Ergebnis 10 2 2 3" xfId="8236" xr:uid="{00000000-0005-0000-0000-000021200000}"/>
    <cellStyle name="Ergebnis 10 2 3" xfId="8237" xr:uid="{00000000-0005-0000-0000-000022200000}"/>
    <cellStyle name="Ergebnis 10 2 3 2" xfId="8238" xr:uid="{00000000-0005-0000-0000-000023200000}"/>
    <cellStyle name="Ergebnis 10 2 3 2 2" xfId="8239" xr:uid="{00000000-0005-0000-0000-000024200000}"/>
    <cellStyle name="Ergebnis 10 2 3 3" xfId="8240" xr:uid="{00000000-0005-0000-0000-000025200000}"/>
    <cellStyle name="Ergebnis 10 2 4" xfId="8241" xr:uid="{00000000-0005-0000-0000-000026200000}"/>
    <cellStyle name="Ergebnis 10 2 4 2" xfId="8242" xr:uid="{00000000-0005-0000-0000-000027200000}"/>
    <cellStyle name="Ergebnis 10 2 5" xfId="8243" xr:uid="{00000000-0005-0000-0000-000028200000}"/>
    <cellStyle name="Ergebnis 10 3" xfId="8244" xr:uid="{00000000-0005-0000-0000-000029200000}"/>
    <cellStyle name="Ergebnis 10 3 2" xfId="8245" xr:uid="{00000000-0005-0000-0000-00002A200000}"/>
    <cellStyle name="Ergebnis 10 3 2 2" xfId="8246" xr:uid="{00000000-0005-0000-0000-00002B200000}"/>
    <cellStyle name="Ergebnis 10 3 2 2 2" xfId="8247" xr:uid="{00000000-0005-0000-0000-00002C200000}"/>
    <cellStyle name="Ergebnis 10 3 2 3" xfId="8248" xr:uid="{00000000-0005-0000-0000-00002D200000}"/>
    <cellStyle name="Ergebnis 10 3 3" xfId="8249" xr:uid="{00000000-0005-0000-0000-00002E200000}"/>
    <cellStyle name="Ergebnis 10 3 3 2" xfId="8250" xr:uid="{00000000-0005-0000-0000-00002F200000}"/>
    <cellStyle name="Ergebnis 10 3 3 2 2" xfId="8251" xr:uid="{00000000-0005-0000-0000-000030200000}"/>
    <cellStyle name="Ergebnis 10 3 3 3" xfId="8252" xr:uid="{00000000-0005-0000-0000-000031200000}"/>
    <cellStyle name="Ergebnis 10 3 4" xfId="8253" xr:uid="{00000000-0005-0000-0000-000032200000}"/>
    <cellStyle name="Ergebnis 10 3 4 2" xfId="8254" xr:uid="{00000000-0005-0000-0000-000033200000}"/>
    <cellStyle name="Ergebnis 10 3 5" xfId="8255" xr:uid="{00000000-0005-0000-0000-000034200000}"/>
    <cellStyle name="Ergebnis 10 4" xfId="8256" xr:uid="{00000000-0005-0000-0000-000035200000}"/>
    <cellStyle name="Ergebnis 10 4 2" xfId="8257" xr:uid="{00000000-0005-0000-0000-000036200000}"/>
    <cellStyle name="Ergebnis 10 4 2 2" xfId="8258" xr:uid="{00000000-0005-0000-0000-000037200000}"/>
    <cellStyle name="Ergebnis 10 4 3" xfId="8259" xr:uid="{00000000-0005-0000-0000-000038200000}"/>
    <cellStyle name="Ergebnis 10 5" xfId="8260" xr:uid="{00000000-0005-0000-0000-000039200000}"/>
    <cellStyle name="Ergebnis 10 5 2" xfId="8261" xr:uid="{00000000-0005-0000-0000-00003A200000}"/>
    <cellStyle name="Ergebnis 10 5 2 2" xfId="8262" xr:uid="{00000000-0005-0000-0000-00003B200000}"/>
    <cellStyle name="Ergebnis 10 5 3" xfId="8263" xr:uid="{00000000-0005-0000-0000-00003C200000}"/>
    <cellStyle name="Ergebnis 10 6" xfId="8264" xr:uid="{00000000-0005-0000-0000-00003D200000}"/>
    <cellStyle name="Ergebnis 10 6 2" xfId="8265" xr:uid="{00000000-0005-0000-0000-00003E200000}"/>
    <cellStyle name="Ergebnis 10 7" xfId="8266" xr:uid="{00000000-0005-0000-0000-00003F200000}"/>
    <cellStyle name="Ergebnis 11" xfId="8267" xr:uid="{00000000-0005-0000-0000-000040200000}"/>
    <cellStyle name="Ergebnis 11 2" xfId="8268" xr:uid="{00000000-0005-0000-0000-000041200000}"/>
    <cellStyle name="Ergebnis 11 2 2" xfId="8269" xr:uid="{00000000-0005-0000-0000-000042200000}"/>
    <cellStyle name="Ergebnis 11 2 2 2" xfId="8270" xr:uid="{00000000-0005-0000-0000-000043200000}"/>
    <cellStyle name="Ergebnis 11 2 2 2 2" xfId="8271" xr:uid="{00000000-0005-0000-0000-000044200000}"/>
    <cellStyle name="Ergebnis 11 2 2 3" xfId="8272" xr:uid="{00000000-0005-0000-0000-000045200000}"/>
    <cellStyle name="Ergebnis 11 2 3" xfId="8273" xr:uid="{00000000-0005-0000-0000-000046200000}"/>
    <cellStyle name="Ergebnis 11 2 3 2" xfId="8274" xr:uid="{00000000-0005-0000-0000-000047200000}"/>
    <cellStyle name="Ergebnis 11 2 3 2 2" xfId="8275" xr:uid="{00000000-0005-0000-0000-000048200000}"/>
    <cellStyle name="Ergebnis 11 2 3 3" xfId="8276" xr:uid="{00000000-0005-0000-0000-000049200000}"/>
    <cellStyle name="Ergebnis 11 2 4" xfId="8277" xr:uid="{00000000-0005-0000-0000-00004A200000}"/>
    <cellStyle name="Ergebnis 11 2 4 2" xfId="8278" xr:uid="{00000000-0005-0000-0000-00004B200000}"/>
    <cellStyle name="Ergebnis 11 2 5" xfId="8279" xr:uid="{00000000-0005-0000-0000-00004C200000}"/>
    <cellStyle name="Ergebnis 11 3" xfId="8280" xr:uid="{00000000-0005-0000-0000-00004D200000}"/>
    <cellStyle name="Ergebnis 11 3 2" xfId="8281" xr:uid="{00000000-0005-0000-0000-00004E200000}"/>
    <cellStyle name="Ergebnis 11 3 2 2" xfId="8282" xr:uid="{00000000-0005-0000-0000-00004F200000}"/>
    <cellStyle name="Ergebnis 11 3 3" xfId="8283" xr:uid="{00000000-0005-0000-0000-000050200000}"/>
    <cellStyle name="Ergebnis 11 4" xfId="8284" xr:uid="{00000000-0005-0000-0000-000051200000}"/>
    <cellStyle name="Ergebnis 11 4 2" xfId="8285" xr:uid="{00000000-0005-0000-0000-000052200000}"/>
    <cellStyle name="Ergebnis 11 4 2 2" xfId="8286" xr:uid="{00000000-0005-0000-0000-000053200000}"/>
    <cellStyle name="Ergebnis 11 4 3" xfId="8287" xr:uid="{00000000-0005-0000-0000-000054200000}"/>
    <cellStyle name="Ergebnis 11 5" xfId="8288" xr:uid="{00000000-0005-0000-0000-000055200000}"/>
    <cellStyle name="Ergebnis 11 5 2" xfId="8289" xr:uid="{00000000-0005-0000-0000-000056200000}"/>
    <cellStyle name="Ergebnis 11 6" xfId="8290" xr:uid="{00000000-0005-0000-0000-000057200000}"/>
    <cellStyle name="Ergebnis 12" xfId="8291" xr:uid="{00000000-0005-0000-0000-000058200000}"/>
    <cellStyle name="Ergebnis 12 2" xfId="8292" xr:uid="{00000000-0005-0000-0000-000059200000}"/>
    <cellStyle name="Ergebnis 12 2 2" xfId="8293" xr:uid="{00000000-0005-0000-0000-00005A200000}"/>
    <cellStyle name="Ergebnis 12 3" xfId="8294" xr:uid="{00000000-0005-0000-0000-00005B200000}"/>
    <cellStyle name="Ergebnis 13" xfId="8295" xr:uid="{00000000-0005-0000-0000-00005C200000}"/>
    <cellStyle name="Ergebnis 2" xfId="8296" xr:uid="{00000000-0005-0000-0000-00005D200000}"/>
    <cellStyle name="Ergebnis 2 2" xfId="8297" xr:uid="{00000000-0005-0000-0000-00005E200000}"/>
    <cellStyle name="Ergebnis 2 2 10" xfId="8298" xr:uid="{00000000-0005-0000-0000-00005F200000}"/>
    <cellStyle name="Ergebnis 2 2 10 2" xfId="8299" xr:uid="{00000000-0005-0000-0000-000060200000}"/>
    <cellStyle name="Ergebnis 2 2 10 2 2" xfId="8300" xr:uid="{00000000-0005-0000-0000-000061200000}"/>
    <cellStyle name="Ergebnis 2 2 10 2 2 2" xfId="8301" xr:uid="{00000000-0005-0000-0000-000062200000}"/>
    <cellStyle name="Ergebnis 2 2 10 2 2 2 2" xfId="8302" xr:uid="{00000000-0005-0000-0000-000063200000}"/>
    <cellStyle name="Ergebnis 2 2 10 2 2 3" xfId="8303" xr:uid="{00000000-0005-0000-0000-000064200000}"/>
    <cellStyle name="Ergebnis 2 2 10 2 3" xfId="8304" xr:uid="{00000000-0005-0000-0000-000065200000}"/>
    <cellStyle name="Ergebnis 2 2 10 2 3 2" xfId="8305" xr:uid="{00000000-0005-0000-0000-000066200000}"/>
    <cellStyle name="Ergebnis 2 2 10 2 3 2 2" xfId="8306" xr:uid="{00000000-0005-0000-0000-000067200000}"/>
    <cellStyle name="Ergebnis 2 2 10 2 3 3" xfId="8307" xr:uid="{00000000-0005-0000-0000-000068200000}"/>
    <cellStyle name="Ergebnis 2 2 10 2 4" xfId="8308" xr:uid="{00000000-0005-0000-0000-000069200000}"/>
    <cellStyle name="Ergebnis 2 2 10 2 4 2" xfId="8309" xr:uid="{00000000-0005-0000-0000-00006A200000}"/>
    <cellStyle name="Ergebnis 2 2 10 2 5" xfId="8310" xr:uid="{00000000-0005-0000-0000-00006B200000}"/>
    <cellStyle name="Ergebnis 2 2 10 3" xfId="8311" xr:uid="{00000000-0005-0000-0000-00006C200000}"/>
    <cellStyle name="Ergebnis 2 2 10 3 2" xfId="8312" xr:uid="{00000000-0005-0000-0000-00006D200000}"/>
    <cellStyle name="Ergebnis 2 2 10 3 2 2" xfId="8313" xr:uid="{00000000-0005-0000-0000-00006E200000}"/>
    <cellStyle name="Ergebnis 2 2 10 3 3" xfId="8314" xr:uid="{00000000-0005-0000-0000-00006F200000}"/>
    <cellStyle name="Ergebnis 2 2 10 4" xfId="8315" xr:uid="{00000000-0005-0000-0000-000070200000}"/>
    <cellStyle name="Ergebnis 2 2 10 4 2" xfId="8316" xr:uid="{00000000-0005-0000-0000-000071200000}"/>
    <cellStyle name="Ergebnis 2 2 10 4 2 2" xfId="8317" xr:uid="{00000000-0005-0000-0000-000072200000}"/>
    <cellStyle name="Ergebnis 2 2 10 4 3" xfId="8318" xr:uid="{00000000-0005-0000-0000-000073200000}"/>
    <cellStyle name="Ergebnis 2 2 10 5" xfId="8319" xr:uid="{00000000-0005-0000-0000-000074200000}"/>
    <cellStyle name="Ergebnis 2 2 10 5 2" xfId="8320" xr:uid="{00000000-0005-0000-0000-000075200000}"/>
    <cellStyle name="Ergebnis 2 2 10 6" xfId="8321" xr:uid="{00000000-0005-0000-0000-000076200000}"/>
    <cellStyle name="Ergebnis 2 2 11" xfId="8322" xr:uid="{00000000-0005-0000-0000-000077200000}"/>
    <cellStyle name="Ergebnis 2 2 11 2" xfId="8323" xr:uid="{00000000-0005-0000-0000-000078200000}"/>
    <cellStyle name="Ergebnis 2 2 11 2 2" xfId="8324" xr:uid="{00000000-0005-0000-0000-000079200000}"/>
    <cellStyle name="Ergebnis 2 2 11 2 2 2" xfId="8325" xr:uid="{00000000-0005-0000-0000-00007A200000}"/>
    <cellStyle name="Ergebnis 2 2 11 2 3" xfId="8326" xr:uid="{00000000-0005-0000-0000-00007B200000}"/>
    <cellStyle name="Ergebnis 2 2 11 3" xfId="8327" xr:uid="{00000000-0005-0000-0000-00007C200000}"/>
    <cellStyle name="Ergebnis 2 2 11 3 2" xfId="8328" xr:uid="{00000000-0005-0000-0000-00007D200000}"/>
    <cellStyle name="Ergebnis 2 2 11 3 2 2" xfId="8329" xr:uid="{00000000-0005-0000-0000-00007E200000}"/>
    <cellStyle name="Ergebnis 2 2 11 3 3" xfId="8330" xr:uid="{00000000-0005-0000-0000-00007F200000}"/>
    <cellStyle name="Ergebnis 2 2 11 4" xfId="8331" xr:uid="{00000000-0005-0000-0000-000080200000}"/>
    <cellStyle name="Ergebnis 2 2 11 4 2" xfId="8332" xr:uid="{00000000-0005-0000-0000-000081200000}"/>
    <cellStyle name="Ergebnis 2 2 11 5" xfId="8333" xr:uid="{00000000-0005-0000-0000-000082200000}"/>
    <cellStyle name="Ergebnis 2 2 12" xfId="8334" xr:uid="{00000000-0005-0000-0000-000083200000}"/>
    <cellStyle name="Ergebnis 2 2 12 2" xfId="8335" xr:uid="{00000000-0005-0000-0000-000084200000}"/>
    <cellStyle name="Ergebnis 2 2 12 2 2" xfId="8336" xr:uid="{00000000-0005-0000-0000-000085200000}"/>
    <cellStyle name="Ergebnis 2 2 12 3" xfId="8337" xr:uid="{00000000-0005-0000-0000-000086200000}"/>
    <cellStyle name="Ergebnis 2 2 13" xfId="8338" xr:uid="{00000000-0005-0000-0000-000087200000}"/>
    <cellStyle name="Ergebnis 2 2 13 2" xfId="8339" xr:uid="{00000000-0005-0000-0000-000088200000}"/>
    <cellStyle name="Ergebnis 2 2 13 2 2" xfId="8340" xr:uid="{00000000-0005-0000-0000-000089200000}"/>
    <cellStyle name="Ergebnis 2 2 13 3" xfId="8341" xr:uid="{00000000-0005-0000-0000-00008A200000}"/>
    <cellStyle name="Ergebnis 2 2 14" xfId="8342" xr:uid="{00000000-0005-0000-0000-00008B200000}"/>
    <cellStyle name="Ergebnis 2 2 14 2" xfId="8343" xr:uid="{00000000-0005-0000-0000-00008C200000}"/>
    <cellStyle name="Ergebnis 2 2 15" xfId="8344" xr:uid="{00000000-0005-0000-0000-00008D200000}"/>
    <cellStyle name="Ergebnis 2 2 2" xfId="8345" xr:uid="{00000000-0005-0000-0000-00008E200000}"/>
    <cellStyle name="Ergebnis 2 2 2 10" xfId="8346" xr:uid="{00000000-0005-0000-0000-00008F200000}"/>
    <cellStyle name="Ergebnis 2 2 2 10 2" xfId="8347" xr:uid="{00000000-0005-0000-0000-000090200000}"/>
    <cellStyle name="Ergebnis 2 2 2 10 2 2" xfId="8348" xr:uid="{00000000-0005-0000-0000-000091200000}"/>
    <cellStyle name="Ergebnis 2 2 2 10 3" xfId="8349" xr:uid="{00000000-0005-0000-0000-000092200000}"/>
    <cellStyle name="Ergebnis 2 2 2 11" xfId="8350" xr:uid="{00000000-0005-0000-0000-000093200000}"/>
    <cellStyle name="Ergebnis 2 2 2 11 2" xfId="8351" xr:uid="{00000000-0005-0000-0000-000094200000}"/>
    <cellStyle name="Ergebnis 2 2 2 12" xfId="8352" xr:uid="{00000000-0005-0000-0000-000095200000}"/>
    <cellStyle name="Ergebnis 2 2 2 2" xfId="8353" xr:uid="{00000000-0005-0000-0000-000096200000}"/>
    <cellStyle name="Ergebnis 2 2 2 2 2" xfId="8354" xr:uid="{00000000-0005-0000-0000-000097200000}"/>
    <cellStyle name="Ergebnis 2 2 2 2 2 2" xfId="8355" xr:uid="{00000000-0005-0000-0000-000098200000}"/>
    <cellStyle name="Ergebnis 2 2 2 2 2 2 2" xfId="8356" xr:uid="{00000000-0005-0000-0000-000099200000}"/>
    <cellStyle name="Ergebnis 2 2 2 2 2 2 2 2" xfId="8357" xr:uid="{00000000-0005-0000-0000-00009A200000}"/>
    <cellStyle name="Ergebnis 2 2 2 2 2 2 2 2 2" xfId="8358" xr:uid="{00000000-0005-0000-0000-00009B200000}"/>
    <cellStyle name="Ergebnis 2 2 2 2 2 2 2 3" xfId="8359" xr:uid="{00000000-0005-0000-0000-00009C200000}"/>
    <cellStyle name="Ergebnis 2 2 2 2 2 2 3" xfId="8360" xr:uid="{00000000-0005-0000-0000-00009D200000}"/>
    <cellStyle name="Ergebnis 2 2 2 2 2 2 3 2" xfId="8361" xr:uid="{00000000-0005-0000-0000-00009E200000}"/>
    <cellStyle name="Ergebnis 2 2 2 2 2 2 3 2 2" xfId="8362" xr:uid="{00000000-0005-0000-0000-00009F200000}"/>
    <cellStyle name="Ergebnis 2 2 2 2 2 2 3 3" xfId="8363" xr:uid="{00000000-0005-0000-0000-0000A0200000}"/>
    <cellStyle name="Ergebnis 2 2 2 2 2 2 4" xfId="8364" xr:uid="{00000000-0005-0000-0000-0000A1200000}"/>
    <cellStyle name="Ergebnis 2 2 2 2 2 2 4 2" xfId="8365" xr:uid="{00000000-0005-0000-0000-0000A2200000}"/>
    <cellStyle name="Ergebnis 2 2 2 2 2 2 5" xfId="8366" xr:uid="{00000000-0005-0000-0000-0000A3200000}"/>
    <cellStyle name="Ergebnis 2 2 2 2 2 3" xfId="8367" xr:uid="{00000000-0005-0000-0000-0000A4200000}"/>
    <cellStyle name="Ergebnis 2 2 2 2 2 3 2" xfId="8368" xr:uid="{00000000-0005-0000-0000-0000A5200000}"/>
    <cellStyle name="Ergebnis 2 2 2 2 2 3 2 2" xfId="8369" xr:uid="{00000000-0005-0000-0000-0000A6200000}"/>
    <cellStyle name="Ergebnis 2 2 2 2 2 3 3" xfId="8370" xr:uid="{00000000-0005-0000-0000-0000A7200000}"/>
    <cellStyle name="Ergebnis 2 2 2 2 2 4" xfId="8371" xr:uid="{00000000-0005-0000-0000-0000A8200000}"/>
    <cellStyle name="Ergebnis 2 2 2 2 2 4 2" xfId="8372" xr:uid="{00000000-0005-0000-0000-0000A9200000}"/>
    <cellStyle name="Ergebnis 2 2 2 2 2 4 2 2" xfId="8373" xr:uid="{00000000-0005-0000-0000-0000AA200000}"/>
    <cellStyle name="Ergebnis 2 2 2 2 2 4 3" xfId="8374" xr:uid="{00000000-0005-0000-0000-0000AB200000}"/>
    <cellStyle name="Ergebnis 2 2 2 2 2 5" xfId="8375" xr:uid="{00000000-0005-0000-0000-0000AC200000}"/>
    <cellStyle name="Ergebnis 2 2 2 2 2 5 2" xfId="8376" xr:uid="{00000000-0005-0000-0000-0000AD200000}"/>
    <cellStyle name="Ergebnis 2 2 2 2 2 6" xfId="8377" xr:uid="{00000000-0005-0000-0000-0000AE200000}"/>
    <cellStyle name="Ergebnis 2 2 2 2 3" xfId="8378" xr:uid="{00000000-0005-0000-0000-0000AF200000}"/>
    <cellStyle name="Ergebnis 2 2 2 2 3 2" xfId="8379" xr:uid="{00000000-0005-0000-0000-0000B0200000}"/>
    <cellStyle name="Ergebnis 2 2 2 2 3 2 2" xfId="8380" xr:uid="{00000000-0005-0000-0000-0000B1200000}"/>
    <cellStyle name="Ergebnis 2 2 2 2 3 2 2 2" xfId="8381" xr:uid="{00000000-0005-0000-0000-0000B2200000}"/>
    <cellStyle name="Ergebnis 2 2 2 2 3 2 2 2 2" xfId="8382" xr:uid="{00000000-0005-0000-0000-0000B3200000}"/>
    <cellStyle name="Ergebnis 2 2 2 2 3 2 2 3" xfId="8383" xr:uid="{00000000-0005-0000-0000-0000B4200000}"/>
    <cellStyle name="Ergebnis 2 2 2 2 3 2 3" xfId="8384" xr:uid="{00000000-0005-0000-0000-0000B5200000}"/>
    <cellStyle name="Ergebnis 2 2 2 2 3 2 3 2" xfId="8385" xr:uid="{00000000-0005-0000-0000-0000B6200000}"/>
    <cellStyle name="Ergebnis 2 2 2 2 3 2 3 2 2" xfId="8386" xr:uid="{00000000-0005-0000-0000-0000B7200000}"/>
    <cellStyle name="Ergebnis 2 2 2 2 3 2 3 3" xfId="8387" xr:uid="{00000000-0005-0000-0000-0000B8200000}"/>
    <cellStyle name="Ergebnis 2 2 2 2 3 2 4" xfId="8388" xr:uid="{00000000-0005-0000-0000-0000B9200000}"/>
    <cellStyle name="Ergebnis 2 2 2 2 3 2 4 2" xfId="8389" xr:uid="{00000000-0005-0000-0000-0000BA200000}"/>
    <cellStyle name="Ergebnis 2 2 2 2 3 2 5" xfId="8390" xr:uid="{00000000-0005-0000-0000-0000BB200000}"/>
    <cellStyle name="Ergebnis 2 2 2 2 3 3" xfId="8391" xr:uid="{00000000-0005-0000-0000-0000BC200000}"/>
    <cellStyle name="Ergebnis 2 2 2 2 3 3 2" xfId="8392" xr:uid="{00000000-0005-0000-0000-0000BD200000}"/>
    <cellStyle name="Ergebnis 2 2 2 2 3 3 2 2" xfId="8393" xr:uid="{00000000-0005-0000-0000-0000BE200000}"/>
    <cellStyle name="Ergebnis 2 2 2 2 3 3 3" xfId="8394" xr:uid="{00000000-0005-0000-0000-0000BF200000}"/>
    <cellStyle name="Ergebnis 2 2 2 2 3 4" xfId="8395" xr:uid="{00000000-0005-0000-0000-0000C0200000}"/>
    <cellStyle name="Ergebnis 2 2 2 2 3 4 2" xfId="8396" xr:uid="{00000000-0005-0000-0000-0000C1200000}"/>
    <cellStyle name="Ergebnis 2 2 2 2 3 4 2 2" xfId="8397" xr:uid="{00000000-0005-0000-0000-0000C2200000}"/>
    <cellStyle name="Ergebnis 2 2 2 2 3 4 3" xfId="8398" xr:uid="{00000000-0005-0000-0000-0000C3200000}"/>
    <cellStyle name="Ergebnis 2 2 2 2 3 5" xfId="8399" xr:uid="{00000000-0005-0000-0000-0000C4200000}"/>
    <cellStyle name="Ergebnis 2 2 2 2 3 5 2" xfId="8400" xr:uid="{00000000-0005-0000-0000-0000C5200000}"/>
    <cellStyle name="Ergebnis 2 2 2 2 3 6" xfId="8401" xr:uid="{00000000-0005-0000-0000-0000C6200000}"/>
    <cellStyle name="Ergebnis 2 2 2 2 4" xfId="8402" xr:uid="{00000000-0005-0000-0000-0000C7200000}"/>
    <cellStyle name="Ergebnis 2 2 2 2 4 2" xfId="8403" xr:uid="{00000000-0005-0000-0000-0000C8200000}"/>
    <cellStyle name="Ergebnis 2 2 2 2 4 2 2" xfId="8404" xr:uid="{00000000-0005-0000-0000-0000C9200000}"/>
    <cellStyle name="Ergebnis 2 2 2 2 4 2 2 2" xfId="8405" xr:uid="{00000000-0005-0000-0000-0000CA200000}"/>
    <cellStyle name="Ergebnis 2 2 2 2 4 2 2 2 2" xfId="8406" xr:uid="{00000000-0005-0000-0000-0000CB200000}"/>
    <cellStyle name="Ergebnis 2 2 2 2 4 2 2 3" xfId="8407" xr:uid="{00000000-0005-0000-0000-0000CC200000}"/>
    <cellStyle name="Ergebnis 2 2 2 2 4 2 3" xfId="8408" xr:uid="{00000000-0005-0000-0000-0000CD200000}"/>
    <cellStyle name="Ergebnis 2 2 2 2 4 2 3 2" xfId="8409" xr:uid="{00000000-0005-0000-0000-0000CE200000}"/>
    <cellStyle name="Ergebnis 2 2 2 2 4 2 3 2 2" xfId="8410" xr:uid="{00000000-0005-0000-0000-0000CF200000}"/>
    <cellStyle name="Ergebnis 2 2 2 2 4 2 3 3" xfId="8411" xr:uid="{00000000-0005-0000-0000-0000D0200000}"/>
    <cellStyle name="Ergebnis 2 2 2 2 4 2 4" xfId="8412" xr:uid="{00000000-0005-0000-0000-0000D1200000}"/>
    <cellStyle name="Ergebnis 2 2 2 2 4 2 4 2" xfId="8413" xr:uid="{00000000-0005-0000-0000-0000D2200000}"/>
    <cellStyle name="Ergebnis 2 2 2 2 4 2 5" xfId="8414" xr:uid="{00000000-0005-0000-0000-0000D3200000}"/>
    <cellStyle name="Ergebnis 2 2 2 2 4 3" xfId="8415" xr:uid="{00000000-0005-0000-0000-0000D4200000}"/>
    <cellStyle name="Ergebnis 2 2 2 2 4 3 2" xfId="8416" xr:uid="{00000000-0005-0000-0000-0000D5200000}"/>
    <cellStyle name="Ergebnis 2 2 2 2 4 3 2 2" xfId="8417" xr:uid="{00000000-0005-0000-0000-0000D6200000}"/>
    <cellStyle name="Ergebnis 2 2 2 2 4 3 3" xfId="8418" xr:uid="{00000000-0005-0000-0000-0000D7200000}"/>
    <cellStyle name="Ergebnis 2 2 2 2 4 4" xfId="8419" xr:uid="{00000000-0005-0000-0000-0000D8200000}"/>
    <cellStyle name="Ergebnis 2 2 2 2 4 4 2" xfId="8420" xr:uid="{00000000-0005-0000-0000-0000D9200000}"/>
    <cellStyle name="Ergebnis 2 2 2 2 4 4 2 2" xfId="8421" xr:uid="{00000000-0005-0000-0000-0000DA200000}"/>
    <cellStyle name="Ergebnis 2 2 2 2 4 4 3" xfId="8422" xr:uid="{00000000-0005-0000-0000-0000DB200000}"/>
    <cellStyle name="Ergebnis 2 2 2 2 4 5" xfId="8423" xr:uid="{00000000-0005-0000-0000-0000DC200000}"/>
    <cellStyle name="Ergebnis 2 2 2 2 4 5 2" xfId="8424" xr:uid="{00000000-0005-0000-0000-0000DD200000}"/>
    <cellStyle name="Ergebnis 2 2 2 2 4 6" xfId="8425" xr:uid="{00000000-0005-0000-0000-0000DE200000}"/>
    <cellStyle name="Ergebnis 2 2 2 2 5" xfId="8426" xr:uid="{00000000-0005-0000-0000-0000DF200000}"/>
    <cellStyle name="Ergebnis 2 2 2 2 5 2" xfId="8427" xr:uid="{00000000-0005-0000-0000-0000E0200000}"/>
    <cellStyle name="Ergebnis 2 2 2 2 5 2 2" xfId="8428" xr:uid="{00000000-0005-0000-0000-0000E1200000}"/>
    <cellStyle name="Ergebnis 2 2 2 2 5 2 2 2" xfId="8429" xr:uid="{00000000-0005-0000-0000-0000E2200000}"/>
    <cellStyle name="Ergebnis 2 2 2 2 5 2 3" xfId="8430" xr:uid="{00000000-0005-0000-0000-0000E3200000}"/>
    <cellStyle name="Ergebnis 2 2 2 2 5 3" xfId="8431" xr:uid="{00000000-0005-0000-0000-0000E4200000}"/>
    <cellStyle name="Ergebnis 2 2 2 2 5 3 2" xfId="8432" xr:uid="{00000000-0005-0000-0000-0000E5200000}"/>
    <cellStyle name="Ergebnis 2 2 2 2 5 3 2 2" xfId="8433" xr:uid="{00000000-0005-0000-0000-0000E6200000}"/>
    <cellStyle name="Ergebnis 2 2 2 2 5 3 3" xfId="8434" xr:uid="{00000000-0005-0000-0000-0000E7200000}"/>
    <cellStyle name="Ergebnis 2 2 2 2 5 4" xfId="8435" xr:uid="{00000000-0005-0000-0000-0000E8200000}"/>
    <cellStyle name="Ergebnis 2 2 2 2 5 4 2" xfId="8436" xr:uid="{00000000-0005-0000-0000-0000E9200000}"/>
    <cellStyle name="Ergebnis 2 2 2 2 5 5" xfId="8437" xr:uid="{00000000-0005-0000-0000-0000EA200000}"/>
    <cellStyle name="Ergebnis 2 2 2 2 6" xfId="8438" xr:uid="{00000000-0005-0000-0000-0000EB200000}"/>
    <cellStyle name="Ergebnis 2 2 2 2 6 2" xfId="8439" xr:uid="{00000000-0005-0000-0000-0000EC200000}"/>
    <cellStyle name="Ergebnis 2 2 2 2 6 2 2" xfId="8440" xr:uid="{00000000-0005-0000-0000-0000ED200000}"/>
    <cellStyle name="Ergebnis 2 2 2 2 6 3" xfId="8441" xr:uid="{00000000-0005-0000-0000-0000EE200000}"/>
    <cellStyle name="Ergebnis 2 2 2 2 7" xfId="8442" xr:uid="{00000000-0005-0000-0000-0000EF200000}"/>
    <cellStyle name="Ergebnis 2 2 2 2 7 2" xfId="8443" xr:uid="{00000000-0005-0000-0000-0000F0200000}"/>
    <cellStyle name="Ergebnis 2 2 2 2 7 2 2" xfId="8444" xr:uid="{00000000-0005-0000-0000-0000F1200000}"/>
    <cellStyle name="Ergebnis 2 2 2 2 7 3" xfId="8445" xr:uid="{00000000-0005-0000-0000-0000F2200000}"/>
    <cellStyle name="Ergebnis 2 2 2 2 8" xfId="8446" xr:uid="{00000000-0005-0000-0000-0000F3200000}"/>
    <cellStyle name="Ergebnis 2 2 2 2 8 2" xfId="8447" xr:uid="{00000000-0005-0000-0000-0000F4200000}"/>
    <cellStyle name="Ergebnis 2 2 2 2 9" xfId="8448" xr:uid="{00000000-0005-0000-0000-0000F5200000}"/>
    <cellStyle name="Ergebnis 2 2 2 3" xfId="8449" xr:uid="{00000000-0005-0000-0000-0000F6200000}"/>
    <cellStyle name="Ergebnis 2 2 2 3 2" xfId="8450" xr:uid="{00000000-0005-0000-0000-0000F7200000}"/>
    <cellStyle name="Ergebnis 2 2 2 3 2 2" xfId="8451" xr:uid="{00000000-0005-0000-0000-0000F8200000}"/>
    <cellStyle name="Ergebnis 2 2 2 3 2 2 2" xfId="8452" xr:uid="{00000000-0005-0000-0000-0000F9200000}"/>
    <cellStyle name="Ergebnis 2 2 2 3 2 2 2 2" xfId="8453" xr:uid="{00000000-0005-0000-0000-0000FA200000}"/>
    <cellStyle name="Ergebnis 2 2 2 3 2 2 3" xfId="8454" xr:uid="{00000000-0005-0000-0000-0000FB200000}"/>
    <cellStyle name="Ergebnis 2 2 2 3 2 3" xfId="8455" xr:uid="{00000000-0005-0000-0000-0000FC200000}"/>
    <cellStyle name="Ergebnis 2 2 2 3 2 3 2" xfId="8456" xr:uid="{00000000-0005-0000-0000-0000FD200000}"/>
    <cellStyle name="Ergebnis 2 2 2 3 2 3 2 2" xfId="8457" xr:uid="{00000000-0005-0000-0000-0000FE200000}"/>
    <cellStyle name="Ergebnis 2 2 2 3 2 3 3" xfId="8458" xr:uid="{00000000-0005-0000-0000-0000FF200000}"/>
    <cellStyle name="Ergebnis 2 2 2 3 2 4" xfId="8459" xr:uid="{00000000-0005-0000-0000-000000210000}"/>
    <cellStyle name="Ergebnis 2 2 2 3 2 4 2" xfId="8460" xr:uid="{00000000-0005-0000-0000-000001210000}"/>
    <cellStyle name="Ergebnis 2 2 2 3 2 5" xfId="8461" xr:uid="{00000000-0005-0000-0000-000002210000}"/>
    <cellStyle name="Ergebnis 2 2 2 3 3" xfId="8462" xr:uid="{00000000-0005-0000-0000-000003210000}"/>
    <cellStyle name="Ergebnis 2 2 2 3 3 2" xfId="8463" xr:uid="{00000000-0005-0000-0000-000004210000}"/>
    <cellStyle name="Ergebnis 2 2 2 3 3 2 2" xfId="8464" xr:uid="{00000000-0005-0000-0000-000005210000}"/>
    <cellStyle name="Ergebnis 2 2 2 3 3 3" xfId="8465" xr:uid="{00000000-0005-0000-0000-000006210000}"/>
    <cellStyle name="Ergebnis 2 2 2 3 4" xfId="8466" xr:uid="{00000000-0005-0000-0000-000007210000}"/>
    <cellStyle name="Ergebnis 2 2 2 3 4 2" xfId="8467" xr:uid="{00000000-0005-0000-0000-000008210000}"/>
    <cellStyle name="Ergebnis 2 2 2 3 4 2 2" xfId="8468" xr:uid="{00000000-0005-0000-0000-000009210000}"/>
    <cellStyle name="Ergebnis 2 2 2 3 4 3" xfId="8469" xr:uid="{00000000-0005-0000-0000-00000A210000}"/>
    <cellStyle name="Ergebnis 2 2 2 3 5" xfId="8470" xr:uid="{00000000-0005-0000-0000-00000B210000}"/>
    <cellStyle name="Ergebnis 2 2 2 3 5 2" xfId="8471" xr:uid="{00000000-0005-0000-0000-00000C210000}"/>
    <cellStyle name="Ergebnis 2 2 2 3 6" xfId="8472" xr:uid="{00000000-0005-0000-0000-00000D210000}"/>
    <cellStyle name="Ergebnis 2 2 2 4" xfId="8473" xr:uid="{00000000-0005-0000-0000-00000E210000}"/>
    <cellStyle name="Ergebnis 2 2 2 4 2" xfId="8474" xr:uid="{00000000-0005-0000-0000-00000F210000}"/>
    <cellStyle name="Ergebnis 2 2 2 4 2 2" xfId="8475" xr:uid="{00000000-0005-0000-0000-000010210000}"/>
    <cellStyle name="Ergebnis 2 2 2 4 2 2 2" xfId="8476" xr:uid="{00000000-0005-0000-0000-000011210000}"/>
    <cellStyle name="Ergebnis 2 2 2 4 2 2 2 2" xfId="8477" xr:uid="{00000000-0005-0000-0000-000012210000}"/>
    <cellStyle name="Ergebnis 2 2 2 4 2 2 3" xfId="8478" xr:uid="{00000000-0005-0000-0000-000013210000}"/>
    <cellStyle name="Ergebnis 2 2 2 4 2 3" xfId="8479" xr:uid="{00000000-0005-0000-0000-000014210000}"/>
    <cellStyle name="Ergebnis 2 2 2 4 2 3 2" xfId="8480" xr:uid="{00000000-0005-0000-0000-000015210000}"/>
    <cellStyle name="Ergebnis 2 2 2 4 2 3 2 2" xfId="8481" xr:uid="{00000000-0005-0000-0000-000016210000}"/>
    <cellStyle name="Ergebnis 2 2 2 4 2 3 3" xfId="8482" xr:uid="{00000000-0005-0000-0000-000017210000}"/>
    <cellStyle name="Ergebnis 2 2 2 4 2 4" xfId="8483" xr:uid="{00000000-0005-0000-0000-000018210000}"/>
    <cellStyle name="Ergebnis 2 2 2 4 2 4 2" xfId="8484" xr:uid="{00000000-0005-0000-0000-000019210000}"/>
    <cellStyle name="Ergebnis 2 2 2 4 2 5" xfId="8485" xr:uid="{00000000-0005-0000-0000-00001A210000}"/>
    <cellStyle name="Ergebnis 2 2 2 4 3" xfId="8486" xr:uid="{00000000-0005-0000-0000-00001B210000}"/>
    <cellStyle name="Ergebnis 2 2 2 4 3 2" xfId="8487" xr:uid="{00000000-0005-0000-0000-00001C210000}"/>
    <cellStyle name="Ergebnis 2 2 2 4 3 2 2" xfId="8488" xr:uid="{00000000-0005-0000-0000-00001D210000}"/>
    <cellStyle name="Ergebnis 2 2 2 4 3 3" xfId="8489" xr:uid="{00000000-0005-0000-0000-00001E210000}"/>
    <cellStyle name="Ergebnis 2 2 2 4 4" xfId="8490" xr:uid="{00000000-0005-0000-0000-00001F210000}"/>
    <cellStyle name="Ergebnis 2 2 2 4 4 2" xfId="8491" xr:uid="{00000000-0005-0000-0000-000020210000}"/>
    <cellStyle name="Ergebnis 2 2 2 4 4 2 2" xfId="8492" xr:uid="{00000000-0005-0000-0000-000021210000}"/>
    <cellStyle name="Ergebnis 2 2 2 4 4 3" xfId="8493" xr:uid="{00000000-0005-0000-0000-000022210000}"/>
    <cellStyle name="Ergebnis 2 2 2 4 5" xfId="8494" xr:uid="{00000000-0005-0000-0000-000023210000}"/>
    <cellStyle name="Ergebnis 2 2 2 4 5 2" xfId="8495" xr:uid="{00000000-0005-0000-0000-000024210000}"/>
    <cellStyle name="Ergebnis 2 2 2 4 6" xfId="8496" xr:uid="{00000000-0005-0000-0000-000025210000}"/>
    <cellStyle name="Ergebnis 2 2 2 5" xfId="8497" xr:uid="{00000000-0005-0000-0000-000026210000}"/>
    <cellStyle name="Ergebnis 2 2 2 5 2" xfId="8498" xr:uid="{00000000-0005-0000-0000-000027210000}"/>
    <cellStyle name="Ergebnis 2 2 2 5 2 2" xfId="8499" xr:uid="{00000000-0005-0000-0000-000028210000}"/>
    <cellStyle name="Ergebnis 2 2 2 5 2 2 2" xfId="8500" xr:uid="{00000000-0005-0000-0000-000029210000}"/>
    <cellStyle name="Ergebnis 2 2 2 5 2 2 2 2" xfId="8501" xr:uid="{00000000-0005-0000-0000-00002A210000}"/>
    <cellStyle name="Ergebnis 2 2 2 5 2 2 3" xfId="8502" xr:uid="{00000000-0005-0000-0000-00002B210000}"/>
    <cellStyle name="Ergebnis 2 2 2 5 2 3" xfId="8503" xr:uid="{00000000-0005-0000-0000-00002C210000}"/>
    <cellStyle name="Ergebnis 2 2 2 5 2 3 2" xfId="8504" xr:uid="{00000000-0005-0000-0000-00002D210000}"/>
    <cellStyle name="Ergebnis 2 2 2 5 2 3 2 2" xfId="8505" xr:uid="{00000000-0005-0000-0000-00002E210000}"/>
    <cellStyle name="Ergebnis 2 2 2 5 2 3 3" xfId="8506" xr:uid="{00000000-0005-0000-0000-00002F210000}"/>
    <cellStyle name="Ergebnis 2 2 2 5 2 4" xfId="8507" xr:uid="{00000000-0005-0000-0000-000030210000}"/>
    <cellStyle name="Ergebnis 2 2 2 5 2 4 2" xfId="8508" xr:uid="{00000000-0005-0000-0000-000031210000}"/>
    <cellStyle name="Ergebnis 2 2 2 5 2 5" xfId="8509" xr:uid="{00000000-0005-0000-0000-000032210000}"/>
    <cellStyle name="Ergebnis 2 2 2 5 3" xfId="8510" xr:uid="{00000000-0005-0000-0000-000033210000}"/>
    <cellStyle name="Ergebnis 2 2 2 5 3 2" xfId="8511" xr:uid="{00000000-0005-0000-0000-000034210000}"/>
    <cellStyle name="Ergebnis 2 2 2 5 3 2 2" xfId="8512" xr:uid="{00000000-0005-0000-0000-000035210000}"/>
    <cellStyle name="Ergebnis 2 2 2 5 3 3" xfId="8513" xr:uid="{00000000-0005-0000-0000-000036210000}"/>
    <cellStyle name="Ergebnis 2 2 2 5 4" xfId="8514" xr:uid="{00000000-0005-0000-0000-000037210000}"/>
    <cellStyle name="Ergebnis 2 2 2 5 4 2" xfId="8515" xr:uid="{00000000-0005-0000-0000-000038210000}"/>
    <cellStyle name="Ergebnis 2 2 2 5 4 2 2" xfId="8516" xr:uid="{00000000-0005-0000-0000-000039210000}"/>
    <cellStyle name="Ergebnis 2 2 2 5 4 3" xfId="8517" xr:uid="{00000000-0005-0000-0000-00003A210000}"/>
    <cellStyle name="Ergebnis 2 2 2 5 5" xfId="8518" xr:uid="{00000000-0005-0000-0000-00003B210000}"/>
    <cellStyle name="Ergebnis 2 2 2 5 5 2" xfId="8519" xr:uid="{00000000-0005-0000-0000-00003C210000}"/>
    <cellStyle name="Ergebnis 2 2 2 5 6" xfId="8520" xr:uid="{00000000-0005-0000-0000-00003D210000}"/>
    <cellStyle name="Ergebnis 2 2 2 6" xfId="8521" xr:uid="{00000000-0005-0000-0000-00003E210000}"/>
    <cellStyle name="Ergebnis 2 2 2 6 2" xfId="8522" xr:uid="{00000000-0005-0000-0000-00003F210000}"/>
    <cellStyle name="Ergebnis 2 2 2 6 2 2" xfId="8523" xr:uid="{00000000-0005-0000-0000-000040210000}"/>
    <cellStyle name="Ergebnis 2 2 2 6 2 2 2" xfId="8524" xr:uid="{00000000-0005-0000-0000-000041210000}"/>
    <cellStyle name="Ergebnis 2 2 2 6 2 2 2 2" xfId="8525" xr:uid="{00000000-0005-0000-0000-000042210000}"/>
    <cellStyle name="Ergebnis 2 2 2 6 2 2 3" xfId="8526" xr:uid="{00000000-0005-0000-0000-000043210000}"/>
    <cellStyle name="Ergebnis 2 2 2 6 2 3" xfId="8527" xr:uid="{00000000-0005-0000-0000-000044210000}"/>
    <cellStyle name="Ergebnis 2 2 2 6 2 3 2" xfId="8528" xr:uid="{00000000-0005-0000-0000-000045210000}"/>
    <cellStyle name="Ergebnis 2 2 2 6 2 3 2 2" xfId="8529" xr:uid="{00000000-0005-0000-0000-000046210000}"/>
    <cellStyle name="Ergebnis 2 2 2 6 2 3 3" xfId="8530" xr:uid="{00000000-0005-0000-0000-000047210000}"/>
    <cellStyle name="Ergebnis 2 2 2 6 2 4" xfId="8531" xr:uid="{00000000-0005-0000-0000-000048210000}"/>
    <cellStyle name="Ergebnis 2 2 2 6 2 4 2" xfId="8532" xr:uid="{00000000-0005-0000-0000-000049210000}"/>
    <cellStyle name="Ergebnis 2 2 2 6 2 5" xfId="8533" xr:uid="{00000000-0005-0000-0000-00004A210000}"/>
    <cellStyle name="Ergebnis 2 2 2 6 3" xfId="8534" xr:uid="{00000000-0005-0000-0000-00004B210000}"/>
    <cellStyle name="Ergebnis 2 2 2 6 3 2" xfId="8535" xr:uid="{00000000-0005-0000-0000-00004C210000}"/>
    <cellStyle name="Ergebnis 2 2 2 6 3 2 2" xfId="8536" xr:uid="{00000000-0005-0000-0000-00004D210000}"/>
    <cellStyle name="Ergebnis 2 2 2 6 3 3" xfId="8537" xr:uid="{00000000-0005-0000-0000-00004E210000}"/>
    <cellStyle name="Ergebnis 2 2 2 6 4" xfId="8538" xr:uid="{00000000-0005-0000-0000-00004F210000}"/>
    <cellStyle name="Ergebnis 2 2 2 6 4 2" xfId="8539" xr:uid="{00000000-0005-0000-0000-000050210000}"/>
    <cellStyle name="Ergebnis 2 2 2 6 4 2 2" xfId="8540" xr:uid="{00000000-0005-0000-0000-000051210000}"/>
    <cellStyle name="Ergebnis 2 2 2 6 4 3" xfId="8541" xr:uid="{00000000-0005-0000-0000-000052210000}"/>
    <cellStyle name="Ergebnis 2 2 2 6 5" xfId="8542" xr:uid="{00000000-0005-0000-0000-000053210000}"/>
    <cellStyle name="Ergebnis 2 2 2 6 5 2" xfId="8543" xr:uid="{00000000-0005-0000-0000-000054210000}"/>
    <cellStyle name="Ergebnis 2 2 2 6 6" xfId="8544" xr:uid="{00000000-0005-0000-0000-000055210000}"/>
    <cellStyle name="Ergebnis 2 2 2 7" xfId="8545" xr:uid="{00000000-0005-0000-0000-000056210000}"/>
    <cellStyle name="Ergebnis 2 2 2 7 2" xfId="8546" xr:uid="{00000000-0005-0000-0000-000057210000}"/>
    <cellStyle name="Ergebnis 2 2 2 7 2 2" xfId="8547" xr:uid="{00000000-0005-0000-0000-000058210000}"/>
    <cellStyle name="Ergebnis 2 2 2 7 2 2 2" xfId="8548" xr:uid="{00000000-0005-0000-0000-000059210000}"/>
    <cellStyle name="Ergebnis 2 2 2 7 2 2 2 2" xfId="8549" xr:uid="{00000000-0005-0000-0000-00005A210000}"/>
    <cellStyle name="Ergebnis 2 2 2 7 2 2 3" xfId="8550" xr:uid="{00000000-0005-0000-0000-00005B210000}"/>
    <cellStyle name="Ergebnis 2 2 2 7 2 3" xfId="8551" xr:uid="{00000000-0005-0000-0000-00005C210000}"/>
    <cellStyle name="Ergebnis 2 2 2 7 2 3 2" xfId="8552" xr:uid="{00000000-0005-0000-0000-00005D210000}"/>
    <cellStyle name="Ergebnis 2 2 2 7 2 3 2 2" xfId="8553" xr:uid="{00000000-0005-0000-0000-00005E210000}"/>
    <cellStyle name="Ergebnis 2 2 2 7 2 3 3" xfId="8554" xr:uid="{00000000-0005-0000-0000-00005F210000}"/>
    <cellStyle name="Ergebnis 2 2 2 7 2 4" xfId="8555" xr:uid="{00000000-0005-0000-0000-000060210000}"/>
    <cellStyle name="Ergebnis 2 2 2 7 2 4 2" xfId="8556" xr:uid="{00000000-0005-0000-0000-000061210000}"/>
    <cellStyle name="Ergebnis 2 2 2 7 2 5" xfId="8557" xr:uid="{00000000-0005-0000-0000-000062210000}"/>
    <cellStyle name="Ergebnis 2 2 2 7 3" xfId="8558" xr:uid="{00000000-0005-0000-0000-000063210000}"/>
    <cellStyle name="Ergebnis 2 2 2 7 3 2" xfId="8559" xr:uid="{00000000-0005-0000-0000-000064210000}"/>
    <cellStyle name="Ergebnis 2 2 2 7 3 2 2" xfId="8560" xr:uid="{00000000-0005-0000-0000-000065210000}"/>
    <cellStyle name="Ergebnis 2 2 2 7 3 3" xfId="8561" xr:uid="{00000000-0005-0000-0000-000066210000}"/>
    <cellStyle name="Ergebnis 2 2 2 7 4" xfId="8562" xr:uid="{00000000-0005-0000-0000-000067210000}"/>
    <cellStyle name="Ergebnis 2 2 2 7 4 2" xfId="8563" xr:uid="{00000000-0005-0000-0000-000068210000}"/>
    <cellStyle name="Ergebnis 2 2 2 7 4 2 2" xfId="8564" xr:uid="{00000000-0005-0000-0000-000069210000}"/>
    <cellStyle name="Ergebnis 2 2 2 7 4 3" xfId="8565" xr:uid="{00000000-0005-0000-0000-00006A210000}"/>
    <cellStyle name="Ergebnis 2 2 2 7 5" xfId="8566" xr:uid="{00000000-0005-0000-0000-00006B210000}"/>
    <cellStyle name="Ergebnis 2 2 2 7 5 2" xfId="8567" xr:uid="{00000000-0005-0000-0000-00006C210000}"/>
    <cellStyle name="Ergebnis 2 2 2 7 6" xfId="8568" xr:uid="{00000000-0005-0000-0000-00006D210000}"/>
    <cellStyle name="Ergebnis 2 2 2 8" xfId="8569" xr:uid="{00000000-0005-0000-0000-00006E210000}"/>
    <cellStyle name="Ergebnis 2 2 2 8 2" xfId="8570" xr:uid="{00000000-0005-0000-0000-00006F210000}"/>
    <cellStyle name="Ergebnis 2 2 2 8 2 2" xfId="8571" xr:uid="{00000000-0005-0000-0000-000070210000}"/>
    <cellStyle name="Ergebnis 2 2 2 8 2 2 2" xfId="8572" xr:uid="{00000000-0005-0000-0000-000071210000}"/>
    <cellStyle name="Ergebnis 2 2 2 8 2 3" xfId="8573" xr:uid="{00000000-0005-0000-0000-000072210000}"/>
    <cellStyle name="Ergebnis 2 2 2 8 3" xfId="8574" xr:uid="{00000000-0005-0000-0000-000073210000}"/>
    <cellStyle name="Ergebnis 2 2 2 8 3 2" xfId="8575" xr:uid="{00000000-0005-0000-0000-000074210000}"/>
    <cellStyle name="Ergebnis 2 2 2 8 3 2 2" xfId="8576" xr:uid="{00000000-0005-0000-0000-000075210000}"/>
    <cellStyle name="Ergebnis 2 2 2 8 3 3" xfId="8577" xr:uid="{00000000-0005-0000-0000-000076210000}"/>
    <cellStyle name="Ergebnis 2 2 2 8 4" xfId="8578" xr:uid="{00000000-0005-0000-0000-000077210000}"/>
    <cellStyle name="Ergebnis 2 2 2 8 4 2" xfId="8579" xr:uid="{00000000-0005-0000-0000-000078210000}"/>
    <cellStyle name="Ergebnis 2 2 2 8 5" xfId="8580" xr:uid="{00000000-0005-0000-0000-000079210000}"/>
    <cellStyle name="Ergebnis 2 2 2 9" xfId="8581" xr:uid="{00000000-0005-0000-0000-00007A210000}"/>
    <cellStyle name="Ergebnis 2 2 2 9 2" xfId="8582" xr:uid="{00000000-0005-0000-0000-00007B210000}"/>
    <cellStyle name="Ergebnis 2 2 2 9 2 2" xfId="8583" xr:uid="{00000000-0005-0000-0000-00007C210000}"/>
    <cellStyle name="Ergebnis 2 2 2 9 3" xfId="8584" xr:uid="{00000000-0005-0000-0000-00007D210000}"/>
    <cellStyle name="Ergebnis 2 2 3" xfId="8585" xr:uid="{00000000-0005-0000-0000-00007E210000}"/>
    <cellStyle name="Ergebnis 2 2 3 10" xfId="8586" xr:uid="{00000000-0005-0000-0000-00007F210000}"/>
    <cellStyle name="Ergebnis 2 2 3 10 2" xfId="8587" xr:uid="{00000000-0005-0000-0000-000080210000}"/>
    <cellStyle name="Ergebnis 2 2 3 10 2 2" xfId="8588" xr:uid="{00000000-0005-0000-0000-000081210000}"/>
    <cellStyle name="Ergebnis 2 2 3 10 3" xfId="8589" xr:uid="{00000000-0005-0000-0000-000082210000}"/>
    <cellStyle name="Ergebnis 2 2 3 11" xfId="8590" xr:uid="{00000000-0005-0000-0000-000083210000}"/>
    <cellStyle name="Ergebnis 2 2 3 11 2" xfId="8591" xr:uid="{00000000-0005-0000-0000-000084210000}"/>
    <cellStyle name="Ergebnis 2 2 3 12" xfId="8592" xr:uid="{00000000-0005-0000-0000-000085210000}"/>
    <cellStyle name="Ergebnis 2 2 3 2" xfId="8593" xr:uid="{00000000-0005-0000-0000-000086210000}"/>
    <cellStyle name="Ergebnis 2 2 3 2 2" xfId="8594" xr:uid="{00000000-0005-0000-0000-000087210000}"/>
    <cellStyle name="Ergebnis 2 2 3 2 2 2" xfId="8595" xr:uid="{00000000-0005-0000-0000-000088210000}"/>
    <cellStyle name="Ergebnis 2 2 3 2 2 2 2" xfId="8596" xr:uid="{00000000-0005-0000-0000-000089210000}"/>
    <cellStyle name="Ergebnis 2 2 3 2 2 2 2 2" xfId="8597" xr:uid="{00000000-0005-0000-0000-00008A210000}"/>
    <cellStyle name="Ergebnis 2 2 3 2 2 2 2 2 2" xfId="8598" xr:uid="{00000000-0005-0000-0000-00008B210000}"/>
    <cellStyle name="Ergebnis 2 2 3 2 2 2 2 3" xfId="8599" xr:uid="{00000000-0005-0000-0000-00008C210000}"/>
    <cellStyle name="Ergebnis 2 2 3 2 2 2 3" xfId="8600" xr:uid="{00000000-0005-0000-0000-00008D210000}"/>
    <cellStyle name="Ergebnis 2 2 3 2 2 2 3 2" xfId="8601" xr:uid="{00000000-0005-0000-0000-00008E210000}"/>
    <cellStyle name="Ergebnis 2 2 3 2 2 2 3 2 2" xfId="8602" xr:uid="{00000000-0005-0000-0000-00008F210000}"/>
    <cellStyle name="Ergebnis 2 2 3 2 2 2 3 3" xfId="8603" xr:uid="{00000000-0005-0000-0000-000090210000}"/>
    <cellStyle name="Ergebnis 2 2 3 2 2 2 4" xfId="8604" xr:uid="{00000000-0005-0000-0000-000091210000}"/>
    <cellStyle name="Ergebnis 2 2 3 2 2 2 4 2" xfId="8605" xr:uid="{00000000-0005-0000-0000-000092210000}"/>
    <cellStyle name="Ergebnis 2 2 3 2 2 2 5" xfId="8606" xr:uid="{00000000-0005-0000-0000-000093210000}"/>
    <cellStyle name="Ergebnis 2 2 3 2 2 3" xfId="8607" xr:uid="{00000000-0005-0000-0000-000094210000}"/>
    <cellStyle name="Ergebnis 2 2 3 2 2 3 2" xfId="8608" xr:uid="{00000000-0005-0000-0000-000095210000}"/>
    <cellStyle name="Ergebnis 2 2 3 2 2 3 2 2" xfId="8609" xr:uid="{00000000-0005-0000-0000-000096210000}"/>
    <cellStyle name="Ergebnis 2 2 3 2 2 3 3" xfId="8610" xr:uid="{00000000-0005-0000-0000-000097210000}"/>
    <cellStyle name="Ergebnis 2 2 3 2 2 4" xfId="8611" xr:uid="{00000000-0005-0000-0000-000098210000}"/>
    <cellStyle name="Ergebnis 2 2 3 2 2 4 2" xfId="8612" xr:uid="{00000000-0005-0000-0000-000099210000}"/>
    <cellStyle name="Ergebnis 2 2 3 2 2 4 2 2" xfId="8613" xr:uid="{00000000-0005-0000-0000-00009A210000}"/>
    <cellStyle name="Ergebnis 2 2 3 2 2 4 3" xfId="8614" xr:uid="{00000000-0005-0000-0000-00009B210000}"/>
    <cellStyle name="Ergebnis 2 2 3 2 2 5" xfId="8615" xr:uid="{00000000-0005-0000-0000-00009C210000}"/>
    <cellStyle name="Ergebnis 2 2 3 2 2 5 2" xfId="8616" xr:uid="{00000000-0005-0000-0000-00009D210000}"/>
    <cellStyle name="Ergebnis 2 2 3 2 2 6" xfId="8617" xr:uid="{00000000-0005-0000-0000-00009E210000}"/>
    <cellStyle name="Ergebnis 2 2 3 2 3" xfId="8618" xr:uid="{00000000-0005-0000-0000-00009F210000}"/>
    <cellStyle name="Ergebnis 2 2 3 2 3 2" xfId="8619" xr:uid="{00000000-0005-0000-0000-0000A0210000}"/>
    <cellStyle name="Ergebnis 2 2 3 2 3 2 2" xfId="8620" xr:uid="{00000000-0005-0000-0000-0000A1210000}"/>
    <cellStyle name="Ergebnis 2 2 3 2 3 2 2 2" xfId="8621" xr:uid="{00000000-0005-0000-0000-0000A2210000}"/>
    <cellStyle name="Ergebnis 2 2 3 2 3 2 2 2 2" xfId="8622" xr:uid="{00000000-0005-0000-0000-0000A3210000}"/>
    <cellStyle name="Ergebnis 2 2 3 2 3 2 2 3" xfId="8623" xr:uid="{00000000-0005-0000-0000-0000A4210000}"/>
    <cellStyle name="Ergebnis 2 2 3 2 3 2 3" xfId="8624" xr:uid="{00000000-0005-0000-0000-0000A5210000}"/>
    <cellStyle name="Ergebnis 2 2 3 2 3 2 3 2" xfId="8625" xr:uid="{00000000-0005-0000-0000-0000A6210000}"/>
    <cellStyle name="Ergebnis 2 2 3 2 3 2 3 2 2" xfId="8626" xr:uid="{00000000-0005-0000-0000-0000A7210000}"/>
    <cellStyle name="Ergebnis 2 2 3 2 3 2 3 3" xfId="8627" xr:uid="{00000000-0005-0000-0000-0000A8210000}"/>
    <cellStyle name="Ergebnis 2 2 3 2 3 2 4" xfId="8628" xr:uid="{00000000-0005-0000-0000-0000A9210000}"/>
    <cellStyle name="Ergebnis 2 2 3 2 3 2 4 2" xfId="8629" xr:uid="{00000000-0005-0000-0000-0000AA210000}"/>
    <cellStyle name="Ergebnis 2 2 3 2 3 2 5" xfId="8630" xr:uid="{00000000-0005-0000-0000-0000AB210000}"/>
    <cellStyle name="Ergebnis 2 2 3 2 3 3" xfId="8631" xr:uid="{00000000-0005-0000-0000-0000AC210000}"/>
    <cellStyle name="Ergebnis 2 2 3 2 3 3 2" xfId="8632" xr:uid="{00000000-0005-0000-0000-0000AD210000}"/>
    <cellStyle name="Ergebnis 2 2 3 2 3 3 2 2" xfId="8633" xr:uid="{00000000-0005-0000-0000-0000AE210000}"/>
    <cellStyle name="Ergebnis 2 2 3 2 3 3 3" xfId="8634" xr:uid="{00000000-0005-0000-0000-0000AF210000}"/>
    <cellStyle name="Ergebnis 2 2 3 2 3 4" xfId="8635" xr:uid="{00000000-0005-0000-0000-0000B0210000}"/>
    <cellStyle name="Ergebnis 2 2 3 2 3 4 2" xfId="8636" xr:uid="{00000000-0005-0000-0000-0000B1210000}"/>
    <cellStyle name="Ergebnis 2 2 3 2 3 4 2 2" xfId="8637" xr:uid="{00000000-0005-0000-0000-0000B2210000}"/>
    <cellStyle name="Ergebnis 2 2 3 2 3 4 3" xfId="8638" xr:uid="{00000000-0005-0000-0000-0000B3210000}"/>
    <cellStyle name="Ergebnis 2 2 3 2 3 5" xfId="8639" xr:uid="{00000000-0005-0000-0000-0000B4210000}"/>
    <cellStyle name="Ergebnis 2 2 3 2 3 5 2" xfId="8640" xr:uid="{00000000-0005-0000-0000-0000B5210000}"/>
    <cellStyle name="Ergebnis 2 2 3 2 3 6" xfId="8641" xr:uid="{00000000-0005-0000-0000-0000B6210000}"/>
    <cellStyle name="Ergebnis 2 2 3 2 4" xfId="8642" xr:uid="{00000000-0005-0000-0000-0000B7210000}"/>
    <cellStyle name="Ergebnis 2 2 3 2 4 2" xfId="8643" xr:uid="{00000000-0005-0000-0000-0000B8210000}"/>
    <cellStyle name="Ergebnis 2 2 3 2 4 2 2" xfId="8644" xr:uid="{00000000-0005-0000-0000-0000B9210000}"/>
    <cellStyle name="Ergebnis 2 2 3 2 4 2 2 2" xfId="8645" xr:uid="{00000000-0005-0000-0000-0000BA210000}"/>
    <cellStyle name="Ergebnis 2 2 3 2 4 2 2 2 2" xfId="8646" xr:uid="{00000000-0005-0000-0000-0000BB210000}"/>
    <cellStyle name="Ergebnis 2 2 3 2 4 2 2 3" xfId="8647" xr:uid="{00000000-0005-0000-0000-0000BC210000}"/>
    <cellStyle name="Ergebnis 2 2 3 2 4 2 3" xfId="8648" xr:uid="{00000000-0005-0000-0000-0000BD210000}"/>
    <cellStyle name="Ergebnis 2 2 3 2 4 2 3 2" xfId="8649" xr:uid="{00000000-0005-0000-0000-0000BE210000}"/>
    <cellStyle name="Ergebnis 2 2 3 2 4 2 3 2 2" xfId="8650" xr:uid="{00000000-0005-0000-0000-0000BF210000}"/>
    <cellStyle name="Ergebnis 2 2 3 2 4 2 3 3" xfId="8651" xr:uid="{00000000-0005-0000-0000-0000C0210000}"/>
    <cellStyle name="Ergebnis 2 2 3 2 4 2 4" xfId="8652" xr:uid="{00000000-0005-0000-0000-0000C1210000}"/>
    <cellStyle name="Ergebnis 2 2 3 2 4 2 4 2" xfId="8653" xr:uid="{00000000-0005-0000-0000-0000C2210000}"/>
    <cellStyle name="Ergebnis 2 2 3 2 4 2 5" xfId="8654" xr:uid="{00000000-0005-0000-0000-0000C3210000}"/>
    <cellStyle name="Ergebnis 2 2 3 2 4 3" xfId="8655" xr:uid="{00000000-0005-0000-0000-0000C4210000}"/>
    <cellStyle name="Ergebnis 2 2 3 2 4 3 2" xfId="8656" xr:uid="{00000000-0005-0000-0000-0000C5210000}"/>
    <cellStyle name="Ergebnis 2 2 3 2 4 3 2 2" xfId="8657" xr:uid="{00000000-0005-0000-0000-0000C6210000}"/>
    <cellStyle name="Ergebnis 2 2 3 2 4 3 3" xfId="8658" xr:uid="{00000000-0005-0000-0000-0000C7210000}"/>
    <cellStyle name="Ergebnis 2 2 3 2 4 4" xfId="8659" xr:uid="{00000000-0005-0000-0000-0000C8210000}"/>
    <cellStyle name="Ergebnis 2 2 3 2 4 4 2" xfId="8660" xr:uid="{00000000-0005-0000-0000-0000C9210000}"/>
    <cellStyle name="Ergebnis 2 2 3 2 4 4 2 2" xfId="8661" xr:uid="{00000000-0005-0000-0000-0000CA210000}"/>
    <cellStyle name="Ergebnis 2 2 3 2 4 4 3" xfId="8662" xr:uid="{00000000-0005-0000-0000-0000CB210000}"/>
    <cellStyle name="Ergebnis 2 2 3 2 4 5" xfId="8663" xr:uid="{00000000-0005-0000-0000-0000CC210000}"/>
    <cellStyle name="Ergebnis 2 2 3 2 4 5 2" xfId="8664" xr:uid="{00000000-0005-0000-0000-0000CD210000}"/>
    <cellStyle name="Ergebnis 2 2 3 2 4 6" xfId="8665" xr:uid="{00000000-0005-0000-0000-0000CE210000}"/>
    <cellStyle name="Ergebnis 2 2 3 2 5" xfId="8666" xr:uid="{00000000-0005-0000-0000-0000CF210000}"/>
    <cellStyle name="Ergebnis 2 2 3 2 5 2" xfId="8667" xr:uid="{00000000-0005-0000-0000-0000D0210000}"/>
    <cellStyle name="Ergebnis 2 2 3 2 5 2 2" xfId="8668" xr:uid="{00000000-0005-0000-0000-0000D1210000}"/>
    <cellStyle name="Ergebnis 2 2 3 2 5 2 2 2" xfId="8669" xr:uid="{00000000-0005-0000-0000-0000D2210000}"/>
    <cellStyle name="Ergebnis 2 2 3 2 5 2 3" xfId="8670" xr:uid="{00000000-0005-0000-0000-0000D3210000}"/>
    <cellStyle name="Ergebnis 2 2 3 2 5 3" xfId="8671" xr:uid="{00000000-0005-0000-0000-0000D4210000}"/>
    <cellStyle name="Ergebnis 2 2 3 2 5 3 2" xfId="8672" xr:uid="{00000000-0005-0000-0000-0000D5210000}"/>
    <cellStyle name="Ergebnis 2 2 3 2 5 3 2 2" xfId="8673" xr:uid="{00000000-0005-0000-0000-0000D6210000}"/>
    <cellStyle name="Ergebnis 2 2 3 2 5 3 3" xfId="8674" xr:uid="{00000000-0005-0000-0000-0000D7210000}"/>
    <cellStyle name="Ergebnis 2 2 3 2 5 4" xfId="8675" xr:uid="{00000000-0005-0000-0000-0000D8210000}"/>
    <cellStyle name="Ergebnis 2 2 3 2 5 4 2" xfId="8676" xr:uid="{00000000-0005-0000-0000-0000D9210000}"/>
    <cellStyle name="Ergebnis 2 2 3 2 5 5" xfId="8677" xr:uid="{00000000-0005-0000-0000-0000DA210000}"/>
    <cellStyle name="Ergebnis 2 2 3 2 6" xfId="8678" xr:uid="{00000000-0005-0000-0000-0000DB210000}"/>
    <cellStyle name="Ergebnis 2 2 3 2 6 2" xfId="8679" xr:uid="{00000000-0005-0000-0000-0000DC210000}"/>
    <cellStyle name="Ergebnis 2 2 3 2 6 2 2" xfId="8680" xr:uid="{00000000-0005-0000-0000-0000DD210000}"/>
    <cellStyle name="Ergebnis 2 2 3 2 6 3" xfId="8681" xr:uid="{00000000-0005-0000-0000-0000DE210000}"/>
    <cellStyle name="Ergebnis 2 2 3 2 7" xfId="8682" xr:uid="{00000000-0005-0000-0000-0000DF210000}"/>
    <cellStyle name="Ergebnis 2 2 3 2 7 2" xfId="8683" xr:uid="{00000000-0005-0000-0000-0000E0210000}"/>
    <cellStyle name="Ergebnis 2 2 3 2 7 2 2" xfId="8684" xr:uid="{00000000-0005-0000-0000-0000E1210000}"/>
    <cellStyle name="Ergebnis 2 2 3 2 7 3" xfId="8685" xr:uid="{00000000-0005-0000-0000-0000E2210000}"/>
    <cellStyle name="Ergebnis 2 2 3 2 8" xfId="8686" xr:uid="{00000000-0005-0000-0000-0000E3210000}"/>
    <cellStyle name="Ergebnis 2 2 3 2 8 2" xfId="8687" xr:uid="{00000000-0005-0000-0000-0000E4210000}"/>
    <cellStyle name="Ergebnis 2 2 3 2 9" xfId="8688" xr:uid="{00000000-0005-0000-0000-0000E5210000}"/>
    <cellStyle name="Ergebnis 2 2 3 3" xfId="8689" xr:uid="{00000000-0005-0000-0000-0000E6210000}"/>
    <cellStyle name="Ergebnis 2 2 3 3 2" xfId="8690" xr:uid="{00000000-0005-0000-0000-0000E7210000}"/>
    <cellStyle name="Ergebnis 2 2 3 3 2 2" xfId="8691" xr:uid="{00000000-0005-0000-0000-0000E8210000}"/>
    <cellStyle name="Ergebnis 2 2 3 3 2 2 2" xfId="8692" xr:uid="{00000000-0005-0000-0000-0000E9210000}"/>
    <cellStyle name="Ergebnis 2 2 3 3 2 2 2 2" xfId="8693" xr:uid="{00000000-0005-0000-0000-0000EA210000}"/>
    <cellStyle name="Ergebnis 2 2 3 3 2 2 3" xfId="8694" xr:uid="{00000000-0005-0000-0000-0000EB210000}"/>
    <cellStyle name="Ergebnis 2 2 3 3 2 3" xfId="8695" xr:uid="{00000000-0005-0000-0000-0000EC210000}"/>
    <cellStyle name="Ergebnis 2 2 3 3 2 3 2" xfId="8696" xr:uid="{00000000-0005-0000-0000-0000ED210000}"/>
    <cellStyle name="Ergebnis 2 2 3 3 2 3 2 2" xfId="8697" xr:uid="{00000000-0005-0000-0000-0000EE210000}"/>
    <cellStyle name="Ergebnis 2 2 3 3 2 3 3" xfId="8698" xr:uid="{00000000-0005-0000-0000-0000EF210000}"/>
    <cellStyle name="Ergebnis 2 2 3 3 2 4" xfId="8699" xr:uid="{00000000-0005-0000-0000-0000F0210000}"/>
    <cellStyle name="Ergebnis 2 2 3 3 2 4 2" xfId="8700" xr:uid="{00000000-0005-0000-0000-0000F1210000}"/>
    <cellStyle name="Ergebnis 2 2 3 3 2 5" xfId="8701" xr:uid="{00000000-0005-0000-0000-0000F2210000}"/>
    <cellStyle name="Ergebnis 2 2 3 3 3" xfId="8702" xr:uid="{00000000-0005-0000-0000-0000F3210000}"/>
    <cellStyle name="Ergebnis 2 2 3 3 3 2" xfId="8703" xr:uid="{00000000-0005-0000-0000-0000F4210000}"/>
    <cellStyle name="Ergebnis 2 2 3 3 3 2 2" xfId="8704" xr:uid="{00000000-0005-0000-0000-0000F5210000}"/>
    <cellStyle name="Ergebnis 2 2 3 3 3 3" xfId="8705" xr:uid="{00000000-0005-0000-0000-0000F6210000}"/>
    <cellStyle name="Ergebnis 2 2 3 3 4" xfId="8706" xr:uid="{00000000-0005-0000-0000-0000F7210000}"/>
    <cellStyle name="Ergebnis 2 2 3 3 4 2" xfId="8707" xr:uid="{00000000-0005-0000-0000-0000F8210000}"/>
    <cellStyle name="Ergebnis 2 2 3 3 4 2 2" xfId="8708" xr:uid="{00000000-0005-0000-0000-0000F9210000}"/>
    <cellStyle name="Ergebnis 2 2 3 3 4 3" xfId="8709" xr:uid="{00000000-0005-0000-0000-0000FA210000}"/>
    <cellStyle name="Ergebnis 2 2 3 3 5" xfId="8710" xr:uid="{00000000-0005-0000-0000-0000FB210000}"/>
    <cellStyle name="Ergebnis 2 2 3 3 5 2" xfId="8711" xr:uid="{00000000-0005-0000-0000-0000FC210000}"/>
    <cellStyle name="Ergebnis 2 2 3 3 6" xfId="8712" xr:uid="{00000000-0005-0000-0000-0000FD210000}"/>
    <cellStyle name="Ergebnis 2 2 3 4" xfId="8713" xr:uid="{00000000-0005-0000-0000-0000FE210000}"/>
    <cellStyle name="Ergebnis 2 2 3 4 2" xfId="8714" xr:uid="{00000000-0005-0000-0000-0000FF210000}"/>
    <cellStyle name="Ergebnis 2 2 3 4 2 2" xfId="8715" xr:uid="{00000000-0005-0000-0000-000000220000}"/>
    <cellStyle name="Ergebnis 2 2 3 4 2 2 2" xfId="8716" xr:uid="{00000000-0005-0000-0000-000001220000}"/>
    <cellStyle name="Ergebnis 2 2 3 4 2 2 2 2" xfId="8717" xr:uid="{00000000-0005-0000-0000-000002220000}"/>
    <cellStyle name="Ergebnis 2 2 3 4 2 2 3" xfId="8718" xr:uid="{00000000-0005-0000-0000-000003220000}"/>
    <cellStyle name="Ergebnis 2 2 3 4 2 3" xfId="8719" xr:uid="{00000000-0005-0000-0000-000004220000}"/>
    <cellStyle name="Ergebnis 2 2 3 4 2 3 2" xfId="8720" xr:uid="{00000000-0005-0000-0000-000005220000}"/>
    <cellStyle name="Ergebnis 2 2 3 4 2 3 2 2" xfId="8721" xr:uid="{00000000-0005-0000-0000-000006220000}"/>
    <cellStyle name="Ergebnis 2 2 3 4 2 3 3" xfId="8722" xr:uid="{00000000-0005-0000-0000-000007220000}"/>
    <cellStyle name="Ergebnis 2 2 3 4 2 4" xfId="8723" xr:uid="{00000000-0005-0000-0000-000008220000}"/>
    <cellStyle name="Ergebnis 2 2 3 4 2 4 2" xfId="8724" xr:uid="{00000000-0005-0000-0000-000009220000}"/>
    <cellStyle name="Ergebnis 2 2 3 4 2 5" xfId="8725" xr:uid="{00000000-0005-0000-0000-00000A220000}"/>
    <cellStyle name="Ergebnis 2 2 3 4 3" xfId="8726" xr:uid="{00000000-0005-0000-0000-00000B220000}"/>
    <cellStyle name="Ergebnis 2 2 3 4 3 2" xfId="8727" xr:uid="{00000000-0005-0000-0000-00000C220000}"/>
    <cellStyle name="Ergebnis 2 2 3 4 3 2 2" xfId="8728" xr:uid="{00000000-0005-0000-0000-00000D220000}"/>
    <cellStyle name="Ergebnis 2 2 3 4 3 3" xfId="8729" xr:uid="{00000000-0005-0000-0000-00000E220000}"/>
    <cellStyle name="Ergebnis 2 2 3 4 4" xfId="8730" xr:uid="{00000000-0005-0000-0000-00000F220000}"/>
    <cellStyle name="Ergebnis 2 2 3 4 4 2" xfId="8731" xr:uid="{00000000-0005-0000-0000-000010220000}"/>
    <cellStyle name="Ergebnis 2 2 3 4 4 2 2" xfId="8732" xr:uid="{00000000-0005-0000-0000-000011220000}"/>
    <cellStyle name="Ergebnis 2 2 3 4 4 3" xfId="8733" xr:uid="{00000000-0005-0000-0000-000012220000}"/>
    <cellStyle name="Ergebnis 2 2 3 4 5" xfId="8734" xr:uid="{00000000-0005-0000-0000-000013220000}"/>
    <cellStyle name="Ergebnis 2 2 3 4 5 2" xfId="8735" xr:uid="{00000000-0005-0000-0000-000014220000}"/>
    <cellStyle name="Ergebnis 2 2 3 4 6" xfId="8736" xr:uid="{00000000-0005-0000-0000-000015220000}"/>
    <cellStyle name="Ergebnis 2 2 3 5" xfId="8737" xr:uid="{00000000-0005-0000-0000-000016220000}"/>
    <cellStyle name="Ergebnis 2 2 3 5 2" xfId="8738" xr:uid="{00000000-0005-0000-0000-000017220000}"/>
    <cellStyle name="Ergebnis 2 2 3 5 2 2" xfId="8739" xr:uid="{00000000-0005-0000-0000-000018220000}"/>
    <cellStyle name="Ergebnis 2 2 3 5 2 2 2" xfId="8740" xr:uid="{00000000-0005-0000-0000-000019220000}"/>
    <cellStyle name="Ergebnis 2 2 3 5 2 2 2 2" xfId="8741" xr:uid="{00000000-0005-0000-0000-00001A220000}"/>
    <cellStyle name="Ergebnis 2 2 3 5 2 2 3" xfId="8742" xr:uid="{00000000-0005-0000-0000-00001B220000}"/>
    <cellStyle name="Ergebnis 2 2 3 5 2 3" xfId="8743" xr:uid="{00000000-0005-0000-0000-00001C220000}"/>
    <cellStyle name="Ergebnis 2 2 3 5 2 3 2" xfId="8744" xr:uid="{00000000-0005-0000-0000-00001D220000}"/>
    <cellStyle name="Ergebnis 2 2 3 5 2 3 2 2" xfId="8745" xr:uid="{00000000-0005-0000-0000-00001E220000}"/>
    <cellStyle name="Ergebnis 2 2 3 5 2 3 3" xfId="8746" xr:uid="{00000000-0005-0000-0000-00001F220000}"/>
    <cellStyle name="Ergebnis 2 2 3 5 2 4" xfId="8747" xr:uid="{00000000-0005-0000-0000-000020220000}"/>
    <cellStyle name="Ergebnis 2 2 3 5 2 4 2" xfId="8748" xr:uid="{00000000-0005-0000-0000-000021220000}"/>
    <cellStyle name="Ergebnis 2 2 3 5 2 5" xfId="8749" xr:uid="{00000000-0005-0000-0000-000022220000}"/>
    <cellStyle name="Ergebnis 2 2 3 5 3" xfId="8750" xr:uid="{00000000-0005-0000-0000-000023220000}"/>
    <cellStyle name="Ergebnis 2 2 3 5 3 2" xfId="8751" xr:uid="{00000000-0005-0000-0000-000024220000}"/>
    <cellStyle name="Ergebnis 2 2 3 5 3 2 2" xfId="8752" xr:uid="{00000000-0005-0000-0000-000025220000}"/>
    <cellStyle name="Ergebnis 2 2 3 5 3 3" xfId="8753" xr:uid="{00000000-0005-0000-0000-000026220000}"/>
    <cellStyle name="Ergebnis 2 2 3 5 4" xfId="8754" xr:uid="{00000000-0005-0000-0000-000027220000}"/>
    <cellStyle name="Ergebnis 2 2 3 5 4 2" xfId="8755" xr:uid="{00000000-0005-0000-0000-000028220000}"/>
    <cellStyle name="Ergebnis 2 2 3 5 4 2 2" xfId="8756" xr:uid="{00000000-0005-0000-0000-000029220000}"/>
    <cellStyle name="Ergebnis 2 2 3 5 4 3" xfId="8757" xr:uid="{00000000-0005-0000-0000-00002A220000}"/>
    <cellStyle name="Ergebnis 2 2 3 5 5" xfId="8758" xr:uid="{00000000-0005-0000-0000-00002B220000}"/>
    <cellStyle name="Ergebnis 2 2 3 5 5 2" xfId="8759" xr:uid="{00000000-0005-0000-0000-00002C220000}"/>
    <cellStyle name="Ergebnis 2 2 3 5 6" xfId="8760" xr:uid="{00000000-0005-0000-0000-00002D220000}"/>
    <cellStyle name="Ergebnis 2 2 3 6" xfId="8761" xr:uid="{00000000-0005-0000-0000-00002E220000}"/>
    <cellStyle name="Ergebnis 2 2 3 6 2" xfId="8762" xr:uid="{00000000-0005-0000-0000-00002F220000}"/>
    <cellStyle name="Ergebnis 2 2 3 6 2 2" xfId="8763" xr:uid="{00000000-0005-0000-0000-000030220000}"/>
    <cellStyle name="Ergebnis 2 2 3 6 2 2 2" xfId="8764" xr:uid="{00000000-0005-0000-0000-000031220000}"/>
    <cellStyle name="Ergebnis 2 2 3 6 2 2 2 2" xfId="8765" xr:uid="{00000000-0005-0000-0000-000032220000}"/>
    <cellStyle name="Ergebnis 2 2 3 6 2 2 3" xfId="8766" xr:uid="{00000000-0005-0000-0000-000033220000}"/>
    <cellStyle name="Ergebnis 2 2 3 6 2 3" xfId="8767" xr:uid="{00000000-0005-0000-0000-000034220000}"/>
    <cellStyle name="Ergebnis 2 2 3 6 2 3 2" xfId="8768" xr:uid="{00000000-0005-0000-0000-000035220000}"/>
    <cellStyle name="Ergebnis 2 2 3 6 2 3 2 2" xfId="8769" xr:uid="{00000000-0005-0000-0000-000036220000}"/>
    <cellStyle name="Ergebnis 2 2 3 6 2 3 3" xfId="8770" xr:uid="{00000000-0005-0000-0000-000037220000}"/>
    <cellStyle name="Ergebnis 2 2 3 6 2 4" xfId="8771" xr:uid="{00000000-0005-0000-0000-000038220000}"/>
    <cellStyle name="Ergebnis 2 2 3 6 2 4 2" xfId="8772" xr:uid="{00000000-0005-0000-0000-000039220000}"/>
    <cellStyle name="Ergebnis 2 2 3 6 2 5" xfId="8773" xr:uid="{00000000-0005-0000-0000-00003A220000}"/>
    <cellStyle name="Ergebnis 2 2 3 6 3" xfId="8774" xr:uid="{00000000-0005-0000-0000-00003B220000}"/>
    <cellStyle name="Ergebnis 2 2 3 6 3 2" xfId="8775" xr:uid="{00000000-0005-0000-0000-00003C220000}"/>
    <cellStyle name="Ergebnis 2 2 3 6 3 2 2" xfId="8776" xr:uid="{00000000-0005-0000-0000-00003D220000}"/>
    <cellStyle name="Ergebnis 2 2 3 6 3 3" xfId="8777" xr:uid="{00000000-0005-0000-0000-00003E220000}"/>
    <cellStyle name="Ergebnis 2 2 3 6 4" xfId="8778" xr:uid="{00000000-0005-0000-0000-00003F220000}"/>
    <cellStyle name="Ergebnis 2 2 3 6 4 2" xfId="8779" xr:uid="{00000000-0005-0000-0000-000040220000}"/>
    <cellStyle name="Ergebnis 2 2 3 6 4 2 2" xfId="8780" xr:uid="{00000000-0005-0000-0000-000041220000}"/>
    <cellStyle name="Ergebnis 2 2 3 6 4 3" xfId="8781" xr:uid="{00000000-0005-0000-0000-000042220000}"/>
    <cellStyle name="Ergebnis 2 2 3 6 5" xfId="8782" xr:uid="{00000000-0005-0000-0000-000043220000}"/>
    <cellStyle name="Ergebnis 2 2 3 6 5 2" xfId="8783" xr:uid="{00000000-0005-0000-0000-000044220000}"/>
    <cellStyle name="Ergebnis 2 2 3 6 6" xfId="8784" xr:uid="{00000000-0005-0000-0000-000045220000}"/>
    <cellStyle name="Ergebnis 2 2 3 7" xfId="8785" xr:uid="{00000000-0005-0000-0000-000046220000}"/>
    <cellStyle name="Ergebnis 2 2 3 7 2" xfId="8786" xr:uid="{00000000-0005-0000-0000-000047220000}"/>
    <cellStyle name="Ergebnis 2 2 3 7 2 2" xfId="8787" xr:uid="{00000000-0005-0000-0000-000048220000}"/>
    <cellStyle name="Ergebnis 2 2 3 7 2 2 2" xfId="8788" xr:uid="{00000000-0005-0000-0000-000049220000}"/>
    <cellStyle name="Ergebnis 2 2 3 7 2 2 2 2" xfId="8789" xr:uid="{00000000-0005-0000-0000-00004A220000}"/>
    <cellStyle name="Ergebnis 2 2 3 7 2 2 3" xfId="8790" xr:uid="{00000000-0005-0000-0000-00004B220000}"/>
    <cellStyle name="Ergebnis 2 2 3 7 2 3" xfId="8791" xr:uid="{00000000-0005-0000-0000-00004C220000}"/>
    <cellStyle name="Ergebnis 2 2 3 7 2 3 2" xfId="8792" xr:uid="{00000000-0005-0000-0000-00004D220000}"/>
    <cellStyle name="Ergebnis 2 2 3 7 2 3 2 2" xfId="8793" xr:uid="{00000000-0005-0000-0000-00004E220000}"/>
    <cellStyle name="Ergebnis 2 2 3 7 2 3 3" xfId="8794" xr:uid="{00000000-0005-0000-0000-00004F220000}"/>
    <cellStyle name="Ergebnis 2 2 3 7 2 4" xfId="8795" xr:uid="{00000000-0005-0000-0000-000050220000}"/>
    <cellStyle name="Ergebnis 2 2 3 7 2 4 2" xfId="8796" xr:uid="{00000000-0005-0000-0000-000051220000}"/>
    <cellStyle name="Ergebnis 2 2 3 7 2 5" xfId="8797" xr:uid="{00000000-0005-0000-0000-000052220000}"/>
    <cellStyle name="Ergebnis 2 2 3 7 3" xfId="8798" xr:uid="{00000000-0005-0000-0000-000053220000}"/>
    <cellStyle name="Ergebnis 2 2 3 7 3 2" xfId="8799" xr:uid="{00000000-0005-0000-0000-000054220000}"/>
    <cellStyle name="Ergebnis 2 2 3 7 3 2 2" xfId="8800" xr:uid="{00000000-0005-0000-0000-000055220000}"/>
    <cellStyle name="Ergebnis 2 2 3 7 3 3" xfId="8801" xr:uid="{00000000-0005-0000-0000-000056220000}"/>
    <cellStyle name="Ergebnis 2 2 3 7 4" xfId="8802" xr:uid="{00000000-0005-0000-0000-000057220000}"/>
    <cellStyle name="Ergebnis 2 2 3 7 4 2" xfId="8803" xr:uid="{00000000-0005-0000-0000-000058220000}"/>
    <cellStyle name="Ergebnis 2 2 3 7 4 2 2" xfId="8804" xr:uid="{00000000-0005-0000-0000-000059220000}"/>
    <cellStyle name="Ergebnis 2 2 3 7 4 3" xfId="8805" xr:uid="{00000000-0005-0000-0000-00005A220000}"/>
    <cellStyle name="Ergebnis 2 2 3 7 5" xfId="8806" xr:uid="{00000000-0005-0000-0000-00005B220000}"/>
    <cellStyle name="Ergebnis 2 2 3 7 5 2" xfId="8807" xr:uid="{00000000-0005-0000-0000-00005C220000}"/>
    <cellStyle name="Ergebnis 2 2 3 7 6" xfId="8808" xr:uid="{00000000-0005-0000-0000-00005D220000}"/>
    <cellStyle name="Ergebnis 2 2 3 8" xfId="8809" xr:uid="{00000000-0005-0000-0000-00005E220000}"/>
    <cellStyle name="Ergebnis 2 2 3 8 2" xfId="8810" xr:uid="{00000000-0005-0000-0000-00005F220000}"/>
    <cellStyle name="Ergebnis 2 2 3 8 2 2" xfId="8811" xr:uid="{00000000-0005-0000-0000-000060220000}"/>
    <cellStyle name="Ergebnis 2 2 3 8 2 2 2" xfId="8812" xr:uid="{00000000-0005-0000-0000-000061220000}"/>
    <cellStyle name="Ergebnis 2 2 3 8 2 3" xfId="8813" xr:uid="{00000000-0005-0000-0000-000062220000}"/>
    <cellStyle name="Ergebnis 2 2 3 8 3" xfId="8814" xr:uid="{00000000-0005-0000-0000-000063220000}"/>
    <cellStyle name="Ergebnis 2 2 3 8 3 2" xfId="8815" xr:uid="{00000000-0005-0000-0000-000064220000}"/>
    <cellStyle name="Ergebnis 2 2 3 8 3 2 2" xfId="8816" xr:uid="{00000000-0005-0000-0000-000065220000}"/>
    <cellStyle name="Ergebnis 2 2 3 8 3 3" xfId="8817" xr:uid="{00000000-0005-0000-0000-000066220000}"/>
    <cellStyle name="Ergebnis 2 2 3 8 4" xfId="8818" xr:uid="{00000000-0005-0000-0000-000067220000}"/>
    <cellStyle name="Ergebnis 2 2 3 8 4 2" xfId="8819" xr:uid="{00000000-0005-0000-0000-000068220000}"/>
    <cellStyle name="Ergebnis 2 2 3 8 5" xfId="8820" xr:uid="{00000000-0005-0000-0000-000069220000}"/>
    <cellStyle name="Ergebnis 2 2 3 9" xfId="8821" xr:uid="{00000000-0005-0000-0000-00006A220000}"/>
    <cellStyle name="Ergebnis 2 2 3 9 2" xfId="8822" xr:uid="{00000000-0005-0000-0000-00006B220000}"/>
    <cellStyle name="Ergebnis 2 2 3 9 2 2" xfId="8823" xr:uid="{00000000-0005-0000-0000-00006C220000}"/>
    <cellStyle name="Ergebnis 2 2 3 9 3" xfId="8824" xr:uid="{00000000-0005-0000-0000-00006D220000}"/>
    <cellStyle name="Ergebnis 2 2 4" xfId="8825" xr:uid="{00000000-0005-0000-0000-00006E220000}"/>
    <cellStyle name="Ergebnis 2 2 4 10" xfId="8826" xr:uid="{00000000-0005-0000-0000-00006F220000}"/>
    <cellStyle name="Ergebnis 2 2 4 10 2" xfId="8827" xr:uid="{00000000-0005-0000-0000-000070220000}"/>
    <cellStyle name="Ergebnis 2 2 4 11" xfId="8828" xr:uid="{00000000-0005-0000-0000-000071220000}"/>
    <cellStyle name="Ergebnis 2 2 4 2" xfId="8829" xr:uid="{00000000-0005-0000-0000-000072220000}"/>
    <cellStyle name="Ergebnis 2 2 4 2 2" xfId="8830" xr:uid="{00000000-0005-0000-0000-000073220000}"/>
    <cellStyle name="Ergebnis 2 2 4 2 2 2" xfId="8831" xr:uid="{00000000-0005-0000-0000-000074220000}"/>
    <cellStyle name="Ergebnis 2 2 4 2 2 2 2" xfId="8832" xr:uid="{00000000-0005-0000-0000-000075220000}"/>
    <cellStyle name="Ergebnis 2 2 4 2 2 2 2 2" xfId="8833" xr:uid="{00000000-0005-0000-0000-000076220000}"/>
    <cellStyle name="Ergebnis 2 2 4 2 2 2 2 2 2" xfId="8834" xr:uid="{00000000-0005-0000-0000-000077220000}"/>
    <cellStyle name="Ergebnis 2 2 4 2 2 2 2 3" xfId="8835" xr:uid="{00000000-0005-0000-0000-000078220000}"/>
    <cellStyle name="Ergebnis 2 2 4 2 2 2 3" xfId="8836" xr:uid="{00000000-0005-0000-0000-000079220000}"/>
    <cellStyle name="Ergebnis 2 2 4 2 2 2 3 2" xfId="8837" xr:uid="{00000000-0005-0000-0000-00007A220000}"/>
    <cellStyle name="Ergebnis 2 2 4 2 2 2 3 2 2" xfId="8838" xr:uid="{00000000-0005-0000-0000-00007B220000}"/>
    <cellStyle name="Ergebnis 2 2 4 2 2 2 3 3" xfId="8839" xr:uid="{00000000-0005-0000-0000-00007C220000}"/>
    <cellStyle name="Ergebnis 2 2 4 2 2 2 4" xfId="8840" xr:uid="{00000000-0005-0000-0000-00007D220000}"/>
    <cellStyle name="Ergebnis 2 2 4 2 2 2 4 2" xfId="8841" xr:uid="{00000000-0005-0000-0000-00007E220000}"/>
    <cellStyle name="Ergebnis 2 2 4 2 2 2 5" xfId="8842" xr:uid="{00000000-0005-0000-0000-00007F220000}"/>
    <cellStyle name="Ergebnis 2 2 4 2 2 3" xfId="8843" xr:uid="{00000000-0005-0000-0000-000080220000}"/>
    <cellStyle name="Ergebnis 2 2 4 2 2 3 2" xfId="8844" xr:uid="{00000000-0005-0000-0000-000081220000}"/>
    <cellStyle name="Ergebnis 2 2 4 2 2 3 2 2" xfId="8845" xr:uid="{00000000-0005-0000-0000-000082220000}"/>
    <cellStyle name="Ergebnis 2 2 4 2 2 3 3" xfId="8846" xr:uid="{00000000-0005-0000-0000-000083220000}"/>
    <cellStyle name="Ergebnis 2 2 4 2 2 4" xfId="8847" xr:uid="{00000000-0005-0000-0000-000084220000}"/>
    <cellStyle name="Ergebnis 2 2 4 2 2 4 2" xfId="8848" xr:uid="{00000000-0005-0000-0000-000085220000}"/>
    <cellStyle name="Ergebnis 2 2 4 2 2 4 2 2" xfId="8849" xr:uid="{00000000-0005-0000-0000-000086220000}"/>
    <cellStyle name="Ergebnis 2 2 4 2 2 4 3" xfId="8850" xr:uid="{00000000-0005-0000-0000-000087220000}"/>
    <cellStyle name="Ergebnis 2 2 4 2 2 5" xfId="8851" xr:uid="{00000000-0005-0000-0000-000088220000}"/>
    <cellStyle name="Ergebnis 2 2 4 2 2 5 2" xfId="8852" xr:uid="{00000000-0005-0000-0000-000089220000}"/>
    <cellStyle name="Ergebnis 2 2 4 2 2 6" xfId="8853" xr:uid="{00000000-0005-0000-0000-00008A220000}"/>
    <cellStyle name="Ergebnis 2 2 4 2 3" xfId="8854" xr:uid="{00000000-0005-0000-0000-00008B220000}"/>
    <cellStyle name="Ergebnis 2 2 4 2 3 2" xfId="8855" xr:uid="{00000000-0005-0000-0000-00008C220000}"/>
    <cellStyle name="Ergebnis 2 2 4 2 3 2 2" xfId="8856" xr:uid="{00000000-0005-0000-0000-00008D220000}"/>
    <cellStyle name="Ergebnis 2 2 4 2 3 2 2 2" xfId="8857" xr:uid="{00000000-0005-0000-0000-00008E220000}"/>
    <cellStyle name="Ergebnis 2 2 4 2 3 2 2 2 2" xfId="8858" xr:uid="{00000000-0005-0000-0000-00008F220000}"/>
    <cellStyle name="Ergebnis 2 2 4 2 3 2 2 3" xfId="8859" xr:uid="{00000000-0005-0000-0000-000090220000}"/>
    <cellStyle name="Ergebnis 2 2 4 2 3 2 3" xfId="8860" xr:uid="{00000000-0005-0000-0000-000091220000}"/>
    <cellStyle name="Ergebnis 2 2 4 2 3 2 3 2" xfId="8861" xr:uid="{00000000-0005-0000-0000-000092220000}"/>
    <cellStyle name="Ergebnis 2 2 4 2 3 2 3 2 2" xfId="8862" xr:uid="{00000000-0005-0000-0000-000093220000}"/>
    <cellStyle name="Ergebnis 2 2 4 2 3 2 3 3" xfId="8863" xr:uid="{00000000-0005-0000-0000-000094220000}"/>
    <cellStyle name="Ergebnis 2 2 4 2 3 2 4" xfId="8864" xr:uid="{00000000-0005-0000-0000-000095220000}"/>
    <cellStyle name="Ergebnis 2 2 4 2 3 2 4 2" xfId="8865" xr:uid="{00000000-0005-0000-0000-000096220000}"/>
    <cellStyle name="Ergebnis 2 2 4 2 3 2 5" xfId="8866" xr:uid="{00000000-0005-0000-0000-000097220000}"/>
    <cellStyle name="Ergebnis 2 2 4 2 3 3" xfId="8867" xr:uid="{00000000-0005-0000-0000-000098220000}"/>
    <cellStyle name="Ergebnis 2 2 4 2 3 3 2" xfId="8868" xr:uid="{00000000-0005-0000-0000-000099220000}"/>
    <cellStyle name="Ergebnis 2 2 4 2 3 3 2 2" xfId="8869" xr:uid="{00000000-0005-0000-0000-00009A220000}"/>
    <cellStyle name="Ergebnis 2 2 4 2 3 3 3" xfId="8870" xr:uid="{00000000-0005-0000-0000-00009B220000}"/>
    <cellStyle name="Ergebnis 2 2 4 2 3 4" xfId="8871" xr:uid="{00000000-0005-0000-0000-00009C220000}"/>
    <cellStyle name="Ergebnis 2 2 4 2 3 4 2" xfId="8872" xr:uid="{00000000-0005-0000-0000-00009D220000}"/>
    <cellStyle name="Ergebnis 2 2 4 2 3 4 2 2" xfId="8873" xr:uid="{00000000-0005-0000-0000-00009E220000}"/>
    <cellStyle name="Ergebnis 2 2 4 2 3 4 3" xfId="8874" xr:uid="{00000000-0005-0000-0000-00009F220000}"/>
    <cellStyle name="Ergebnis 2 2 4 2 3 5" xfId="8875" xr:uid="{00000000-0005-0000-0000-0000A0220000}"/>
    <cellStyle name="Ergebnis 2 2 4 2 3 5 2" xfId="8876" xr:uid="{00000000-0005-0000-0000-0000A1220000}"/>
    <cellStyle name="Ergebnis 2 2 4 2 3 6" xfId="8877" xr:uid="{00000000-0005-0000-0000-0000A2220000}"/>
    <cellStyle name="Ergebnis 2 2 4 2 4" xfId="8878" xr:uid="{00000000-0005-0000-0000-0000A3220000}"/>
    <cellStyle name="Ergebnis 2 2 4 2 4 2" xfId="8879" xr:uid="{00000000-0005-0000-0000-0000A4220000}"/>
    <cellStyle name="Ergebnis 2 2 4 2 4 2 2" xfId="8880" xr:uid="{00000000-0005-0000-0000-0000A5220000}"/>
    <cellStyle name="Ergebnis 2 2 4 2 4 2 2 2" xfId="8881" xr:uid="{00000000-0005-0000-0000-0000A6220000}"/>
    <cellStyle name="Ergebnis 2 2 4 2 4 2 2 2 2" xfId="8882" xr:uid="{00000000-0005-0000-0000-0000A7220000}"/>
    <cellStyle name="Ergebnis 2 2 4 2 4 2 2 3" xfId="8883" xr:uid="{00000000-0005-0000-0000-0000A8220000}"/>
    <cellStyle name="Ergebnis 2 2 4 2 4 2 3" xfId="8884" xr:uid="{00000000-0005-0000-0000-0000A9220000}"/>
    <cellStyle name="Ergebnis 2 2 4 2 4 2 3 2" xfId="8885" xr:uid="{00000000-0005-0000-0000-0000AA220000}"/>
    <cellStyle name="Ergebnis 2 2 4 2 4 2 3 2 2" xfId="8886" xr:uid="{00000000-0005-0000-0000-0000AB220000}"/>
    <cellStyle name="Ergebnis 2 2 4 2 4 2 3 3" xfId="8887" xr:uid="{00000000-0005-0000-0000-0000AC220000}"/>
    <cellStyle name="Ergebnis 2 2 4 2 4 2 4" xfId="8888" xr:uid="{00000000-0005-0000-0000-0000AD220000}"/>
    <cellStyle name="Ergebnis 2 2 4 2 4 2 4 2" xfId="8889" xr:uid="{00000000-0005-0000-0000-0000AE220000}"/>
    <cellStyle name="Ergebnis 2 2 4 2 4 2 5" xfId="8890" xr:uid="{00000000-0005-0000-0000-0000AF220000}"/>
    <cellStyle name="Ergebnis 2 2 4 2 4 3" xfId="8891" xr:uid="{00000000-0005-0000-0000-0000B0220000}"/>
    <cellStyle name="Ergebnis 2 2 4 2 4 3 2" xfId="8892" xr:uid="{00000000-0005-0000-0000-0000B1220000}"/>
    <cellStyle name="Ergebnis 2 2 4 2 4 3 2 2" xfId="8893" xr:uid="{00000000-0005-0000-0000-0000B2220000}"/>
    <cellStyle name="Ergebnis 2 2 4 2 4 3 3" xfId="8894" xr:uid="{00000000-0005-0000-0000-0000B3220000}"/>
    <cellStyle name="Ergebnis 2 2 4 2 4 4" xfId="8895" xr:uid="{00000000-0005-0000-0000-0000B4220000}"/>
    <cellStyle name="Ergebnis 2 2 4 2 4 4 2" xfId="8896" xr:uid="{00000000-0005-0000-0000-0000B5220000}"/>
    <cellStyle name="Ergebnis 2 2 4 2 4 4 2 2" xfId="8897" xr:uid="{00000000-0005-0000-0000-0000B6220000}"/>
    <cellStyle name="Ergebnis 2 2 4 2 4 4 3" xfId="8898" xr:uid="{00000000-0005-0000-0000-0000B7220000}"/>
    <cellStyle name="Ergebnis 2 2 4 2 4 5" xfId="8899" xr:uid="{00000000-0005-0000-0000-0000B8220000}"/>
    <cellStyle name="Ergebnis 2 2 4 2 4 5 2" xfId="8900" xr:uid="{00000000-0005-0000-0000-0000B9220000}"/>
    <cellStyle name="Ergebnis 2 2 4 2 4 6" xfId="8901" xr:uid="{00000000-0005-0000-0000-0000BA220000}"/>
    <cellStyle name="Ergebnis 2 2 4 2 5" xfId="8902" xr:uid="{00000000-0005-0000-0000-0000BB220000}"/>
    <cellStyle name="Ergebnis 2 2 4 2 5 2" xfId="8903" xr:uid="{00000000-0005-0000-0000-0000BC220000}"/>
    <cellStyle name="Ergebnis 2 2 4 2 5 2 2" xfId="8904" xr:uid="{00000000-0005-0000-0000-0000BD220000}"/>
    <cellStyle name="Ergebnis 2 2 4 2 5 2 2 2" xfId="8905" xr:uid="{00000000-0005-0000-0000-0000BE220000}"/>
    <cellStyle name="Ergebnis 2 2 4 2 5 2 3" xfId="8906" xr:uid="{00000000-0005-0000-0000-0000BF220000}"/>
    <cellStyle name="Ergebnis 2 2 4 2 5 3" xfId="8907" xr:uid="{00000000-0005-0000-0000-0000C0220000}"/>
    <cellStyle name="Ergebnis 2 2 4 2 5 3 2" xfId="8908" xr:uid="{00000000-0005-0000-0000-0000C1220000}"/>
    <cellStyle name="Ergebnis 2 2 4 2 5 3 2 2" xfId="8909" xr:uid="{00000000-0005-0000-0000-0000C2220000}"/>
    <cellStyle name="Ergebnis 2 2 4 2 5 3 3" xfId="8910" xr:uid="{00000000-0005-0000-0000-0000C3220000}"/>
    <cellStyle name="Ergebnis 2 2 4 2 5 4" xfId="8911" xr:uid="{00000000-0005-0000-0000-0000C4220000}"/>
    <cellStyle name="Ergebnis 2 2 4 2 5 4 2" xfId="8912" xr:uid="{00000000-0005-0000-0000-0000C5220000}"/>
    <cellStyle name="Ergebnis 2 2 4 2 5 5" xfId="8913" xr:uid="{00000000-0005-0000-0000-0000C6220000}"/>
    <cellStyle name="Ergebnis 2 2 4 2 6" xfId="8914" xr:uid="{00000000-0005-0000-0000-0000C7220000}"/>
    <cellStyle name="Ergebnis 2 2 4 2 6 2" xfId="8915" xr:uid="{00000000-0005-0000-0000-0000C8220000}"/>
    <cellStyle name="Ergebnis 2 2 4 2 6 2 2" xfId="8916" xr:uid="{00000000-0005-0000-0000-0000C9220000}"/>
    <cellStyle name="Ergebnis 2 2 4 2 6 3" xfId="8917" xr:uid="{00000000-0005-0000-0000-0000CA220000}"/>
    <cellStyle name="Ergebnis 2 2 4 2 7" xfId="8918" xr:uid="{00000000-0005-0000-0000-0000CB220000}"/>
    <cellStyle name="Ergebnis 2 2 4 2 7 2" xfId="8919" xr:uid="{00000000-0005-0000-0000-0000CC220000}"/>
    <cellStyle name="Ergebnis 2 2 4 2 7 2 2" xfId="8920" xr:uid="{00000000-0005-0000-0000-0000CD220000}"/>
    <cellStyle name="Ergebnis 2 2 4 2 7 3" xfId="8921" xr:uid="{00000000-0005-0000-0000-0000CE220000}"/>
    <cellStyle name="Ergebnis 2 2 4 2 8" xfId="8922" xr:uid="{00000000-0005-0000-0000-0000CF220000}"/>
    <cellStyle name="Ergebnis 2 2 4 2 8 2" xfId="8923" xr:uid="{00000000-0005-0000-0000-0000D0220000}"/>
    <cellStyle name="Ergebnis 2 2 4 2 9" xfId="8924" xr:uid="{00000000-0005-0000-0000-0000D1220000}"/>
    <cellStyle name="Ergebnis 2 2 4 3" xfId="8925" xr:uid="{00000000-0005-0000-0000-0000D2220000}"/>
    <cellStyle name="Ergebnis 2 2 4 3 2" xfId="8926" xr:uid="{00000000-0005-0000-0000-0000D3220000}"/>
    <cellStyle name="Ergebnis 2 2 4 3 2 2" xfId="8927" xr:uid="{00000000-0005-0000-0000-0000D4220000}"/>
    <cellStyle name="Ergebnis 2 2 4 3 2 2 2" xfId="8928" xr:uid="{00000000-0005-0000-0000-0000D5220000}"/>
    <cellStyle name="Ergebnis 2 2 4 3 2 2 2 2" xfId="8929" xr:uid="{00000000-0005-0000-0000-0000D6220000}"/>
    <cellStyle name="Ergebnis 2 2 4 3 2 2 3" xfId="8930" xr:uid="{00000000-0005-0000-0000-0000D7220000}"/>
    <cellStyle name="Ergebnis 2 2 4 3 2 3" xfId="8931" xr:uid="{00000000-0005-0000-0000-0000D8220000}"/>
    <cellStyle name="Ergebnis 2 2 4 3 2 3 2" xfId="8932" xr:uid="{00000000-0005-0000-0000-0000D9220000}"/>
    <cellStyle name="Ergebnis 2 2 4 3 2 3 2 2" xfId="8933" xr:uid="{00000000-0005-0000-0000-0000DA220000}"/>
    <cellStyle name="Ergebnis 2 2 4 3 2 3 3" xfId="8934" xr:uid="{00000000-0005-0000-0000-0000DB220000}"/>
    <cellStyle name="Ergebnis 2 2 4 3 2 4" xfId="8935" xr:uid="{00000000-0005-0000-0000-0000DC220000}"/>
    <cellStyle name="Ergebnis 2 2 4 3 2 4 2" xfId="8936" xr:uid="{00000000-0005-0000-0000-0000DD220000}"/>
    <cellStyle name="Ergebnis 2 2 4 3 2 5" xfId="8937" xr:uid="{00000000-0005-0000-0000-0000DE220000}"/>
    <cellStyle name="Ergebnis 2 2 4 3 3" xfId="8938" xr:uid="{00000000-0005-0000-0000-0000DF220000}"/>
    <cellStyle name="Ergebnis 2 2 4 3 3 2" xfId="8939" xr:uid="{00000000-0005-0000-0000-0000E0220000}"/>
    <cellStyle name="Ergebnis 2 2 4 3 3 2 2" xfId="8940" xr:uid="{00000000-0005-0000-0000-0000E1220000}"/>
    <cellStyle name="Ergebnis 2 2 4 3 3 3" xfId="8941" xr:uid="{00000000-0005-0000-0000-0000E2220000}"/>
    <cellStyle name="Ergebnis 2 2 4 3 4" xfId="8942" xr:uid="{00000000-0005-0000-0000-0000E3220000}"/>
    <cellStyle name="Ergebnis 2 2 4 3 4 2" xfId="8943" xr:uid="{00000000-0005-0000-0000-0000E4220000}"/>
    <cellStyle name="Ergebnis 2 2 4 3 4 2 2" xfId="8944" xr:uid="{00000000-0005-0000-0000-0000E5220000}"/>
    <cellStyle name="Ergebnis 2 2 4 3 4 3" xfId="8945" xr:uid="{00000000-0005-0000-0000-0000E6220000}"/>
    <cellStyle name="Ergebnis 2 2 4 3 5" xfId="8946" xr:uid="{00000000-0005-0000-0000-0000E7220000}"/>
    <cellStyle name="Ergebnis 2 2 4 3 5 2" xfId="8947" xr:uid="{00000000-0005-0000-0000-0000E8220000}"/>
    <cellStyle name="Ergebnis 2 2 4 3 6" xfId="8948" xr:uid="{00000000-0005-0000-0000-0000E9220000}"/>
    <cellStyle name="Ergebnis 2 2 4 4" xfId="8949" xr:uid="{00000000-0005-0000-0000-0000EA220000}"/>
    <cellStyle name="Ergebnis 2 2 4 4 2" xfId="8950" xr:uid="{00000000-0005-0000-0000-0000EB220000}"/>
    <cellStyle name="Ergebnis 2 2 4 4 2 2" xfId="8951" xr:uid="{00000000-0005-0000-0000-0000EC220000}"/>
    <cellStyle name="Ergebnis 2 2 4 4 2 2 2" xfId="8952" xr:uid="{00000000-0005-0000-0000-0000ED220000}"/>
    <cellStyle name="Ergebnis 2 2 4 4 2 2 2 2" xfId="8953" xr:uid="{00000000-0005-0000-0000-0000EE220000}"/>
    <cellStyle name="Ergebnis 2 2 4 4 2 2 3" xfId="8954" xr:uid="{00000000-0005-0000-0000-0000EF220000}"/>
    <cellStyle name="Ergebnis 2 2 4 4 2 3" xfId="8955" xr:uid="{00000000-0005-0000-0000-0000F0220000}"/>
    <cellStyle name="Ergebnis 2 2 4 4 2 3 2" xfId="8956" xr:uid="{00000000-0005-0000-0000-0000F1220000}"/>
    <cellStyle name="Ergebnis 2 2 4 4 2 3 2 2" xfId="8957" xr:uid="{00000000-0005-0000-0000-0000F2220000}"/>
    <cellStyle name="Ergebnis 2 2 4 4 2 3 3" xfId="8958" xr:uid="{00000000-0005-0000-0000-0000F3220000}"/>
    <cellStyle name="Ergebnis 2 2 4 4 2 4" xfId="8959" xr:uid="{00000000-0005-0000-0000-0000F4220000}"/>
    <cellStyle name="Ergebnis 2 2 4 4 2 4 2" xfId="8960" xr:uid="{00000000-0005-0000-0000-0000F5220000}"/>
    <cellStyle name="Ergebnis 2 2 4 4 2 5" xfId="8961" xr:uid="{00000000-0005-0000-0000-0000F6220000}"/>
    <cellStyle name="Ergebnis 2 2 4 4 3" xfId="8962" xr:uid="{00000000-0005-0000-0000-0000F7220000}"/>
    <cellStyle name="Ergebnis 2 2 4 4 3 2" xfId="8963" xr:uid="{00000000-0005-0000-0000-0000F8220000}"/>
    <cellStyle name="Ergebnis 2 2 4 4 3 2 2" xfId="8964" xr:uid="{00000000-0005-0000-0000-0000F9220000}"/>
    <cellStyle name="Ergebnis 2 2 4 4 3 3" xfId="8965" xr:uid="{00000000-0005-0000-0000-0000FA220000}"/>
    <cellStyle name="Ergebnis 2 2 4 4 4" xfId="8966" xr:uid="{00000000-0005-0000-0000-0000FB220000}"/>
    <cellStyle name="Ergebnis 2 2 4 4 4 2" xfId="8967" xr:uid="{00000000-0005-0000-0000-0000FC220000}"/>
    <cellStyle name="Ergebnis 2 2 4 4 4 2 2" xfId="8968" xr:uid="{00000000-0005-0000-0000-0000FD220000}"/>
    <cellStyle name="Ergebnis 2 2 4 4 4 3" xfId="8969" xr:uid="{00000000-0005-0000-0000-0000FE220000}"/>
    <cellStyle name="Ergebnis 2 2 4 4 5" xfId="8970" xr:uid="{00000000-0005-0000-0000-0000FF220000}"/>
    <cellStyle name="Ergebnis 2 2 4 4 5 2" xfId="8971" xr:uid="{00000000-0005-0000-0000-000000230000}"/>
    <cellStyle name="Ergebnis 2 2 4 4 6" xfId="8972" xr:uid="{00000000-0005-0000-0000-000001230000}"/>
    <cellStyle name="Ergebnis 2 2 4 5" xfId="8973" xr:uid="{00000000-0005-0000-0000-000002230000}"/>
    <cellStyle name="Ergebnis 2 2 4 5 2" xfId="8974" xr:uid="{00000000-0005-0000-0000-000003230000}"/>
    <cellStyle name="Ergebnis 2 2 4 5 2 2" xfId="8975" xr:uid="{00000000-0005-0000-0000-000004230000}"/>
    <cellStyle name="Ergebnis 2 2 4 5 2 2 2" xfId="8976" xr:uid="{00000000-0005-0000-0000-000005230000}"/>
    <cellStyle name="Ergebnis 2 2 4 5 2 2 2 2" xfId="8977" xr:uid="{00000000-0005-0000-0000-000006230000}"/>
    <cellStyle name="Ergebnis 2 2 4 5 2 2 3" xfId="8978" xr:uid="{00000000-0005-0000-0000-000007230000}"/>
    <cellStyle name="Ergebnis 2 2 4 5 2 3" xfId="8979" xr:uid="{00000000-0005-0000-0000-000008230000}"/>
    <cellStyle name="Ergebnis 2 2 4 5 2 3 2" xfId="8980" xr:uid="{00000000-0005-0000-0000-000009230000}"/>
    <cellStyle name="Ergebnis 2 2 4 5 2 3 2 2" xfId="8981" xr:uid="{00000000-0005-0000-0000-00000A230000}"/>
    <cellStyle name="Ergebnis 2 2 4 5 2 3 3" xfId="8982" xr:uid="{00000000-0005-0000-0000-00000B230000}"/>
    <cellStyle name="Ergebnis 2 2 4 5 2 4" xfId="8983" xr:uid="{00000000-0005-0000-0000-00000C230000}"/>
    <cellStyle name="Ergebnis 2 2 4 5 2 4 2" xfId="8984" xr:uid="{00000000-0005-0000-0000-00000D230000}"/>
    <cellStyle name="Ergebnis 2 2 4 5 2 5" xfId="8985" xr:uid="{00000000-0005-0000-0000-00000E230000}"/>
    <cellStyle name="Ergebnis 2 2 4 5 3" xfId="8986" xr:uid="{00000000-0005-0000-0000-00000F230000}"/>
    <cellStyle name="Ergebnis 2 2 4 5 3 2" xfId="8987" xr:uid="{00000000-0005-0000-0000-000010230000}"/>
    <cellStyle name="Ergebnis 2 2 4 5 3 2 2" xfId="8988" xr:uid="{00000000-0005-0000-0000-000011230000}"/>
    <cellStyle name="Ergebnis 2 2 4 5 3 3" xfId="8989" xr:uid="{00000000-0005-0000-0000-000012230000}"/>
    <cellStyle name="Ergebnis 2 2 4 5 4" xfId="8990" xr:uid="{00000000-0005-0000-0000-000013230000}"/>
    <cellStyle name="Ergebnis 2 2 4 5 4 2" xfId="8991" xr:uid="{00000000-0005-0000-0000-000014230000}"/>
    <cellStyle name="Ergebnis 2 2 4 5 4 2 2" xfId="8992" xr:uid="{00000000-0005-0000-0000-000015230000}"/>
    <cellStyle name="Ergebnis 2 2 4 5 4 3" xfId="8993" xr:uid="{00000000-0005-0000-0000-000016230000}"/>
    <cellStyle name="Ergebnis 2 2 4 5 5" xfId="8994" xr:uid="{00000000-0005-0000-0000-000017230000}"/>
    <cellStyle name="Ergebnis 2 2 4 5 5 2" xfId="8995" xr:uid="{00000000-0005-0000-0000-000018230000}"/>
    <cellStyle name="Ergebnis 2 2 4 5 6" xfId="8996" xr:uid="{00000000-0005-0000-0000-000019230000}"/>
    <cellStyle name="Ergebnis 2 2 4 6" xfId="8997" xr:uid="{00000000-0005-0000-0000-00001A230000}"/>
    <cellStyle name="Ergebnis 2 2 4 6 2" xfId="8998" xr:uid="{00000000-0005-0000-0000-00001B230000}"/>
    <cellStyle name="Ergebnis 2 2 4 6 2 2" xfId="8999" xr:uid="{00000000-0005-0000-0000-00001C230000}"/>
    <cellStyle name="Ergebnis 2 2 4 6 2 2 2" xfId="9000" xr:uid="{00000000-0005-0000-0000-00001D230000}"/>
    <cellStyle name="Ergebnis 2 2 4 6 2 2 2 2" xfId="9001" xr:uid="{00000000-0005-0000-0000-00001E230000}"/>
    <cellStyle name="Ergebnis 2 2 4 6 2 2 3" xfId="9002" xr:uid="{00000000-0005-0000-0000-00001F230000}"/>
    <cellStyle name="Ergebnis 2 2 4 6 2 3" xfId="9003" xr:uid="{00000000-0005-0000-0000-000020230000}"/>
    <cellStyle name="Ergebnis 2 2 4 6 2 3 2" xfId="9004" xr:uid="{00000000-0005-0000-0000-000021230000}"/>
    <cellStyle name="Ergebnis 2 2 4 6 2 3 2 2" xfId="9005" xr:uid="{00000000-0005-0000-0000-000022230000}"/>
    <cellStyle name="Ergebnis 2 2 4 6 2 3 3" xfId="9006" xr:uid="{00000000-0005-0000-0000-000023230000}"/>
    <cellStyle name="Ergebnis 2 2 4 6 2 4" xfId="9007" xr:uid="{00000000-0005-0000-0000-000024230000}"/>
    <cellStyle name="Ergebnis 2 2 4 6 2 4 2" xfId="9008" xr:uid="{00000000-0005-0000-0000-000025230000}"/>
    <cellStyle name="Ergebnis 2 2 4 6 2 5" xfId="9009" xr:uid="{00000000-0005-0000-0000-000026230000}"/>
    <cellStyle name="Ergebnis 2 2 4 6 3" xfId="9010" xr:uid="{00000000-0005-0000-0000-000027230000}"/>
    <cellStyle name="Ergebnis 2 2 4 6 3 2" xfId="9011" xr:uid="{00000000-0005-0000-0000-000028230000}"/>
    <cellStyle name="Ergebnis 2 2 4 6 3 2 2" xfId="9012" xr:uid="{00000000-0005-0000-0000-000029230000}"/>
    <cellStyle name="Ergebnis 2 2 4 6 3 3" xfId="9013" xr:uid="{00000000-0005-0000-0000-00002A230000}"/>
    <cellStyle name="Ergebnis 2 2 4 6 4" xfId="9014" xr:uid="{00000000-0005-0000-0000-00002B230000}"/>
    <cellStyle name="Ergebnis 2 2 4 6 4 2" xfId="9015" xr:uid="{00000000-0005-0000-0000-00002C230000}"/>
    <cellStyle name="Ergebnis 2 2 4 6 4 2 2" xfId="9016" xr:uid="{00000000-0005-0000-0000-00002D230000}"/>
    <cellStyle name="Ergebnis 2 2 4 6 4 3" xfId="9017" xr:uid="{00000000-0005-0000-0000-00002E230000}"/>
    <cellStyle name="Ergebnis 2 2 4 6 5" xfId="9018" xr:uid="{00000000-0005-0000-0000-00002F230000}"/>
    <cellStyle name="Ergebnis 2 2 4 6 5 2" xfId="9019" xr:uid="{00000000-0005-0000-0000-000030230000}"/>
    <cellStyle name="Ergebnis 2 2 4 6 6" xfId="9020" xr:uid="{00000000-0005-0000-0000-000031230000}"/>
    <cellStyle name="Ergebnis 2 2 4 7" xfId="9021" xr:uid="{00000000-0005-0000-0000-000032230000}"/>
    <cellStyle name="Ergebnis 2 2 4 7 2" xfId="9022" xr:uid="{00000000-0005-0000-0000-000033230000}"/>
    <cellStyle name="Ergebnis 2 2 4 7 2 2" xfId="9023" xr:uid="{00000000-0005-0000-0000-000034230000}"/>
    <cellStyle name="Ergebnis 2 2 4 7 2 2 2" xfId="9024" xr:uid="{00000000-0005-0000-0000-000035230000}"/>
    <cellStyle name="Ergebnis 2 2 4 7 2 3" xfId="9025" xr:uid="{00000000-0005-0000-0000-000036230000}"/>
    <cellStyle name="Ergebnis 2 2 4 7 3" xfId="9026" xr:uid="{00000000-0005-0000-0000-000037230000}"/>
    <cellStyle name="Ergebnis 2 2 4 7 3 2" xfId="9027" xr:uid="{00000000-0005-0000-0000-000038230000}"/>
    <cellStyle name="Ergebnis 2 2 4 7 3 2 2" xfId="9028" xr:uid="{00000000-0005-0000-0000-000039230000}"/>
    <cellStyle name="Ergebnis 2 2 4 7 3 3" xfId="9029" xr:uid="{00000000-0005-0000-0000-00003A230000}"/>
    <cellStyle name="Ergebnis 2 2 4 7 4" xfId="9030" xr:uid="{00000000-0005-0000-0000-00003B230000}"/>
    <cellStyle name="Ergebnis 2 2 4 7 4 2" xfId="9031" xr:uid="{00000000-0005-0000-0000-00003C230000}"/>
    <cellStyle name="Ergebnis 2 2 4 7 5" xfId="9032" xr:uid="{00000000-0005-0000-0000-00003D230000}"/>
    <cellStyle name="Ergebnis 2 2 4 8" xfId="9033" xr:uid="{00000000-0005-0000-0000-00003E230000}"/>
    <cellStyle name="Ergebnis 2 2 4 8 2" xfId="9034" xr:uid="{00000000-0005-0000-0000-00003F230000}"/>
    <cellStyle name="Ergebnis 2 2 4 8 2 2" xfId="9035" xr:uid="{00000000-0005-0000-0000-000040230000}"/>
    <cellStyle name="Ergebnis 2 2 4 8 3" xfId="9036" xr:uid="{00000000-0005-0000-0000-000041230000}"/>
    <cellStyle name="Ergebnis 2 2 4 9" xfId="9037" xr:uid="{00000000-0005-0000-0000-000042230000}"/>
    <cellStyle name="Ergebnis 2 2 4 9 2" xfId="9038" xr:uid="{00000000-0005-0000-0000-000043230000}"/>
    <cellStyle name="Ergebnis 2 2 4 9 2 2" xfId="9039" xr:uid="{00000000-0005-0000-0000-000044230000}"/>
    <cellStyle name="Ergebnis 2 2 4 9 3" xfId="9040" xr:uid="{00000000-0005-0000-0000-000045230000}"/>
    <cellStyle name="Ergebnis 2 2 5" xfId="9041" xr:uid="{00000000-0005-0000-0000-000046230000}"/>
    <cellStyle name="Ergebnis 2 2 5 10" xfId="9042" xr:uid="{00000000-0005-0000-0000-000047230000}"/>
    <cellStyle name="Ergebnis 2 2 5 10 2" xfId="9043" xr:uid="{00000000-0005-0000-0000-000048230000}"/>
    <cellStyle name="Ergebnis 2 2 5 10 2 2" xfId="9044" xr:uid="{00000000-0005-0000-0000-000049230000}"/>
    <cellStyle name="Ergebnis 2 2 5 10 3" xfId="9045" xr:uid="{00000000-0005-0000-0000-00004A230000}"/>
    <cellStyle name="Ergebnis 2 2 5 11" xfId="9046" xr:uid="{00000000-0005-0000-0000-00004B230000}"/>
    <cellStyle name="Ergebnis 2 2 5 11 2" xfId="9047" xr:uid="{00000000-0005-0000-0000-00004C230000}"/>
    <cellStyle name="Ergebnis 2 2 5 12" xfId="9048" xr:uid="{00000000-0005-0000-0000-00004D230000}"/>
    <cellStyle name="Ergebnis 2 2 5 2" xfId="9049" xr:uid="{00000000-0005-0000-0000-00004E230000}"/>
    <cellStyle name="Ergebnis 2 2 5 2 2" xfId="9050" xr:uid="{00000000-0005-0000-0000-00004F230000}"/>
    <cellStyle name="Ergebnis 2 2 5 2 2 2" xfId="9051" xr:uid="{00000000-0005-0000-0000-000050230000}"/>
    <cellStyle name="Ergebnis 2 2 5 2 2 2 2" xfId="9052" xr:uid="{00000000-0005-0000-0000-000051230000}"/>
    <cellStyle name="Ergebnis 2 2 5 2 2 2 2 2" xfId="9053" xr:uid="{00000000-0005-0000-0000-000052230000}"/>
    <cellStyle name="Ergebnis 2 2 5 2 2 2 2 2 2" xfId="9054" xr:uid="{00000000-0005-0000-0000-000053230000}"/>
    <cellStyle name="Ergebnis 2 2 5 2 2 2 2 3" xfId="9055" xr:uid="{00000000-0005-0000-0000-000054230000}"/>
    <cellStyle name="Ergebnis 2 2 5 2 2 2 3" xfId="9056" xr:uid="{00000000-0005-0000-0000-000055230000}"/>
    <cellStyle name="Ergebnis 2 2 5 2 2 2 3 2" xfId="9057" xr:uid="{00000000-0005-0000-0000-000056230000}"/>
    <cellStyle name="Ergebnis 2 2 5 2 2 2 3 2 2" xfId="9058" xr:uid="{00000000-0005-0000-0000-000057230000}"/>
    <cellStyle name="Ergebnis 2 2 5 2 2 2 3 3" xfId="9059" xr:uid="{00000000-0005-0000-0000-000058230000}"/>
    <cellStyle name="Ergebnis 2 2 5 2 2 2 4" xfId="9060" xr:uid="{00000000-0005-0000-0000-000059230000}"/>
    <cellStyle name="Ergebnis 2 2 5 2 2 2 4 2" xfId="9061" xr:uid="{00000000-0005-0000-0000-00005A230000}"/>
    <cellStyle name="Ergebnis 2 2 5 2 2 2 5" xfId="9062" xr:uid="{00000000-0005-0000-0000-00005B230000}"/>
    <cellStyle name="Ergebnis 2 2 5 2 2 3" xfId="9063" xr:uid="{00000000-0005-0000-0000-00005C230000}"/>
    <cellStyle name="Ergebnis 2 2 5 2 2 3 2" xfId="9064" xr:uid="{00000000-0005-0000-0000-00005D230000}"/>
    <cellStyle name="Ergebnis 2 2 5 2 2 3 2 2" xfId="9065" xr:uid="{00000000-0005-0000-0000-00005E230000}"/>
    <cellStyle name="Ergebnis 2 2 5 2 2 3 3" xfId="9066" xr:uid="{00000000-0005-0000-0000-00005F230000}"/>
    <cellStyle name="Ergebnis 2 2 5 2 2 4" xfId="9067" xr:uid="{00000000-0005-0000-0000-000060230000}"/>
    <cellStyle name="Ergebnis 2 2 5 2 2 4 2" xfId="9068" xr:uid="{00000000-0005-0000-0000-000061230000}"/>
    <cellStyle name="Ergebnis 2 2 5 2 2 4 2 2" xfId="9069" xr:uid="{00000000-0005-0000-0000-000062230000}"/>
    <cellStyle name="Ergebnis 2 2 5 2 2 4 3" xfId="9070" xr:uid="{00000000-0005-0000-0000-000063230000}"/>
    <cellStyle name="Ergebnis 2 2 5 2 2 5" xfId="9071" xr:uid="{00000000-0005-0000-0000-000064230000}"/>
    <cellStyle name="Ergebnis 2 2 5 2 2 5 2" xfId="9072" xr:uid="{00000000-0005-0000-0000-000065230000}"/>
    <cellStyle name="Ergebnis 2 2 5 2 2 6" xfId="9073" xr:uid="{00000000-0005-0000-0000-000066230000}"/>
    <cellStyle name="Ergebnis 2 2 5 2 3" xfId="9074" xr:uid="{00000000-0005-0000-0000-000067230000}"/>
    <cellStyle name="Ergebnis 2 2 5 2 3 2" xfId="9075" xr:uid="{00000000-0005-0000-0000-000068230000}"/>
    <cellStyle name="Ergebnis 2 2 5 2 3 2 2" xfId="9076" xr:uid="{00000000-0005-0000-0000-000069230000}"/>
    <cellStyle name="Ergebnis 2 2 5 2 3 2 2 2" xfId="9077" xr:uid="{00000000-0005-0000-0000-00006A230000}"/>
    <cellStyle name="Ergebnis 2 2 5 2 3 2 2 2 2" xfId="9078" xr:uid="{00000000-0005-0000-0000-00006B230000}"/>
    <cellStyle name="Ergebnis 2 2 5 2 3 2 2 3" xfId="9079" xr:uid="{00000000-0005-0000-0000-00006C230000}"/>
    <cellStyle name="Ergebnis 2 2 5 2 3 2 3" xfId="9080" xr:uid="{00000000-0005-0000-0000-00006D230000}"/>
    <cellStyle name="Ergebnis 2 2 5 2 3 2 3 2" xfId="9081" xr:uid="{00000000-0005-0000-0000-00006E230000}"/>
    <cellStyle name="Ergebnis 2 2 5 2 3 2 3 2 2" xfId="9082" xr:uid="{00000000-0005-0000-0000-00006F230000}"/>
    <cellStyle name="Ergebnis 2 2 5 2 3 2 3 3" xfId="9083" xr:uid="{00000000-0005-0000-0000-000070230000}"/>
    <cellStyle name="Ergebnis 2 2 5 2 3 2 4" xfId="9084" xr:uid="{00000000-0005-0000-0000-000071230000}"/>
    <cellStyle name="Ergebnis 2 2 5 2 3 2 4 2" xfId="9085" xr:uid="{00000000-0005-0000-0000-000072230000}"/>
    <cellStyle name="Ergebnis 2 2 5 2 3 2 5" xfId="9086" xr:uid="{00000000-0005-0000-0000-000073230000}"/>
    <cellStyle name="Ergebnis 2 2 5 2 3 3" xfId="9087" xr:uid="{00000000-0005-0000-0000-000074230000}"/>
    <cellStyle name="Ergebnis 2 2 5 2 3 3 2" xfId="9088" xr:uid="{00000000-0005-0000-0000-000075230000}"/>
    <cellStyle name="Ergebnis 2 2 5 2 3 3 2 2" xfId="9089" xr:uid="{00000000-0005-0000-0000-000076230000}"/>
    <cellStyle name="Ergebnis 2 2 5 2 3 3 3" xfId="9090" xr:uid="{00000000-0005-0000-0000-000077230000}"/>
    <cellStyle name="Ergebnis 2 2 5 2 3 4" xfId="9091" xr:uid="{00000000-0005-0000-0000-000078230000}"/>
    <cellStyle name="Ergebnis 2 2 5 2 3 4 2" xfId="9092" xr:uid="{00000000-0005-0000-0000-000079230000}"/>
    <cellStyle name="Ergebnis 2 2 5 2 3 4 2 2" xfId="9093" xr:uid="{00000000-0005-0000-0000-00007A230000}"/>
    <cellStyle name="Ergebnis 2 2 5 2 3 4 3" xfId="9094" xr:uid="{00000000-0005-0000-0000-00007B230000}"/>
    <cellStyle name="Ergebnis 2 2 5 2 3 5" xfId="9095" xr:uid="{00000000-0005-0000-0000-00007C230000}"/>
    <cellStyle name="Ergebnis 2 2 5 2 3 5 2" xfId="9096" xr:uid="{00000000-0005-0000-0000-00007D230000}"/>
    <cellStyle name="Ergebnis 2 2 5 2 3 6" xfId="9097" xr:uid="{00000000-0005-0000-0000-00007E230000}"/>
    <cellStyle name="Ergebnis 2 2 5 2 4" xfId="9098" xr:uid="{00000000-0005-0000-0000-00007F230000}"/>
    <cellStyle name="Ergebnis 2 2 5 2 4 2" xfId="9099" xr:uid="{00000000-0005-0000-0000-000080230000}"/>
    <cellStyle name="Ergebnis 2 2 5 2 4 2 2" xfId="9100" xr:uid="{00000000-0005-0000-0000-000081230000}"/>
    <cellStyle name="Ergebnis 2 2 5 2 4 2 2 2" xfId="9101" xr:uid="{00000000-0005-0000-0000-000082230000}"/>
    <cellStyle name="Ergebnis 2 2 5 2 4 2 2 2 2" xfId="9102" xr:uid="{00000000-0005-0000-0000-000083230000}"/>
    <cellStyle name="Ergebnis 2 2 5 2 4 2 2 3" xfId="9103" xr:uid="{00000000-0005-0000-0000-000084230000}"/>
    <cellStyle name="Ergebnis 2 2 5 2 4 2 3" xfId="9104" xr:uid="{00000000-0005-0000-0000-000085230000}"/>
    <cellStyle name="Ergebnis 2 2 5 2 4 2 3 2" xfId="9105" xr:uid="{00000000-0005-0000-0000-000086230000}"/>
    <cellStyle name="Ergebnis 2 2 5 2 4 2 3 2 2" xfId="9106" xr:uid="{00000000-0005-0000-0000-000087230000}"/>
    <cellStyle name="Ergebnis 2 2 5 2 4 2 3 3" xfId="9107" xr:uid="{00000000-0005-0000-0000-000088230000}"/>
    <cellStyle name="Ergebnis 2 2 5 2 4 2 4" xfId="9108" xr:uid="{00000000-0005-0000-0000-000089230000}"/>
    <cellStyle name="Ergebnis 2 2 5 2 4 2 4 2" xfId="9109" xr:uid="{00000000-0005-0000-0000-00008A230000}"/>
    <cellStyle name="Ergebnis 2 2 5 2 4 2 5" xfId="9110" xr:uid="{00000000-0005-0000-0000-00008B230000}"/>
    <cellStyle name="Ergebnis 2 2 5 2 4 3" xfId="9111" xr:uid="{00000000-0005-0000-0000-00008C230000}"/>
    <cellStyle name="Ergebnis 2 2 5 2 4 3 2" xfId="9112" xr:uid="{00000000-0005-0000-0000-00008D230000}"/>
    <cellStyle name="Ergebnis 2 2 5 2 4 3 2 2" xfId="9113" xr:uid="{00000000-0005-0000-0000-00008E230000}"/>
    <cellStyle name="Ergebnis 2 2 5 2 4 3 3" xfId="9114" xr:uid="{00000000-0005-0000-0000-00008F230000}"/>
    <cellStyle name="Ergebnis 2 2 5 2 4 4" xfId="9115" xr:uid="{00000000-0005-0000-0000-000090230000}"/>
    <cellStyle name="Ergebnis 2 2 5 2 4 4 2" xfId="9116" xr:uid="{00000000-0005-0000-0000-000091230000}"/>
    <cellStyle name="Ergebnis 2 2 5 2 4 4 2 2" xfId="9117" xr:uid="{00000000-0005-0000-0000-000092230000}"/>
    <cellStyle name="Ergebnis 2 2 5 2 4 4 3" xfId="9118" xr:uid="{00000000-0005-0000-0000-000093230000}"/>
    <cellStyle name="Ergebnis 2 2 5 2 4 5" xfId="9119" xr:uid="{00000000-0005-0000-0000-000094230000}"/>
    <cellStyle name="Ergebnis 2 2 5 2 4 5 2" xfId="9120" xr:uid="{00000000-0005-0000-0000-000095230000}"/>
    <cellStyle name="Ergebnis 2 2 5 2 4 6" xfId="9121" xr:uid="{00000000-0005-0000-0000-000096230000}"/>
    <cellStyle name="Ergebnis 2 2 5 2 5" xfId="9122" xr:uid="{00000000-0005-0000-0000-000097230000}"/>
    <cellStyle name="Ergebnis 2 2 5 2 5 2" xfId="9123" xr:uid="{00000000-0005-0000-0000-000098230000}"/>
    <cellStyle name="Ergebnis 2 2 5 2 5 2 2" xfId="9124" xr:uid="{00000000-0005-0000-0000-000099230000}"/>
    <cellStyle name="Ergebnis 2 2 5 2 5 2 2 2" xfId="9125" xr:uid="{00000000-0005-0000-0000-00009A230000}"/>
    <cellStyle name="Ergebnis 2 2 5 2 5 2 3" xfId="9126" xr:uid="{00000000-0005-0000-0000-00009B230000}"/>
    <cellStyle name="Ergebnis 2 2 5 2 5 3" xfId="9127" xr:uid="{00000000-0005-0000-0000-00009C230000}"/>
    <cellStyle name="Ergebnis 2 2 5 2 5 3 2" xfId="9128" xr:uid="{00000000-0005-0000-0000-00009D230000}"/>
    <cellStyle name="Ergebnis 2 2 5 2 5 3 2 2" xfId="9129" xr:uid="{00000000-0005-0000-0000-00009E230000}"/>
    <cellStyle name="Ergebnis 2 2 5 2 5 3 3" xfId="9130" xr:uid="{00000000-0005-0000-0000-00009F230000}"/>
    <cellStyle name="Ergebnis 2 2 5 2 5 4" xfId="9131" xr:uid="{00000000-0005-0000-0000-0000A0230000}"/>
    <cellStyle name="Ergebnis 2 2 5 2 5 4 2" xfId="9132" xr:uid="{00000000-0005-0000-0000-0000A1230000}"/>
    <cellStyle name="Ergebnis 2 2 5 2 5 5" xfId="9133" xr:uid="{00000000-0005-0000-0000-0000A2230000}"/>
    <cellStyle name="Ergebnis 2 2 5 2 6" xfId="9134" xr:uid="{00000000-0005-0000-0000-0000A3230000}"/>
    <cellStyle name="Ergebnis 2 2 5 2 6 2" xfId="9135" xr:uid="{00000000-0005-0000-0000-0000A4230000}"/>
    <cellStyle name="Ergebnis 2 2 5 2 6 2 2" xfId="9136" xr:uid="{00000000-0005-0000-0000-0000A5230000}"/>
    <cellStyle name="Ergebnis 2 2 5 2 6 3" xfId="9137" xr:uid="{00000000-0005-0000-0000-0000A6230000}"/>
    <cellStyle name="Ergebnis 2 2 5 2 7" xfId="9138" xr:uid="{00000000-0005-0000-0000-0000A7230000}"/>
    <cellStyle name="Ergebnis 2 2 5 2 7 2" xfId="9139" xr:uid="{00000000-0005-0000-0000-0000A8230000}"/>
    <cellStyle name="Ergebnis 2 2 5 2 7 2 2" xfId="9140" xr:uid="{00000000-0005-0000-0000-0000A9230000}"/>
    <cellStyle name="Ergebnis 2 2 5 2 7 3" xfId="9141" xr:uid="{00000000-0005-0000-0000-0000AA230000}"/>
    <cellStyle name="Ergebnis 2 2 5 2 8" xfId="9142" xr:uid="{00000000-0005-0000-0000-0000AB230000}"/>
    <cellStyle name="Ergebnis 2 2 5 2 8 2" xfId="9143" xr:uid="{00000000-0005-0000-0000-0000AC230000}"/>
    <cellStyle name="Ergebnis 2 2 5 2 9" xfId="9144" xr:uid="{00000000-0005-0000-0000-0000AD230000}"/>
    <cellStyle name="Ergebnis 2 2 5 3" xfId="9145" xr:uid="{00000000-0005-0000-0000-0000AE230000}"/>
    <cellStyle name="Ergebnis 2 2 5 3 2" xfId="9146" xr:uid="{00000000-0005-0000-0000-0000AF230000}"/>
    <cellStyle name="Ergebnis 2 2 5 3 2 2" xfId="9147" xr:uid="{00000000-0005-0000-0000-0000B0230000}"/>
    <cellStyle name="Ergebnis 2 2 5 3 2 2 2" xfId="9148" xr:uid="{00000000-0005-0000-0000-0000B1230000}"/>
    <cellStyle name="Ergebnis 2 2 5 3 2 2 2 2" xfId="9149" xr:uid="{00000000-0005-0000-0000-0000B2230000}"/>
    <cellStyle name="Ergebnis 2 2 5 3 2 2 3" xfId="9150" xr:uid="{00000000-0005-0000-0000-0000B3230000}"/>
    <cellStyle name="Ergebnis 2 2 5 3 2 3" xfId="9151" xr:uid="{00000000-0005-0000-0000-0000B4230000}"/>
    <cellStyle name="Ergebnis 2 2 5 3 2 3 2" xfId="9152" xr:uid="{00000000-0005-0000-0000-0000B5230000}"/>
    <cellStyle name="Ergebnis 2 2 5 3 2 3 2 2" xfId="9153" xr:uid="{00000000-0005-0000-0000-0000B6230000}"/>
    <cellStyle name="Ergebnis 2 2 5 3 2 3 3" xfId="9154" xr:uid="{00000000-0005-0000-0000-0000B7230000}"/>
    <cellStyle name="Ergebnis 2 2 5 3 2 4" xfId="9155" xr:uid="{00000000-0005-0000-0000-0000B8230000}"/>
    <cellStyle name="Ergebnis 2 2 5 3 2 4 2" xfId="9156" xr:uid="{00000000-0005-0000-0000-0000B9230000}"/>
    <cellStyle name="Ergebnis 2 2 5 3 2 5" xfId="9157" xr:uid="{00000000-0005-0000-0000-0000BA230000}"/>
    <cellStyle name="Ergebnis 2 2 5 3 3" xfId="9158" xr:uid="{00000000-0005-0000-0000-0000BB230000}"/>
    <cellStyle name="Ergebnis 2 2 5 3 3 2" xfId="9159" xr:uid="{00000000-0005-0000-0000-0000BC230000}"/>
    <cellStyle name="Ergebnis 2 2 5 3 3 2 2" xfId="9160" xr:uid="{00000000-0005-0000-0000-0000BD230000}"/>
    <cellStyle name="Ergebnis 2 2 5 3 3 3" xfId="9161" xr:uid="{00000000-0005-0000-0000-0000BE230000}"/>
    <cellStyle name="Ergebnis 2 2 5 3 4" xfId="9162" xr:uid="{00000000-0005-0000-0000-0000BF230000}"/>
    <cellStyle name="Ergebnis 2 2 5 3 4 2" xfId="9163" xr:uid="{00000000-0005-0000-0000-0000C0230000}"/>
    <cellStyle name="Ergebnis 2 2 5 3 4 2 2" xfId="9164" xr:uid="{00000000-0005-0000-0000-0000C1230000}"/>
    <cellStyle name="Ergebnis 2 2 5 3 4 3" xfId="9165" xr:uid="{00000000-0005-0000-0000-0000C2230000}"/>
    <cellStyle name="Ergebnis 2 2 5 3 5" xfId="9166" xr:uid="{00000000-0005-0000-0000-0000C3230000}"/>
    <cellStyle name="Ergebnis 2 2 5 3 5 2" xfId="9167" xr:uid="{00000000-0005-0000-0000-0000C4230000}"/>
    <cellStyle name="Ergebnis 2 2 5 3 6" xfId="9168" xr:uid="{00000000-0005-0000-0000-0000C5230000}"/>
    <cellStyle name="Ergebnis 2 2 5 4" xfId="9169" xr:uid="{00000000-0005-0000-0000-0000C6230000}"/>
    <cellStyle name="Ergebnis 2 2 5 4 2" xfId="9170" xr:uid="{00000000-0005-0000-0000-0000C7230000}"/>
    <cellStyle name="Ergebnis 2 2 5 4 2 2" xfId="9171" xr:uid="{00000000-0005-0000-0000-0000C8230000}"/>
    <cellStyle name="Ergebnis 2 2 5 4 2 2 2" xfId="9172" xr:uid="{00000000-0005-0000-0000-0000C9230000}"/>
    <cellStyle name="Ergebnis 2 2 5 4 2 2 2 2" xfId="9173" xr:uid="{00000000-0005-0000-0000-0000CA230000}"/>
    <cellStyle name="Ergebnis 2 2 5 4 2 2 3" xfId="9174" xr:uid="{00000000-0005-0000-0000-0000CB230000}"/>
    <cellStyle name="Ergebnis 2 2 5 4 2 3" xfId="9175" xr:uid="{00000000-0005-0000-0000-0000CC230000}"/>
    <cellStyle name="Ergebnis 2 2 5 4 2 3 2" xfId="9176" xr:uid="{00000000-0005-0000-0000-0000CD230000}"/>
    <cellStyle name="Ergebnis 2 2 5 4 2 3 2 2" xfId="9177" xr:uid="{00000000-0005-0000-0000-0000CE230000}"/>
    <cellStyle name="Ergebnis 2 2 5 4 2 3 3" xfId="9178" xr:uid="{00000000-0005-0000-0000-0000CF230000}"/>
    <cellStyle name="Ergebnis 2 2 5 4 2 4" xfId="9179" xr:uid="{00000000-0005-0000-0000-0000D0230000}"/>
    <cellStyle name="Ergebnis 2 2 5 4 2 4 2" xfId="9180" xr:uid="{00000000-0005-0000-0000-0000D1230000}"/>
    <cellStyle name="Ergebnis 2 2 5 4 2 5" xfId="9181" xr:uid="{00000000-0005-0000-0000-0000D2230000}"/>
    <cellStyle name="Ergebnis 2 2 5 4 3" xfId="9182" xr:uid="{00000000-0005-0000-0000-0000D3230000}"/>
    <cellStyle name="Ergebnis 2 2 5 4 3 2" xfId="9183" xr:uid="{00000000-0005-0000-0000-0000D4230000}"/>
    <cellStyle name="Ergebnis 2 2 5 4 3 2 2" xfId="9184" xr:uid="{00000000-0005-0000-0000-0000D5230000}"/>
    <cellStyle name="Ergebnis 2 2 5 4 3 3" xfId="9185" xr:uid="{00000000-0005-0000-0000-0000D6230000}"/>
    <cellStyle name="Ergebnis 2 2 5 4 4" xfId="9186" xr:uid="{00000000-0005-0000-0000-0000D7230000}"/>
    <cellStyle name="Ergebnis 2 2 5 4 4 2" xfId="9187" xr:uid="{00000000-0005-0000-0000-0000D8230000}"/>
    <cellStyle name="Ergebnis 2 2 5 4 4 2 2" xfId="9188" xr:uid="{00000000-0005-0000-0000-0000D9230000}"/>
    <cellStyle name="Ergebnis 2 2 5 4 4 3" xfId="9189" xr:uid="{00000000-0005-0000-0000-0000DA230000}"/>
    <cellStyle name="Ergebnis 2 2 5 4 5" xfId="9190" xr:uid="{00000000-0005-0000-0000-0000DB230000}"/>
    <cellStyle name="Ergebnis 2 2 5 4 5 2" xfId="9191" xr:uid="{00000000-0005-0000-0000-0000DC230000}"/>
    <cellStyle name="Ergebnis 2 2 5 4 6" xfId="9192" xr:uid="{00000000-0005-0000-0000-0000DD230000}"/>
    <cellStyle name="Ergebnis 2 2 5 5" xfId="9193" xr:uid="{00000000-0005-0000-0000-0000DE230000}"/>
    <cellStyle name="Ergebnis 2 2 5 5 2" xfId="9194" xr:uid="{00000000-0005-0000-0000-0000DF230000}"/>
    <cellStyle name="Ergebnis 2 2 5 5 2 2" xfId="9195" xr:uid="{00000000-0005-0000-0000-0000E0230000}"/>
    <cellStyle name="Ergebnis 2 2 5 5 2 2 2" xfId="9196" xr:uid="{00000000-0005-0000-0000-0000E1230000}"/>
    <cellStyle name="Ergebnis 2 2 5 5 2 2 2 2" xfId="9197" xr:uid="{00000000-0005-0000-0000-0000E2230000}"/>
    <cellStyle name="Ergebnis 2 2 5 5 2 2 3" xfId="9198" xr:uid="{00000000-0005-0000-0000-0000E3230000}"/>
    <cellStyle name="Ergebnis 2 2 5 5 2 3" xfId="9199" xr:uid="{00000000-0005-0000-0000-0000E4230000}"/>
    <cellStyle name="Ergebnis 2 2 5 5 2 3 2" xfId="9200" xr:uid="{00000000-0005-0000-0000-0000E5230000}"/>
    <cellStyle name="Ergebnis 2 2 5 5 2 3 2 2" xfId="9201" xr:uid="{00000000-0005-0000-0000-0000E6230000}"/>
    <cellStyle name="Ergebnis 2 2 5 5 2 3 3" xfId="9202" xr:uid="{00000000-0005-0000-0000-0000E7230000}"/>
    <cellStyle name="Ergebnis 2 2 5 5 2 4" xfId="9203" xr:uid="{00000000-0005-0000-0000-0000E8230000}"/>
    <cellStyle name="Ergebnis 2 2 5 5 2 4 2" xfId="9204" xr:uid="{00000000-0005-0000-0000-0000E9230000}"/>
    <cellStyle name="Ergebnis 2 2 5 5 2 5" xfId="9205" xr:uid="{00000000-0005-0000-0000-0000EA230000}"/>
    <cellStyle name="Ergebnis 2 2 5 5 3" xfId="9206" xr:uid="{00000000-0005-0000-0000-0000EB230000}"/>
    <cellStyle name="Ergebnis 2 2 5 5 3 2" xfId="9207" xr:uid="{00000000-0005-0000-0000-0000EC230000}"/>
    <cellStyle name="Ergebnis 2 2 5 5 3 2 2" xfId="9208" xr:uid="{00000000-0005-0000-0000-0000ED230000}"/>
    <cellStyle name="Ergebnis 2 2 5 5 3 3" xfId="9209" xr:uid="{00000000-0005-0000-0000-0000EE230000}"/>
    <cellStyle name="Ergebnis 2 2 5 5 4" xfId="9210" xr:uid="{00000000-0005-0000-0000-0000EF230000}"/>
    <cellStyle name="Ergebnis 2 2 5 5 4 2" xfId="9211" xr:uid="{00000000-0005-0000-0000-0000F0230000}"/>
    <cellStyle name="Ergebnis 2 2 5 5 4 2 2" xfId="9212" xr:uid="{00000000-0005-0000-0000-0000F1230000}"/>
    <cellStyle name="Ergebnis 2 2 5 5 4 3" xfId="9213" xr:uid="{00000000-0005-0000-0000-0000F2230000}"/>
    <cellStyle name="Ergebnis 2 2 5 5 5" xfId="9214" xr:uid="{00000000-0005-0000-0000-0000F3230000}"/>
    <cellStyle name="Ergebnis 2 2 5 5 5 2" xfId="9215" xr:uid="{00000000-0005-0000-0000-0000F4230000}"/>
    <cellStyle name="Ergebnis 2 2 5 5 6" xfId="9216" xr:uid="{00000000-0005-0000-0000-0000F5230000}"/>
    <cellStyle name="Ergebnis 2 2 5 6" xfId="9217" xr:uid="{00000000-0005-0000-0000-0000F6230000}"/>
    <cellStyle name="Ergebnis 2 2 5 6 2" xfId="9218" xr:uid="{00000000-0005-0000-0000-0000F7230000}"/>
    <cellStyle name="Ergebnis 2 2 5 6 2 2" xfId="9219" xr:uid="{00000000-0005-0000-0000-0000F8230000}"/>
    <cellStyle name="Ergebnis 2 2 5 6 2 2 2" xfId="9220" xr:uid="{00000000-0005-0000-0000-0000F9230000}"/>
    <cellStyle name="Ergebnis 2 2 5 6 2 2 2 2" xfId="9221" xr:uid="{00000000-0005-0000-0000-0000FA230000}"/>
    <cellStyle name="Ergebnis 2 2 5 6 2 2 3" xfId="9222" xr:uid="{00000000-0005-0000-0000-0000FB230000}"/>
    <cellStyle name="Ergebnis 2 2 5 6 2 3" xfId="9223" xr:uid="{00000000-0005-0000-0000-0000FC230000}"/>
    <cellStyle name="Ergebnis 2 2 5 6 2 3 2" xfId="9224" xr:uid="{00000000-0005-0000-0000-0000FD230000}"/>
    <cellStyle name="Ergebnis 2 2 5 6 2 3 2 2" xfId="9225" xr:uid="{00000000-0005-0000-0000-0000FE230000}"/>
    <cellStyle name="Ergebnis 2 2 5 6 2 3 3" xfId="9226" xr:uid="{00000000-0005-0000-0000-0000FF230000}"/>
    <cellStyle name="Ergebnis 2 2 5 6 2 4" xfId="9227" xr:uid="{00000000-0005-0000-0000-000000240000}"/>
    <cellStyle name="Ergebnis 2 2 5 6 2 4 2" xfId="9228" xr:uid="{00000000-0005-0000-0000-000001240000}"/>
    <cellStyle name="Ergebnis 2 2 5 6 2 5" xfId="9229" xr:uid="{00000000-0005-0000-0000-000002240000}"/>
    <cellStyle name="Ergebnis 2 2 5 6 3" xfId="9230" xr:uid="{00000000-0005-0000-0000-000003240000}"/>
    <cellStyle name="Ergebnis 2 2 5 6 3 2" xfId="9231" xr:uid="{00000000-0005-0000-0000-000004240000}"/>
    <cellStyle name="Ergebnis 2 2 5 6 3 2 2" xfId="9232" xr:uid="{00000000-0005-0000-0000-000005240000}"/>
    <cellStyle name="Ergebnis 2 2 5 6 3 3" xfId="9233" xr:uid="{00000000-0005-0000-0000-000006240000}"/>
    <cellStyle name="Ergebnis 2 2 5 6 4" xfId="9234" xr:uid="{00000000-0005-0000-0000-000007240000}"/>
    <cellStyle name="Ergebnis 2 2 5 6 4 2" xfId="9235" xr:uid="{00000000-0005-0000-0000-000008240000}"/>
    <cellStyle name="Ergebnis 2 2 5 6 4 2 2" xfId="9236" xr:uid="{00000000-0005-0000-0000-000009240000}"/>
    <cellStyle name="Ergebnis 2 2 5 6 4 3" xfId="9237" xr:uid="{00000000-0005-0000-0000-00000A240000}"/>
    <cellStyle name="Ergebnis 2 2 5 6 5" xfId="9238" xr:uid="{00000000-0005-0000-0000-00000B240000}"/>
    <cellStyle name="Ergebnis 2 2 5 6 5 2" xfId="9239" xr:uid="{00000000-0005-0000-0000-00000C240000}"/>
    <cellStyle name="Ergebnis 2 2 5 6 6" xfId="9240" xr:uid="{00000000-0005-0000-0000-00000D240000}"/>
    <cellStyle name="Ergebnis 2 2 5 7" xfId="9241" xr:uid="{00000000-0005-0000-0000-00000E240000}"/>
    <cellStyle name="Ergebnis 2 2 5 7 2" xfId="9242" xr:uid="{00000000-0005-0000-0000-00000F240000}"/>
    <cellStyle name="Ergebnis 2 2 5 7 2 2" xfId="9243" xr:uid="{00000000-0005-0000-0000-000010240000}"/>
    <cellStyle name="Ergebnis 2 2 5 7 2 2 2" xfId="9244" xr:uid="{00000000-0005-0000-0000-000011240000}"/>
    <cellStyle name="Ergebnis 2 2 5 7 2 2 2 2" xfId="9245" xr:uid="{00000000-0005-0000-0000-000012240000}"/>
    <cellStyle name="Ergebnis 2 2 5 7 2 2 3" xfId="9246" xr:uid="{00000000-0005-0000-0000-000013240000}"/>
    <cellStyle name="Ergebnis 2 2 5 7 2 3" xfId="9247" xr:uid="{00000000-0005-0000-0000-000014240000}"/>
    <cellStyle name="Ergebnis 2 2 5 7 2 3 2" xfId="9248" xr:uid="{00000000-0005-0000-0000-000015240000}"/>
    <cellStyle name="Ergebnis 2 2 5 7 2 3 2 2" xfId="9249" xr:uid="{00000000-0005-0000-0000-000016240000}"/>
    <cellStyle name="Ergebnis 2 2 5 7 2 3 3" xfId="9250" xr:uid="{00000000-0005-0000-0000-000017240000}"/>
    <cellStyle name="Ergebnis 2 2 5 7 2 4" xfId="9251" xr:uid="{00000000-0005-0000-0000-000018240000}"/>
    <cellStyle name="Ergebnis 2 2 5 7 2 4 2" xfId="9252" xr:uid="{00000000-0005-0000-0000-000019240000}"/>
    <cellStyle name="Ergebnis 2 2 5 7 2 5" xfId="9253" xr:uid="{00000000-0005-0000-0000-00001A240000}"/>
    <cellStyle name="Ergebnis 2 2 5 7 3" xfId="9254" xr:uid="{00000000-0005-0000-0000-00001B240000}"/>
    <cellStyle name="Ergebnis 2 2 5 7 3 2" xfId="9255" xr:uid="{00000000-0005-0000-0000-00001C240000}"/>
    <cellStyle name="Ergebnis 2 2 5 7 3 2 2" xfId="9256" xr:uid="{00000000-0005-0000-0000-00001D240000}"/>
    <cellStyle name="Ergebnis 2 2 5 7 3 3" xfId="9257" xr:uid="{00000000-0005-0000-0000-00001E240000}"/>
    <cellStyle name="Ergebnis 2 2 5 7 4" xfId="9258" xr:uid="{00000000-0005-0000-0000-00001F240000}"/>
    <cellStyle name="Ergebnis 2 2 5 7 4 2" xfId="9259" xr:uid="{00000000-0005-0000-0000-000020240000}"/>
    <cellStyle name="Ergebnis 2 2 5 7 4 2 2" xfId="9260" xr:uid="{00000000-0005-0000-0000-000021240000}"/>
    <cellStyle name="Ergebnis 2 2 5 7 4 3" xfId="9261" xr:uid="{00000000-0005-0000-0000-000022240000}"/>
    <cellStyle name="Ergebnis 2 2 5 7 5" xfId="9262" xr:uid="{00000000-0005-0000-0000-000023240000}"/>
    <cellStyle name="Ergebnis 2 2 5 7 5 2" xfId="9263" xr:uid="{00000000-0005-0000-0000-000024240000}"/>
    <cellStyle name="Ergebnis 2 2 5 7 6" xfId="9264" xr:uid="{00000000-0005-0000-0000-000025240000}"/>
    <cellStyle name="Ergebnis 2 2 5 8" xfId="9265" xr:uid="{00000000-0005-0000-0000-000026240000}"/>
    <cellStyle name="Ergebnis 2 2 5 8 2" xfId="9266" xr:uid="{00000000-0005-0000-0000-000027240000}"/>
    <cellStyle name="Ergebnis 2 2 5 8 2 2" xfId="9267" xr:uid="{00000000-0005-0000-0000-000028240000}"/>
    <cellStyle name="Ergebnis 2 2 5 8 2 2 2" xfId="9268" xr:uid="{00000000-0005-0000-0000-000029240000}"/>
    <cellStyle name="Ergebnis 2 2 5 8 2 3" xfId="9269" xr:uid="{00000000-0005-0000-0000-00002A240000}"/>
    <cellStyle name="Ergebnis 2 2 5 8 3" xfId="9270" xr:uid="{00000000-0005-0000-0000-00002B240000}"/>
    <cellStyle name="Ergebnis 2 2 5 8 3 2" xfId="9271" xr:uid="{00000000-0005-0000-0000-00002C240000}"/>
    <cellStyle name="Ergebnis 2 2 5 8 3 2 2" xfId="9272" xr:uid="{00000000-0005-0000-0000-00002D240000}"/>
    <cellStyle name="Ergebnis 2 2 5 8 3 3" xfId="9273" xr:uid="{00000000-0005-0000-0000-00002E240000}"/>
    <cellStyle name="Ergebnis 2 2 5 8 4" xfId="9274" xr:uid="{00000000-0005-0000-0000-00002F240000}"/>
    <cellStyle name="Ergebnis 2 2 5 8 4 2" xfId="9275" xr:uid="{00000000-0005-0000-0000-000030240000}"/>
    <cellStyle name="Ergebnis 2 2 5 8 5" xfId="9276" xr:uid="{00000000-0005-0000-0000-000031240000}"/>
    <cellStyle name="Ergebnis 2 2 5 9" xfId="9277" xr:uid="{00000000-0005-0000-0000-000032240000}"/>
    <cellStyle name="Ergebnis 2 2 5 9 2" xfId="9278" xr:uid="{00000000-0005-0000-0000-000033240000}"/>
    <cellStyle name="Ergebnis 2 2 5 9 2 2" xfId="9279" xr:uid="{00000000-0005-0000-0000-000034240000}"/>
    <cellStyle name="Ergebnis 2 2 5 9 3" xfId="9280" xr:uid="{00000000-0005-0000-0000-000035240000}"/>
    <cellStyle name="Ergebnis 2 2 6" xfId="9281" xr:uid="{00000000-0005-0000-0000-000036240000}"/>
    <cellStyle name="Ergebnis 2 2 6 10" xfId="9282" xr:uid="{00000000-0005-0000-0000-000037240000}"/>
    <cellStyle name="Ergebnis 2 2 6 10 2" xfId="9283" xr:uid="{00000000-0005-0000-0000-000038240000}"/>
    <cellStyle name="Ergebnis 2 2 6 11" xfId="9284" xr:uid="{00000000-0005-0000-0000-000039240000}"/>
    <cellStyle name="Ergebnis 2 2 6 2" xfId="9285" xr:uid="{00000000-0005-0000-0000-00003A240000}"/>
    <cellStyle name="Ergebnis 2 2 6 2 2" xfId="9286" xr:uid="{00000000-0005-0000-0000-00003B240000}"/>
    <cellStyle name="Ergebnis 2 2 6 2 2 2" xfId="9287" xr:uid="{00000000-0005-0000-0000-00003C240000}"/>
    <cellStyle name="Ergebnis 2 2 6 2 2 2 2" xfId="9288" xr:uid="{00000000-0005-0000-0000-00003D240000}"/>
    <cellStyle name="Ergebnis 2 2 6 2 2 2 2 2" xfId="9289" xr:uid="{00000000-0005-0000-0000-00003E240000}"/>
    <cellStyle name="Ergebnis 2 2 6 2 2 2 2 2 2" xfId="9290" xr:uid="{00000000-0005-0000-0000-00003F240000}"/>
    <cellStyle name="Ergebnis 2 2 6 2 2 2 2 3" xfId="9291" xr:uid="{00000000-0005-0000-0000-000040240000}"/>
    <cellStyle name="Ergebnis 2 2 6 2 2 2 3" xfId="9292" xr:uid="{00000000-0005-0000-0000-000041240000}"/>
    <cellStyle name="Ergebnis 2 2 6 2 2 2 3 2" xfId="9293" xr:uid="{00000000-0005-0000-0000-000042240000}"/>
    <cellStyle name="Ergebnis 2 2 6 2 2 2 3 2 2" xfId="9294" xr:uid="{00000000-0005-0000-0000-000043240000}"/>
    <cellStyle name="Ergebnis 2 2 6 2 2 2 3 3" xfId="9295" xr:uid="{00000000-0005-0000-0000-000044240000}"/>
    <cellStyle name="Ergebnis 2 2 6 2 2 2 4" xfId="9296" xr:uid="{00000000-0005-0000-0000-000045240000}"/>
    <cellStyle name="Ergebnis 2 2 6 2 2 2 4 2" xfId="9297" xr:uid="{00000000-0005-0000-0000-000046240000}"/>
    <cellStyle name="Ergebnis 2 2 6 2 2 2 5" xfId="9298" xr:uid="{00000000-0005-0000-0000-000047240000}"/>
    <cellStyle name="Ergebnis 2 2 6 2 2 3" xfId="9299" xr:uid="{00000000-0005-0000-0000-000048240000}"/>
    <cellStyle name="Ergebnis 2 2 6 2 2 3 2" xfId="9300" xr:uid="{00000000-0005-0000-0000-000049240000}"/>
    <cellStyle name="Ergebnis 2 2 6 2 2 3 2 2" xfId="9301" xr:uid="{00000000-0005-0000-0000-00004A240000}"/>
    <cellStyle name="Ergebnis 2 2 6 2 2 3 3" xfId="9302" xr:uid="{00000000-0005-0000-0000-00004B240000}"/>
    <cellStyle name="Ergebnis 2 2 6 2 2 4" xfId="9303" xr:uid="{00000000-0005-0000-0000-00004C240000}"/>
    <cellStyle name="Ergebnis 2 2 6 2 2 4 2" xfId="9304" xr:uid="{00000000-0005-0000-0000-00004D240000}"/>
    <cellStyle name="Ergebnis 2 2 6 2 2 4 2 2" xfId="9305" xr:uid="{00000000-0005-0000-0000-00004E240000}"/>
    <cellStyle name="Ergebnis 2 2 6 2 2 4 3" xfId="9306" xr:uid="{00000000-0005-0000-0000-00004F240000}"/>
    <cellStyle name="Ergebnis 2 2 6 2 2 5" xfId="9307" xr:uid="{00000000-0005-0000-0000-000050240000}"/>
    <cellStyle name="Ergebnis 2 2 6 2 2 5 2" xfId="9308" xr:uid="{00000000-0005-0000-0000-000051240000}"/>
    <cellStyle name="Ergebnis 2 2 6 2 2 6" xfId="9309" xr:uid="{00000000-0005-0000-0000-000052240000}"/>
    <cellStyle name="Ergebnis 2 2 6 2 3" xfId="9310" xr:uid="{00000000-0005-0000-0000-000053240000}"/>
    <cellStyle name="Ergebnis 2 2 6 2 3 2" xfId="9311" xr:uid="{00000000-0005-0000-0000-000054240000}"/>
    <cellStyle name="Ergebnis 2 2 6 2 3 2 2" xfId="9312" xr:uid="{00000000-0005-0000-0000-000055240000}"/>
    <cellStyle name="Ergebnis 2 2 6 2 3 2 2 2" xfId="9313" xr:uid="{00000000-0005-0000-0000-000056240000}"/>
    <cellStyle name="Ergebnis 2 2 6 2 3 2 2 2 2" xfId="9314" xr:uid="{00000000-0005-0000-0000-000057240000}"/>
    <cellStyle name="Ergebnis 2 2 6 2 3 2 2 3" xfId="9315" xr:uid="{00000000-0005-0000-0000-000058240000}"/>
    <cellStyle name="Ergebnis 2 2 6 2 3 2 3" xfId="9316" xr:uid="{00000000-0005-0000-0000-000059240000}"/>
    <cellStyle name="Ergebnis 2 2 6 2 3 2 3 2" xfId="9317" xr:uid="{00000000-0005-0000-0000-00005A240000}"/>
    <cellStyle name="Ergebnis 2 2 6 2 3 2 3 2 2" xfId="9318" xr:uid="{00000000-0005-0000-0000-00005B240000}"/>
    <cellStyle name="Ergebnis 2 2 6 2 3 2 3 3" xfId="9319" xr:uid="{00000000-0005-0000-0000-00005C240000}"/>
    <cellStyle name="Ergebnis 2 2 6 2 3 2 4" xfId="9320" xr:uid="{00000000-0005-0000-0000-00005D240000}"/>
    <cellStyle name="Ergebnis 2 2 6 2 3 2 4 2" xfId="9321" xr:uid="{00000000-0005-0000-0000-00005E240000}"/>
    <cellStyle name="Ergebnis 2 2 6 2 3 2 5" xfId="9322" xr:uid="{00000000-0005-0000-0000-00005F240000}"/>
    <cellStyle name="Ergebnis 2 2 6 2 3 3" xfId="9323" xr:uid="{00000000-0005-0000-0000-000060240000}"/>
    <cellStyle name="Ergebnis 2 2 6 2 3 3 2" xfId="9324" xr:uid="{00000000-0005-0000-0000-000061240000}"/>
    <cellStyle name="Ergebnis 2 2 6 2 3 3 2 2" xfId="9325" xr:uid="{00000000-0005-0000-0000-000062240000}"/>
    <cellStyle name="Ergebnis 2 2 6 2 3 3 3" xfId="9326" xr:uid="{00000000-0005-0000-0000-000063240000}"/>
    <cellStyle name="Ergebnis 2 2 6 2 3 4" xfId="9327" xr:uid="{00000000-0005-0000-0000-000064240000}"/>
    <cellStyle name="Ergebnis 2 2 6 2 3 4 2" xfId="9328" xr:uid="{00000000-0005-0000-0000-000065240000}"/>
    <cellStyle name="Ergebnis 2 2 6 2 3 4 2 2" xfId="9329" xr:uid="{00000000-0005-0000-0000-000066240000}"/>
    <cellStyle name="Ergebnis 2 2 6 2 3 4 3" xfId="9330" xr:uid="{00000000-0005-0000-0000-000067240000}"/>
    <cellStyle name="Ergebnis 2 2 6 2 3 5" xfId="9331" xr:uid="{00000000-0005-0000-0000-000068240000}"/>
    <cellStyle name="Ergebnis 2 2 6 2 3 5 2" xfId="9332" xr:uid="{00000000-0005-0000-0000-000069240000}"/>
    <cellStyle name="Ergebnis 2 2 6 2 3 6" xfId="9333" xr:uid="{00000000-0005-0000-0000-00006A240000}"/>
    <cellStyle name="Ergebnis 2 2 6 2 4" xfId="9334" xr:uid="{00000000-0005-0000-0000-00006B240000}"/>
    <cellStyle name="Ergebnis 2 2 6 2 4 2" xfId="9335" xr:uid="{00000000-0005-0000-0000-00006C240000}"/>
    <cellStyle name="Ergebnis 2 2 6 2 4 2 2" xfId="9336" xr:uid="{00000000-0005-0000-0000-00006D240000}"/>
    <cellStyle name="Ergebnis 2 2 6 2 4 2 2 2" xfId="9337" xr:uid="{00000000-0005-0000-0000-00006E240000}"/>
    <cellStyle name="Ergebnis 2 2 6 2 4 2 2 2 2" xfId="9338" xr:uid="{00000000-0005-0000-0000-00006F240000}"/>
    <cellStyle name="Ergebnis 2 2 6 2 4 2 2 3" xfId="9339" xr:uid="{00000000-0005-0000-0000-000070240000}"/>
    <cellStyle name="Ergebnis 2 2 6 2 4 2 3" xfId="9340" xr:uid="{00000000-0005-0000-0000-000071240000}"/>
    <cellStyle name="Ergebnis 2 2 6 2 4 2 3 2" xfId="9341" xr:uid="{00000000-0005-0000-0000-000072240000}"/>
    <cellStyle name="Ergebnis 2 2 6 2 4 2 3 2 2" xfId="9342" xr:uid="{00000000-0005-0000-0000-000073240000}"/>
    <cellStyle name="Ergebnis 2 2 6 2 4 2 3 3" xfId="9343" xr:uid="{00000000-0005-0000-0000-000074240000}"/>
    <cellStyle name="Ergebnis 2 2 6 2 4 2 4" xfId="9344" xr:uid="{00000000-0005-0000-0000-000075240000}"/>
    <cellStyle name="Ergebnis 2 2 6 2 4 2 4 2" xfId="9345" xr:uid="{00000000-0005-0000-0000-000076240000}"/>
    <cellStyle name="Ergebnis 2 2 6 2 4 2 5" xfId="9346" xr:uid="{00000000-0005-0000-0000-000077240000}"/>
    <cellStyle name="Ergebnis 2 2 6 2 4 3" xfId="9347" xr:uid="{00000000-0005-0000-0000-000078240000}"/>
    <cellStyle name="Ergebnis 2 2 6 2 4 3 2" xfId="9348" xr:uid="{00000000-0005-0000-0000-000079240000}"/>
    <cellStyle name="Ergebnis 2 2 6 2 4 3 2 2" xfId="9349" xr:uid="{00000000-0005-0000-0000-00007A240000}"/>
    <cellStyle name="Ergebnis 2 2 6 2 4 3 3" xfId="9350" xr:uid="{00000000-0005-0000-0000-00007B240000}"/>
    <cellStyle name="Ergebnis 2 2 6 2 4 4" xfId="9351" xr:uid="{00000000-0005-0000-0000-00007C240000}"/>
    <cellStyle name="Ergebnis 2 2 6 2 4 4 2" xfId="9352" xr:uid="{00000000-0005-0000-0000-00007D240000}"/>
    <cellStyle name="Ergebnis 2 2 6 2 4 4 2 2" xfId="9353" xr:uid="{00000000-0005-0000-0000-00007E240000}"/>
    <cellStyle name="Ergebnis 2 2 6 2 4 4 3" xfId="9354" xr:uid="{00000000-0005-0000-0000-00007F240000}"/>
    <cellStyle name="Ergebnis 2 2 6 2 4 5" xfId="9355" xr:uid="{00000000-0005-0000-0000-000080240000}"/>
    <cellStyle name="Ergebnis 2 2 6 2 4 5 2" xfId="9356" xr:uid="{00000000-0005-0000-0000-000081240000}"/>
    <cellStyle name="Ergebnis 2 2 6 2 4 6" xfId="9357" xr:uid="{00000000-0005-0000-0000-000082240000}"/>
    <cellStyle name="Ergebnis 2 2 6 2 5" xfId="9358" xr:uid="{00000000-0005-0000-0000-000083240000}"/>
    <cellStyle name="Ergebnis 2 2 6 2 5 2" xfId="9359" xr:uid="{00000000-0005-0000-0000-000084240000}"/>
    <cellStyle name="Ergebnis 2 2 6 2 5 2 2" xfId="9360" xr:uid="{00000000-0005-0000-0000-000085240000}"/>
    <cellStyle name="Ergebnis 2 2 6 2 5 2 2 2" xfId="9361" xr:uid="{00000000-0005-0000-0000-000086240000}"/>
    <cellStyle name="Ergebnis 2 2 6 2 5 2 3" xfId="9362" xr:uid="{00000000-0005-0000-0000-000087240000}"/>
    <cellStyle name="Ergebnis 2 2 6 2 5 3" xfId="9363" xr:uid="{00000000-0005-0000-0000-000088240000}"/>
    <cellStyle name="Ergebnis 2 2 6 2 5 3 2" xfId="9364" xr:uid="{00000000-0005-0000-0000-000089240000}"/>
    <cellStyle name="Ergebnis 2 2 6 2 5 3 2 2" xfId="9365" xr:uid="{00000000-0005-0000-0000-00008A240000}"/>
    <cellStyle name="Ergebnis 2 2 6 2 5 3 3" xfId="9366" xr:uid="{00000000-0005-0000-0000-00008B240000}"/>
    <cellStyle name="Ergebnis 2 2 6 2 5 4" xfId="9367" xr:uid="{00000000-0005-0000-0000-00008C240000}"/>
    <cellStyle name="Ergebnis 2 2 6 2 5 4 2" xfId="9368" xr:uid="{00000000-0005-0000-0000-00008D240000}"/>
    <cellStyle name="Ergebnis 2 2 6 2 5 5" xfId="9369" xr:uid="{00000000-0005-0000-0000-00008E240000}"/>
    <cellStyle name="Ergebnis 2 2 6 2 6" xfId="9370" xr:uid="{00000000-0005-0000-0000-00008F240000}"/>
    <cellStyle name="Ergebnis 2 2 6 2 6 2" xfId="9371" xr:uid="{00000000-0005-0000-0000-000090240000}"/>
    <cellStyle name="Ergebnis 2 2 6 2 6 2 2" xfId="9372" xr:uid="{00000000-0005-0000-0000-000091240000}"/>
    <cellStyle name="Ergebnis 2 2 6 2 6 3" xfId="9373" xr:uid="{00000000-0005-0000-0000-000092240000}"/>
    <cellStyle name="Ergebnis 2 2 6 2 7" xfId="9374" xr:uid="{00000000-0005-0000-0000-000093240000}"/>
    <cellStyle name="Ergebnis 2 2 6 2 7 2" xfId="9375" xr:uid="{00000000-0005-0000-0000-000094240000}"/>
    <cellStyle name="Ergebnis 2 2 6 2 7 2 2" xfId="9376" xr:uid="{00000000-0005-0000-0000-000095240000}"/>
    <cellStyle name="Ergebnis 2 2 6 2 7 3" xfId="9377" xr:uid="{00000000-0005-0000-0000-000096240000}"/>
    <cellStyle name="Ergebnis 2 2 6 2 8" xfId="9378" xr:uid="{00000000-0005-0000-0000-000097240000}"/>
    <cellStyle name="Ergebnis 2 2 6 2 8 2" xfId="9379" xr:uid="{00000000-0005-0000-0000-000098240000}"/>
    <cellStyle name="Ergebnis 2 2 6 2 9" xfId="9380" xr:uid="{00000000-0005-0000-0000-000099240000}"/>
    <cellStyle name="Ergebnis 2 2 6 3" xfId="9381" xr:uid="{00000000-0005-0000-0000-00009A240000}"/>
    <cellStyle name="Ergebnis 2 2 6 3 2" xfId="9382" xr:uid="{00000000-0005-0000-0000-00009B240000}"/>
    <cellStyle name="Ergebnis 2 2 6 3 2 2" xfId="9383" xr:uid="{00000000-0005-0000-0000-00009C240000}"/>
    <cellStyle name="Ergebnis 2 2 6 3 2 2 2" xfId="9384" xr:uid="{00000000-0005-0000-0000-00009D240000}"/>
    <cellStyle name="Ergebnis 2 2 6 3 2 2 2 2" xfId="9385" xr:uid="{00000000-0005-0000-0000-00009E240000}"/>
    <cellStyle name="Ergebnis 2 2 6 3 2 2 3" xfId="9386" xr:uid="{00000000-0005-0000-0000-00009F240000}"/>
    <cellStyle name="Ergebnis 2 2 6 3 2 3" xfId="9387" xr:uid="{00000000-0005-0000-0000-0000A0240000}"/>
    <cellStyle name="Ergebnis 2 2 6 3 2 3 2" xfId="9388" xr:uid="{00000000-0005-0000-0000-0000A1240000}"/>
    <cellStyle name="Ergebnis 2 2 6 3 2 3 2 2" xfId="9389" xr:uid="{00000000-0005-0000-0000-0000A2240000}"/>
    <cellStyle name="Ergebnis 2 2 6 3 2 3 3" xfId="9390" xr:uid="{00000000-0005-0000-0000-0000A3240000}"/>
    <cellStyle name="Ergebnis 2 2 6 3 2 4" xfId="9391" xr:uid="{00000000-0005-0000-0000-0000A4240000}"/>
    <cellStyle name="Ergebnis 2 2 6 3 2 4 2" xfId="9392" xr:uid="{00000000-0005-0000-0000-0000A5240000}"/>
    <cellStyle name="Ergebnis 2 2 6 3 2 5" xfId="9393" xr:uid="{00000000-0005-0000-0000-0000A6240000}"/>
    <cellStyle name="Ergebnis 2 2 6 3 3" xfId="9394" xr:uid="{00000000-0005-0000-0000-0000A7240000}"/>
    <cellStyle name="Ergebnis 2 2 6 3 3 2" xfId="9395" xr:uid="{00000000-0005-0000-0000-0000A8240000}"/>
    <cellStyle name="Ergebnis 2 2 6 3 3 2 2" xfId="9396" xr:uid="{00000000-0005-0000-0000-0000A9240000}"/>
    <cellStyle name="Ergebnis 2 2 6 3 3 3" xfId="9397" xr:uid="{00000000-0005-0000-0000-0000AA240000}"/>
    <cellStyle name="Ergebnis 2 2 6 3 4" xfId="9398" xr:uid="{00000000-0005-0000-0000-0000AB240000}"/>
    <cellStyle name="Ergebnis 2 2 6 3 4 2" xfId="9399" xr:uid="{00000000-0005-0000-0000-0000AC240000}"/>
    <cellStyle name="Ergebnis 2 2 6 3 4 2 2" xfId="9400" xr:uid="{00000000-0005-0000-0000-0000AD240000}"/>
    <cellStyle name="Ergebnis 2 2 6 3 4 3" xfId="9401" xr:uid="{00000000-0005-0000-0000-0000AE240000}"/>
    <cellStyle name="Ergebnis 2 2 6 3 5" xfId="9402" xr:uid="{00000000-0005-0000-0000-0000AF240000}"/>
    <cellStyle name="Ergebnis 2 2 6 3 5 2" xfId="9403" xr:uid="{00000000-0005-0000-0000-0000B0240000}"/>
    <cellStyle name="Ergebnis 2 2 6 3 6" xfId="9404" xr:uid="{00000000-0005-0000-0000-0000B1240000}"/>
    <cellStyle name="Ergebnis 2 2 6 4" xfId="9405" xr:uid="{00000000-0005-0000-0000-0000B2240000}"/>
    <cellStyle name="Ergebnis 2 2 6 4 2" xfId="9406" xr:uid="{00000000-0005-0000-0000-0000B3240000}"/>
    <cellStyle name="Ergebnis 2 2 6 4 2 2" xfId="9407" xr:uid="{00000000-0005-0000-0000-0000B4240000}"/>
    <cellStyle name="Ergebnis 2 2 6 4 2 2 2" xfId="9408" xr:uid="{00000000-0005-0000-0000-0000B5240000}"/>
    <cellStyle name="Ergebnis 2 2 6 4 2 2 2 2" xfId="9409" xr:uid="{00000000-0005-0000-0000-0000B6240000}"/>
    <cellStyle name="Ergebnis 2 2 6 4 2 2 3" xfId="9410" xr:uid="{00000000-0005-0000-0000-0000B7240000}"/>
    <cellStyle name="Ergebnis 2 2 6 4 2 3" xfId="9411" xr:uid="{00000000-0005-0000-0000-0000B8240000}"/>
    <cellStyle name="Ergebnis 2 2 6 4 2 3 2" xfId="9412" xr:uid="{00000000-0005-0000-0000-0000B9240000}"/>
    <cellStyle name="Ergebnis 2 2 6 4 2 3 2 2" xfId="9413" xr:uid="{00000000-0005-0000-0000-0000BA240000}"/>
    <cellStyle name="Ergebnis 2 2 6 4 2 3 3" xfId="9414" xr:uid="{00000000-0005-0000-0000-0000BB240000}"/>
    <cellStyle name="Ergebnis 2 2 6 4 2 4" xfId="9415" xr:uid="{00000000-0005-0000-0000-0000BC240000}"/>
    <cellStyle name="Ergebnis 2 2 6 4 2 4 2" xfId="9416" xr:uid="{00000000-0005-0000-0000-0000BD240000}"/>
    <cellStyle name="Ergebnis 2 2 6 4 2 5" xfId="9417" xr:uid="{00000000-0005-0000-0000-0000BE240000}"/>
    <cellStyle name="Ergebnis 2 2 6 4 3" xfId="9418" xr:uid="{00000000-0005-0000-0000-0000BF240000}"/>
    <cellStyle name="Ergebnis 2 2 6 4 3 2" xfId="9419" xr:uid="{00000000-0005-0000-0000-0000C0240000}"/>
    <cellStyle name="Ergebnis 2 2 6 4 3 2 2" xfId="9420" xr:uid="{00000000-0005-0000-0000-0000C1240000}"/>
    <cellStyle name="Ergebnis 2 2 6 4 3 3" xfId="9421" xr:uid="{00000000-0005-0000-0000-0000C2240000}"/>
    <cellStyle name="Ergebnis 2 2 6 4 4" xfId="9422" xr:uid="{00000000-0005-0000-0000-0000C3240000}"/>
    <cellStyle name="Ergebnis 2 2 6 4 4 2" xfId="9423" xr:uid="{00000000-0005-0000-0000-0000C4240000}"/>
    <cellStyle name="Ergebnis 2 2 6 4 4 2 2" xfId="9424" xr:uid="{00000000-0005-0000-0000-0000C5240000}"/>
    <cellStyle name="Ergebnis 2 2 6 4 4 3" xfId="9425" xr:uid="{00000000-0005-0000-0000-0000C6240000}"/>
    <cellStyle name="Ergebnis 2 2 6 4 5" xfId="9426" xr:uid="{00000000-0005-0000-0000-0000C7240000}"/>
    <cellStyle name="Ergebnis 2 2 6 4 5 2" xfId="9427" xr:uid="{00000000-0005-0000-0000-0000C8240000}"/>
    <cellStyle name="Ergebnis 2 2 6 4 6" xfId="9428" xr:uid="{00000000-0005-0000-0000-0000C9240000}"/>
    <cellStyle name="Ergebnis 2 2 6 5" xfId="9429" xr:uid="{00000000-0005-0000-0000-0000CA240000}"/>
    <cellStyle name="Ergebnis 2 2 6 5 2" xfId="9430" xr:uid="{00000000-0005-0000-0000-0000CB240000}"/>
    <cellStyle name="Ergebnis 2 2 6 5 2 2" xfId="9431" xr:uid="{00000000-0005-0000-0000-0000CC240000}"/>
    <cellStyle name="Ergebnis 2 2 6 5 2 2 2" xfId="9432" xr:uid="{00000000-0005-0000-0000-0000CD240000}"/>
    <cellStyle name="Ergebnis 2 2 6 5 2 2 2 2" xfId="9433" xr:uid="{00000000-0005-0000-0000-0000CE240000}"/>
    <cellStyle name="Ergebnis 2 2 6 5 2 2 3" xfId="9434" xr:uid="{00000000-0005-0000-0000-0000CF240000}"/>
    <cellStyle name="Ergebnis 2 2 6 5 2 3" xfId="9435" xr:uid="{00000000-0005-0000-0000-0000D0240000}"/>
    <cellStyle name="Ergebnis 2 2 6 5 2 3 2" xfId="9436" xr:uid="{00000000-0005-0000-0000-0000D1240000}"/>
    <cellStyle name="Ergebnis 2 2 6 5 2 3 2 2" xfId="9437" xr:uid="{00000000-0005-0000-0000-0000D2240000}"/>
    <cellStyle name="Ergebnis 2 2 6 5 2 3 3" xfId="9438" xr:uid="{00000000-0005-0000-0000-0000D3240000}"/>
    <cellStyle name="Ergebnis 2 2 6 5 2 4" xfId="9439" xr:uid="{00000000-0005-0000-0000-0000D4240000}"/>
    <cellStyle name="Ergebnis 2 2 6 5 2 4 2" xfId="9440" xr:uid="{00000000-0005-0000-0000-0000D5240000}"/>
    <cellStyle name="Ergebnis 2 2 6 5 2 5" xfId="9441" xr:uid="{00000000-0005-0000-0000-0000D6240000}"/>
    <cellStyle name="Ergebnis 2 2 6 5 3" xfId="9442" xr:uid="{00000000-0005-0000-0000-0000D7240000}"/>
    <cellStyle name="Ergebnis 2 2 6 5 3 2" xfId="9443" xr:uid="{00000000-0005-0000-0000-0000D8240000}"/>
    <cellStyle name="Ergebnis 2 2 6 5 3 2 2" xfId="9444" xr:uid="{00000000-0005-0000-0000-0000D9240000}"/>
    <cellStyle name="Ergebnis 2 2 6 5 3 3" xfId="9445" xr:uid="{00000000-0005-0000-0000-0000DA240000}"/>
    <cellStyle name="Ergebnis 2 2 6 5 4" xfId="9446" xr:uid="{00000000-0005-0000-0000-0000DB240000}"/>
    <cellStyle name="Ergebnis 2 2 6 5 4 2" xfId="9447" xr:uid="{00000000-0005-0000-0000-0000DC240000}"/>
    <cellStyle name="Ergebnis 2 2 6 5 4 2 2" xfId="9448" xr:uid="{00000000-0005-0000-0000-0000DD240000}"/>
    <cellStyle name="Ergebnis 2 2 6 5 4 3" xfId="9449" xr:uid="{00000000-0005-0000-0000-0000DE240000}"/>
    <cellStyle name="Ergebnis 2 2 6 5 5" xfId="9450" xr:uid="{00000000-0005-0000-0000-0000DF240000}"/>
    <cellStyle name="Ergebnis 2 2 6 5 5 2" xfId="9451" xr:uid="{00000000-0005-0000-0000-0000E0240000}"/>
    <cellStyle name="Ergebnis 2 2 6 5 6" xfId="9452" xr:uid="{00000000-0005-0000-0000-0000E1240000}"/>
    <cellStyle name="Ergebnis 2 2 6 6" xfId="9453" xr:uid="{00000000-0005-0000-0000-0000E2240000}"/>
    <cellStyle name="Ergebnis 2 2 6 6 2" xfId="9454" xr:uid="{00000000-0005-0000-0000-0000E3240000}"/>
    <cellStyle name="Ergebnis 2 2 6 6 2 2" xfId="9455" xr:uid="{00000000-0005-0000-0000-0000E4240000}"/>
    <cellStyle name="Ergebnis 2 2 6 6 2 2 2" xfId="9456" xr:uid="{00000000-0005-0000-0000-0000E5240000}"/>
    <cellStyle name="Ergebnis 2 2 6 6 2 2 2 2" xfId="9457" xr:uid="{00000000-0005-0000-0000-0000E6240000}"/>
    <cellStyle name="Ergebnis 2 2 6 6 2 2 3" xfId="9458" xr:uid="{00000000-0005-0000-0000-0000E7240000}"/>
    <cellStyle name="Ergebnis 2 2 6 6 2 3" xfId="9459" xr:uid="{00000000-0005-0000-0000-0000E8240000}"/>
    <cellStyle name="Ergebnis 2 2 6 6 2 3 2" xfId="9460" xr:uid="{00000000-0005-0000-0000-0000E9240000}"/>
    <cellStyle name="Ergebnis 2 2 6 6 2 3 2 2" xfId="9461" xr:uid="{00000000-0005-0000-0000-0000EA240000}"/>
    <cellStyle name="Ergebnis 2 2 6 6 2 3 3" xfId="9462" xr:uid="{00000000-0005-0000-0000-0000EB240000}"/>
    <cellStyle name="Ergebnis 2 2 6 6 2 4" xfId="9463" xr:uid="{00000000-0005-0000-0000-0000EC240000}"/>
    <cellStyle name="Ergebnis 2 2 6 6 2 4 2" xfId="9464" xr:uid="{00000000-0005-0000-0000-0000ED240000}"/>
    <cellStyle name="Ergebnis 2 2 6 6 2 5" xfId="9465" xr:uid="{00000000-0005-0000-0000-0000EE240000}"/>
    <cellStyle name="Ergebnis 2 2 6 6 3" xfId="9466" xr:uid="{00000000-0005-0000-0000-0000EF240000}"/>
    <cellStyle name="Ergebnis 2 2 6 6 3 2" xfId="9467" xr:uid="{00000000-0005-0000-0000-0000F0240000}"/>
    <cellStyle name="Ergebnis 2 2 6 6 3 2 2" xfId="9468" xr:uid="{00000000-0005-0000-0000-0000F1240000}"/>
    <cellStyle name="Ergebnis 2 2 6 6 3 3" xfId="9469" xr:uid="{00000000-0005-0000-0000-0000F2240000}"/>
    <cellStyle name="Ergebnis 2 2 6 6 4" xfId="9470" xr:uid="{00000000-0005-0000-0000-0000F3240000}"/>
    <cellStyle name="Ergebnis 2 2 6 6 4 2" xfId="9471" xr:uid="{00000000-0005-0000-0000-0000F4240000}"/>
    <cellStyle name="Ergebnis 2 2 6 6 4 2 2" xfId="9472" xr:uid="{00000000-0005-0000-0000-0000F5240000}"/>
    <cellStyle name="Ergebnis 2 2 6 6 4 3" xfId="9473" xr:uid="{00000000-0005-0000-0000-0000F6240000}"/>
    <cellStyle name="Ergebnis 2 2 6 6 5" xfId="9474" xr:uid="{00000000-0005-0000-0000-0000F7240000}"/>
    <cellStyle name="Ergebnis 2 2 6 6 5 2" xfId="9475" xr:uid="{00000000-0005-0000-0000-0000F8240000}"/>
    <cellStyle name="Ergebnis 2 2 6 6 6" xfId="9476" xr:uid="{00000000-0005-0000-0000-0000F9240000}"/>
    <cellStyle name="Ergebnis 2 2 6 7" xfId="9477" xr:uid="{00000000-0005-0000-0000-0000FA240000}"/>
    <cellStyle name="Ergebnis 2 2 6 7 2" xfId="9478" xr:uid="{00000000-0005-0000-0000-0000FB240000}"/>
    <cellStyle name="Ergebnis 2 2 6 7 2 2" xfId="9479" xr:uid="{00000000-0005-0000-0000-0000FC240000}"/>
    <cellStyle name="Ergebnis 2 2 6 7 2 2 2" xfId="9480" xr:uid="{00000000-0005-0000-0000-0000FD240000}"/>
    <cellStyle name="Ergebnis 2 2 6 7 2 3" xfId="9481" xr:uid="{00000000-0005-0000-0000-0000FE240000}"/>
    <cellStyle name="Ergebnis 2 2 6 7 3" xfId="9482" xr:uid="{00000000-0005-0000-0000-0000FF240000}"/>
    <cellStyle name="Ergebnis 2 2 6 7 3 2" xfId="9483" xr:uid="{00000000-0005-0000-0000-000000250000}"/>
    <cellStyle name="Ergebnis 2 2 6 7 3 2 2" xfId="9484" xr:uid="{00000000-0005-0000-0000-000001250000}"/>
    <cellStyle name="Ergebnis 2 2 6 7 3 3" xfId="9485" xr:uid="{00000000-0005-0000-0000-000002250000}"/>
    <cellStyle name="Ergebnis 2 2 6 7 4" xfId="9486" xr:uid="{00000000-0005-0000-0000-000003250000}"/>
    <cellStyle name="Ergebnis 2 2 6 7 4 2" xfId="9487" xr:uid="{00000000-0005-0000-0000-000004250000}"/>
    <cellStyle name="Ergebnis 2 2 6 7 5" xfId="9488" xr:uid="{00000000-0005-0000-0000-000005250000}"/>
    <cellStyle name="Ergebnis 2 2 6 8" xfId="9489" xr:uid="{00000000-0005-0000-0000-000006250000}"/>
    <cellStyle name="Ergebnis 2 2 6 8 2" xfId="9490" xr:uid="{00000000-0005-0000-0000-000007250000}"/>
    <cellStyle name="Ergebnis 2 2 6 8 2 2" xfId="9491" xr:uid="{00000000-0005-0000-0000-000008250000}"/>
    <cellStyle name="Ergebnis 2 2 6 8 3" xfId="9492" xr:uid="{00000000-0005-0000-0000-000009250000}"/>
    <cellStyle name="Ergebnis 2 2 6 9" xfId="9493" xr:uid="{00000000-0005-0000-0000-00000A250000}"/>
    <cellStyle name="Ergebnis 2 2 6 9 2" xfId="9494" xr:uid="{00000000-0005-0000-0000-00000B250000}"/>
    <cellStyle name="Ergebnis 2 2 6 9 2 2" xfId="9495" xr:uid="{00000000-0005-0000-0000-00000C250000}"/>
    <cellStyle name="Ergebnis 2 2 6 9 3" xfId="9496" xr:uid="{00000000-0005-0000-0000-00000D250000}"/>
    <cellStyle name="Ergebnis 2 2 7" xfId="9497" xr:uid="{00000000-0005-0000-0000-00000E250000}"/>
    <cellStyle name="Ergebnis 2 2 7 2" xfId="9498" xr:uid="{00000000-0005-0000-0000-00000F250000}"/>
    <cellStyle name="Ergebnis 2 2 7 2 2" xfId="9499" xr:uid="{00000000-0005-0000-0000-000010250000}"/>
    <cellStyle name="Ergebnis 2 2 7 2 2 2" xfId="9500" xr:uid="{00000000-0005-0000-0000-000011250000}"/>
    <cellStyle name="Ergebnis 2 2 7 2 2 2 2" xfId="9501" xr:uid="{00000000-0005-0000-0000-000012250000}"/>
    <cellStyle name="Ergebnis 2 2 7 2 2 2 2 2" xfId="9502" xr:uid="{00000000-0005-0000-0000-000013250000}"/>
    <cellStyle name="Ergebnis 2 2 7 2 2 2 3" xfId="9503" xr:uid="{00000000-0005-0000-0000-000014250000}"/>
    <cellStyle name="Ergebnis 2 2 7 2 2 3" xfId="9504" xr:uid="{00000000-0005-0000-0000-000015250000}"/>
    <cellStyle name="Ergebnis 2 2 7 2 2 3 2" xfId="9505" xr:uid="{00000000-0005-0000-0000-000016250000}"/>
    <cellStyle name="Ergebnis 2 2 7 2 2 3 2 2" xfId="9506" xr:uid="{00000000-0005-0000-0000-000017250000}"/>
    <cellStyle name="Ergebnis 2 2 7 2 2 3 3" xfId="9507" xr:uid="{00000000-0005-0000-0000-000018250000}"/>
    <cellStyle name="Ergebnis 2 2 7 2 2 4" xfId="9508" xr:uid="{00000000-0005-0000-0000-000019250000}"/>
    <cellStyle name="Ergebnis 2 2 7 2 2 4 2" xfId="9509" xr:uid="{00000000-0005-0000-0000-00001A250000}"/>
    <cellStyle name="Ergebnis 2 2 7 2 2 5" xfId="9510" xr:uid="{00000000-0005-0000-0000-00001B250000}"/>
    <cellStyle name="Ergebnis 2 2 7 2 3" xfId="9511" xr:uid="{00000000-0005-0000-0000-00001C250000}"/>
    <cellStyle name="Ergebnis 2 2 7 2 3 2" xfId="9512" xr:uid="{00000000-0005-0000-0000-00001D250000}"/>
    <cellStyle name="Ergebnis 2 2 7 2 3 2 2" xfId="9513" xr:uid="{00000000-0005-0000-0000-00001E250000}"/>
    <cellStyle name="Ergebnis 2 2 7 2 3 3" xfId="9514" xr:uid="{00000000-0005-0000-0000-00001F250000}"/>
    <cellStyle name="Ergebnis 2 2 7 2 4" xfId="9515" xr:uid="{00000000-0005-0000-0000-000020250000}"/>
    <cellStyle name="Ergebnis 2 2 7 2 4 2" xfId="9516" xr:uid="{00000000-0005-0000-0000-000021250000}"/>
    <cellStyle name="Ergebnis 2 2 7 2 4 2 2" xfId="9517" xr:uid="{00000000-0005-0000-0000-000022250000}"/>
    <cellStyle name="Ergebnis 2 2 7 2 4 3" xfId="9518" xr:uid="{00000000-0005-0000-0000-000023250000}"/>
    <cellStyle name="Ergebnis 2 2 7 2 5" xfId="9519" xr:uid="{00000000-0005-0000-0000-000024250000}"/>
    <cellStyle name="Ergebnis 2 2 7 2 5 2" xfId="9520" xr:uid="{00000000-0005-0000-0000-000025250000}"/>
    <cellStyle name="Ergebnis 2 2 7 2 6" xfId="9521" xr:uid="{00000000-0005-0000-0000-000026250000}"/>
    <cellStyle name="Ergebnis 2 2 7 3" xfId="9522" xr:uid="{00000000-0005-0000-0000-000027250000}"/>
    <cellStyle name="Ergebnis 2 2 7 3 2" xfId="9523" xr:uid="{00000000-0005-0000-0000-000028250000}"/>
    <cellStyle name="Ergebnis 2 2 7 3 2 2" xfId="9524" xr:uid="{00000000-0005-0000-0000-000029250000}"/>
    <cellStyle name="Ergebnis 2 2 7 3 2 2 2" xfId="9525" xr:uid="{00000000-0005-0000-0000-00002A250000}"/>
    <cellStyle name="Ergebnis 2 2 7 3 2 2 2 2" xfId="9526" xr:uid="{00000000-0005-0000-0000-00002B250000}"/>
    <cellStyle name="Ergebnis 2 2 7 3 2 2 3" xfId="9527" xr:uid="{00000000-0005-0000-0000-00002C250000}"/>
    <cellStyle name="Ergebnis 2 2 7 3 2 3" xfId="9528" xr:uid="{00000000-0005-0000-0000-00002D250000}"/>
    <cellStyle name="Ergebnis 2 2 7 3 2 3 2" xfId="9529" xr:uid="{00000000-0005-0000-0000-00002E250000}"/>
    <cellStyle name="Ergebnis 2 2 7 3 2 3 2 2" xfId="9530" xr:uid="{00000000-0005-0000-0000-00002F250000}"/>
    <cellStyle name="Ergebnis 2 2 7 3 2 3 3" xfId="9531" xr:uid="{00000000-0005-0000-0000-000030250000}"/>
    <cellStyle name="Ergebnis 2 2 7 3 2 4" xfId="9532" xr:uid="{00000000-0005-0000-0000-000031250000}"/>
    <cellStyle name="Ergebnis 2 2 7 3 2 4 2" xfId="9533" xr:uid="{00000000-0005-0000-0000-000032250000}"/>
    <cellStyle name="Ergebnis 2 2 7 3 2 5" xfId="9534" xr:uid="{00000000-0005-0000-0000-000033250000}"/>
    <cellStyle name="Ergebnis 2 2 7 3 3" xfId="9535" xr:uid="{00000000-0005-0000-0000-000034250000}"/>
    <cellStyle name="Ergebnis 2 2 7 3 3 2" xfId="9536" xr:uid="{00000000-0005-0000-0000-000035250000}"/>
    <cellStyle name="Ergebnis 2 2 7 3 3 2 2" xfId="9537" xr:uid="{00000000-0005-0000-0000-000036250000}"/>
    <cellStyle name="Ergebnis 2 2 7 3 3 3" xfId="9538" xr:uid="{00000000-0005-0000-0000-000037250000}"/>
    <cellStyle name="Ergebnis 2 2 7 3 4" xfId="9539" xr:uid="{00000000-0005-0000-0000-000038250000}"/>
    <cellStyle name="Ergebnis 2 2 7 3 4 2" xfId="9540" xr:uid="{00000000-0005-0000-0000-000039250000}"/>
    <cellStyle name="Ergebnis 2 2 7 3 4 2 2" xfId="9541" xr:uid="{00000000-0005-0000-0000-00003A250000}"/>
    <cellStyle name="Ergebnis 2 2 7 3 4 3" xfId="9542" xr:uid="{00000000-0005-0000-0000-00003B250000}"/>
    <cellStyle name="Ergebnis 2 2 7 3 5" xfId="9543" xr:uid="{00000000-0005-0000-0000-00003C250000}"/>
    <cellStyle name="Ergebnis 2 2 7 3 5 2" xfId="9544" xr:uid="{00000000-0005-0000-0000-00003D250000}"/>
    <cellStyle name="Ergebnis 2 2 7 3 6" xfId="9545" xr:uid="{00000000-0005-0000-0000-00003E250000}"/>
    <cellStyle name="Ergebnis 2 2 7 4" xfId="9546" xr:uid="{00000000-0005-0000-0000-00003F250000}"/>
    <cellStyle name="Ergebnis 2 2 7 4 2" xfId="9547" xr:uid="{00000000-0005-0000-0000-000040250000}"/>
    <cellStyle name="Ergebnis 2 2 7 4 2 2" xfId="9548" xr:uid="{00000000-0005-0000-0000-000041250000}"/>
    <cellStyle name="Ergebnis 2 2 7 4 2 2 2" xfId="9549" xr:uid="{00000000-0005-0000-0000-000042250000}"/>
    <cellStyle name="Ergebnis 2 2 7 4 2 2 2 2" xfId="9550" xr:uid="{00000000-0005-0000-0000-000043250000}"/>
    <cellStyle name="Ergebnis 2 2 7 4 2 2 3" xfId="9551" xr:uid="{00000000-0005-0000-0000-000044250000}"/>
    <cellStyle name="Ergebnis 2 2 7 4 2 3" xfId="9552" xr:uid="{00000000-0005-0000-0000-000045250000}"/>
    <cellStyle name="Ergebnis 2 2 7 4 2 3 2" xfId="9553" xr:uid="{00000000-0005-0000-0000-000046250000}"/>
    <cellStyle name="Ergebnis 2 2 7 4 2 3 2 2" xfId="9554" xr:uid="{00000000-0005-0000-0000-000047250000}"/>
    <cellStyle name="Ergebnis 2 2 7 4 2 3 3" xfId="9555" xr:uid="{00000000-0005-0000-0000-000048250000}"/>
    <cellStyle name="Ergebnis 2 2 7 4 2 4" xfId="9556" xr:uid="{00000000-0005-0000-0000-000049250000}"/>
    <cellStyle name="Ergebnis 2 2 7 4 2 4 2" xfId="9557" xr:uid="{00000000-0005-0000-0000-00004A250000}"/>
    <cellStyle name="Ergebnis 2 2 7 4 2 5" xfId="9558" xr:uid="{00000000-0005-0000-0000-00004B250000}"/>
    <cellStyle name="Ergebnis 2 2 7 4 3" xfId="9559" xr:uid="{00000000-0005-0000-0000-00004C250000}"/>
    <cellStyle name="Ergebnis 2 2 7 4 3 2" xfId="9560" xr:uid="{00000000-0005-0000-0000-00004D250000}"/>
    <cellStyle name="Ergebnis 2 2 7 4 3 2 2" xfId="9561" xr:uid="{00000000-0005-0000-0000-00004E250000}"/>
    <cellStyle name="Ergebnis 2 2 7 4 3 3" xfId="9562" xr:uid="{00000000-0005-0000-0000-00004F250000}"/>
    <cellStyle name="Ergebnis 2 2 7 4 4" xfId="9563" xr:uid="{00000000-0005-0000-0000-000050250000}"/>
    <cellStyle name="Ergebnis 2 2 7 4 4 2" xfId="9564" xr:uid="{00000000-0005-0000-0000-000051250000}"/>
    <cellStyle name="Ergebnis 2 2 7 4 4 2 2" xfId="9565" xr:uid="{00000000-0005-0000-0000-000052250000}"/>
    <cellStyle name="Ergebnis 2 2 7 4 4 3" xfId="9566" xr:uid="{00000000-0005-0000-0000-000053250000}"/>
    <cellStyle name="Ergebnis 2 2 7 4 5" xfId="9567" xr:uid="{00000000-0005-0000-0000-000054250000}"/>
    <cellStyle name="Ergebnis 2 2 7 4 5 2" xfId="9568" xr:uid="{00000000-0005-0000-0000-000055250000}"/>
    <cellStyle name="Ergebnis 2 2 7 4 6" xfId="9569" xr:uid="{00000000-0005-0000-0000-000056250000}"/>
    <cellStyle name="Ergebnis 2 2 7 5" xfId="9570" xr:uid="{00000000-0005-0000-0000-000057250000}"/>
    <cellStyle name="Ergebnis 2 2 7 5 2" xfId="9571" xr:uid="{00000000-0005-0000-0000-000058250000}"/>
    <cellStyle name="Ergebnis 2 2 7 5 2 2" xfId="9572" xr:uid="{00000000-0005-0000-0000-000059250000}"/>
    <cellStyle name="Ergebnis 2 2 7 5 2 2 2" xfId="9573" xr:uid="{00000000-0005-0000-0000-00005A250000}"/>
    <cellStyle name="Ergebnis 2 2 7 5 2 3" xfId="9574" xr:uid="{00000000-0005-0000-0000-00005B250000}"/>
    <cellStyle name="Ergebnis 2 2 7 5 3" xfId="9575" xr:uid="{00000000-0005-0000-0000-00005C250000}"/>
    <cellStyle name="Ergebnis 2 2 7 5 3 2" xfId="9576" xr:uid="{00000000-0005-0000-0000-00005D250000}"/>
    <cellStyle name="Ergebnis 2 2 7 5 3 2 2" xfId="9577" xr:uid="{00000000-0005-0000-0000-00005E250000}"/>
    <cellStyle name="Ergebnis 2 2 7 5 3 3" xfId="9578" xr:uid="{00000000-0005-0000-0000-00005F250000}"/>
    <cellStyle name="Ergebnis 2 2 7 5 4" xfId="9579" xr:uid="{00000000-0005-0000-0000-000060250000}"/>
    <cellStyle name="Ergebnis 2 2 7 5 4 2" xfId="9580" xr:uid="{00000000-0005-0000-0000-000061250000}"/>
    <cellStyle name="Ergebnis 2 2 7 5 5" xfId="9581" xr:uid="{00000000-0005-0000-0000-000062250000}"/>
    <cellStyle name="Ergebnis 2 2 7 6" xfId="9582" xr:uid="{00000000-0005-0000-0000-000063250000}"/>
    <cellStyle name="Ergebnis 2 2 7 6 2" xfId="9583" xr:uid="{00000000-0005-0000-0000-000064250000}"/>
    <cellStyle name="Ergebnis 2 2 7 6 2 2" xfId="9584" xr:uid="{00000000-0005-0000-0000-000065250000}"/>
    <cellStyle name="Ergebnis 2 2 7 6 3" xfId="9585" xr:uid="{00000000-0005-0000-0000-000066250000}"/>
    <cellStyle name="Ergebnis 2 2 7 7" xfId="9586" xr:uid="{00000000-0005-0000-0000-000067250000}"/>
    <cellStyle name="Ergebnis 2 2 7 7 2" xfId="9587" xr:uid="{00000000-0005-0000-0000-000068250000}"/>
    <cellStyle name="Ergebnis 2 2 7 7 2 2" xfId="9588" xr:uid="{00000000-0005-0000-0000-000069250000}"/>
    <cellStyle name="Ergebnis 2 2 7 7 3" xfId="9589" xr:uid="{00000000-0005-0000-0000-00006A250000}"/>
    <cellStyle name="Ergebnis 2 2 7 8" xfId="9590" xr:uid="{00000000-0005-0000-0000-00006B250000}"/>
    <cellStyle name="Ergebnis 2 2 7 8 2" xfId="9591" xr:uid="{00000000-0005-0000-0000-00006C250000}"/>
    <cellStyle name="Ergebnis 2 2 7 9" xfId="9592" xr:uid="{00000000-0005-0000-0000-00006D250000}"/>
    <cellStyle name="Ergebnis 2 2 8" xfId="9593" xr:uid="{00000000-0005-0000-0000-00006E250000}"/>
    <cellStyle name="Ergebnis 2 2 8 2" xfId="9594" xr:uid="{00000000-0005-0000-0000-00006F250000}"/>
    <cellStyle name="Ergebnis 2 2 8 2 2" xfId="9595" xr:uid="{00000000-0005-0000-0000-000070250000}"/>
    <cellStyle name="Ergebnis 2 2 8 2 2 2" xfId="9596" xr:uid="{00000000-0005-0000-0000-000071250000}"/>
    <cellStyle name="Ergebnis 2 2 8 2 2 2 2" xfId="9597" xr:uid="{00000000-0005-0000-0000-000072250000}"/>
    <cellStyle name="Ergebnis 2 2 8 2 2 3" xfId="9598" xr:uid="{00000000-0005-0000-0000-000073250000}"/>
    <cellStyle name="Ergebnis 2 2 8 2 3" xfId="9599" xr:uid="{00000000-0005-0000-0000-000074250000}"/>
    <cellStyle name="Ergebnis 2 2 8 2 3 2" xfId="9600" xr:uid="{00000000-0005-0000-0000-000075250000}"/>
    <cellStyle name="Ergebnis 2 2 8 2 3 2 2" xfId="9601" xr:uid="{00000000-0005-0000-0000-000076250000}"/>
    <cellStyle name="Ergebnis 2 2 8 2 3 3" xfId="9602" xr:uid="{00000000-0005-0000-0000-000077250000}"/>
    <cellStyle name="Ergebnis 2 2 8 2 4" xfId="9603" xr:uid="{00000000-0005-0000-0000-000078250000}"/>
    <cellStyle name="Ergebnis 2 2 8 2 4 2" xfId="9604" xr:uid="{00000000-0005-0000-0000-000079250000}"/>
    <cellStyle name="Ergebnis 2 2 8 2 5" xfId="9605" xr:uid="{00000000-0005-0000-0000-00007A250000}"/>
    <cellStyle name="Ergebnis 2 2 8 3" xfId="9606" xr:uid="{00000000-0005-0000-0000-00007B250000}"/>
    <cellStyle name="Ergebnis 2 2 8 3 2" xfId="9607" xr:uid="{00000000-0005-0000-0000-00007C250000}"/>
    <cellStyle name="Ergebnis 2 2 8 3 2 2" xfId="9608" xr:uid="{00000000-0005-0000-0000-00007D250000}"/>
    <cellStyle name="Ergebnis 2 2 8 3 3" xfId="9609" xr:uid="{00000000-0005-0000-0000-00007E250000}"/>
    <cellStyle name="Ergebnis 2 2 8 4" xfId="9610" xr:uid="{00000000-0005-0000-0000-00007F250000}"/>
    <cellStyle name="Ergebnis 2 2 8 4 2" xfId="9611" xr:uid="{00000000-0005-0000-0000-000080250000}"/>
    <cellStyle name="Ergebnis 2 2 8 4 2 2" xfId="9612" xr:uid="{00000000-0005-0000-0000-000081250000}"/>
    <cellStyle name="Ergebnis 2 2 8 4 3" xfId="9613" xr:uid="{00000000-0005-0000-0000-000082250000}"/>
    <cellStyle name="Ergebnis 2 2 8 5" xfId="9614" xr:uid="{00000000-0005-0000-0000-000083250000}"/>
    <cellStyle name="Ergebnis 2 2 8 5 2" xfId="9615" xr:uid="{00000000-0005-0000-0000-000084250000}"/>
    <cellStyle name="Ergebnis 2 2 8 6" xfId="9616" xr:uid="{00000000-0005-0000-0000-000085250000}"/>
    <cellStyle name="Ergebnis 2 2 9" xfId="9617" xr:uid="{00000000-0005-0000-0000-000086250000}"/>
    <cellStyle name="Ergebnis 2 2 9 2" xfId="9618" xr:uid="{00000000-0005-0000-0000-000087250000}"/>
    <cellStyle name="Ergebnis 2 2 9 2 2" xfId="9619" xr:uid="{00000000-0005-0000-0000-000088250000}"/>
    <cellStyle name="Ergebnis 2 2 9 2 2 2" xfId="9620" xr:uid="{00000000-0005-0000-0000-000089250000}"/>
    <cellStyle name="Ergebnis 2 2 9 2 2 2 2" xfId="9621" xr:uid="{00000000-0005-0000-0000-00008A250000}"/>
    <cellStyle name="Ergebnis 2 2 9 2 2 3" xfId="9622" xr:uid="{00000000-0005-0000-0000-00008B250000}"/>
    <cellStyle name="Ergebnis 2 2 9 2 3" xfId="9623" xr:uid="{00000000-0005-0000-0000-00008C250000}"/>
    <cellStyle name="Ergebnis 2 2 9 2 3 2" xfId="9624" xr:uid="{00000000-0005-0000-0000-00008D250000}"/>
    <cellStyle name="Ergebnis 2 2 9 2 3 2 2" xfId="9625" xr:uid="{00000000-0005-0000-0000-00008E250000}"/>
    <cellStyle name="Ergebnis 2 2 9 2 3 3" xfId="9626" xr:uid="{00000000-0005-0000-0000-00008F250000}"/>
    <cellStyle name="Ergebnis 2 2 9 2 4" xfId="9627" xr:uid="{00000000-0005-0000-0000-000090250000}"/>
    <cellStyle name="Ergebnis 2 2 9 2 4 2" xfId="9628" xr:uid="{00000000-0005-0000-0000-000091250000}"/>
    <cellStyle name="Ergebnis 2 2 9 2 5" xfId="9629" xr:uid="{00000000-0005-0000-0000-000092250000}"/>
    <cellStyle name="Ergebnis 2 2 9 3" xfId="9630" xr:uid="{00000000-0005-0000-0000-000093250000}"/>
    <cellStyle name="Ergebnis 2 2 9 3 2" xfId="9631" xr:uid="{00000000-0005-0000-0000-000094250000}"/>
    <cellStyle name="Ergebnis 2 2 9 3 2 2" xfId="9632" xr:uid="{00000000-0005-0000-0000-000095250000}"/>
    <cellStyle name="Ergebnis 2 2 9 3 3" xfId="9633" xr:uid="{00000000-0005-0000-0000-000096250000}"/>
    <cellStyle name="Ergebnis 2 2 9 4" xfId="9634" xr:uid="{00000000-0005-0000-0000-000097250000}"/>
    <cellStyle name="Ergebnis 2 2 9 4 2" xfId="9635" xr:uid="{00000000-0005-0000-0000-000098250000}"/>
    <cellStyle name="Ergebnis 2 2 9 4 2 2" xfId="9636" xr:uid="{00000000-0005-0000-0000-000099250000}"/>
    <cellStyle name="Ergebnis 2 2 9 4 3" xfId="9637" xr:uid="{00000000-0005-0000-0000-00009A250000}"/>
    <cellStyle name="Ergebnis 2 2 9 5" xfId="9638" xr:uid="{00000000-0005-0000-0000-00009B250000}"/>
    <cellStyle name="Ergebnis 2 2 9 5 2" xfId="9639" xr:uid="{00000000-0005-0000-0000-00009C250000}"/>
    <cellStyle name="Ergebnis 2 2 9 6" xfId="9640" xr:uid="{00000000-0005-0000-0000-00009D250000}"/>
    <cellStyle name="Ergebnis 2 3" xfId="9641" xr:uid="{00000000-0005-0000-0000-00009E250000}"/>
    <cellStyle name="Ergebnis 2 4" xfId="9642" xr:uid="{00000000-0005-0000-0000-00009F250000}"/>
    <cellStyle name="Ergebnis 2 4 2" xfId="9643" xr:uid="{00000000-0005-0000-0000-0000A0250000}"/>
    <cellStyle name="Ergebnis 2 4 2 2" xfId="9644" xr:uid="{00000000-0005-0000-0000-0000A1250000}"/>
    <cellStyle name="Ergebnis 2 4 2 2 2" xfId="9645" xr:uid="{00000000-0005-0000-0000-0000A2250000}"/>
    <cellStyle name="Ergebnis 2 4 2 3" xfId="9646" xr:uid="{00000000-0005-0000-0000-0000A3250000}"/>
    <cellStyle name="Ergebnis 2 4 3" xfId="9647" xr:uid="{00000000-0005-0000-0000-0000A4250000}"/>
    <cellStyle name="Ergebnis 2 4 3 2" xfId="9648" xr:uid="{00000000-0005-0000-0000-0000A5250000}"/>
    <cellStyle name="Ergebnis 2 4 3 2 2" xfId="9649" xr:uid="{00000000-0005-0000-0000-0000A6250000}"/>
    <cellStyle name="Ergebnis 2 4 3 3" xfId="9650" xr:uid="{00000000-0005-0000-0000-0000A7250000}"/>
    <cellStyle name="Ergebnis 2 4 4" xfId="9651" xr:uid="{00000000-0005-0000-0000-0000A8250000}"/>
    <cellStyle name="Ergebnis 2 4 4 2" xfId="9652" xr:uid="{00000000-0005-0000-0000-0000A9250000}"/>
    <cellStyle name="Ergebnis 2 4 5" xfId="9653" xr:uid="{00000000-0005-0000-0000-0000AA250000}"/>
    <cellStyle name="Ergebnis 3" xfId="9654" xr:uid="{00000000-0005-0000-0000-0000AB250000}"/>
    <cellStyle name="Ergebnis 3 10" xfId="9655" xr:uid="{00000000-0005-0000-0000-0000AC250000}"/>
    <cellStyle name="Ergebnis 3 10 2" xfId="9656" xr:uid="{00000000-0005-0000-0000-0000AD250000}"/>
    <cellStyle name="Ergebnis 3 10 2 2" xfId="9657" xr:uid="{00000000-0005-0000-0000-0000AE250000}"/>
    <cellStyle name="Ergebnis 3 10 3" xfId="9658" xr:uid="{00000000-0005-0000-0000-0000AF250000}"/>
    <cellStyle name="Ergebnis 3 11" xfId="9659" xr:uid="{00000000-0005-0000-0000-0000B0250000}"/>
    <cellStyle name="Ergebnis 3 11 2" xfId="9660" xr:uid="{00000000-0005-0000-0000-0000B1250000}"/>
    <cellStyle name="Ergebnis 3 12" xfId="9661" xr:uid="{00000000-0005-0000-0000-0000B2250000}"/>
    <cellStyle name="Ergebnis 3 2" xfId="9662" xr:uid="{00000000-0005-0000-0000-0000B3250000}"/>
    <cellStyle name="Ergebnis 3 2 2" xfId="9663" xr:uid="{00000000-0005-0000-0000-0000B4250000}"/>
    <cellStyle name="Ergebnis 3 2 2 2" xfId="9664" xr:uid="{00000000-0005-0000-0000-0000B5250000}"/>
    <cellStyle name="Ergebnis 3 2 2 2 2" xfId="9665" xr:uid="{00000000-0005-0000-0000-0000B6250000}"/>
    <cellStyle name="Ergebnis 3 2 2 2 2 2" xfId="9666" xr:uid="{00000000-0005-0000-0000-0000B7250000}"/>
    <cellStyle name="Ergebnis 3 2 2 2 2 2 2" xfId="9667" xr:uid="{00000000-0005-0000-0000-0000B8250000}"/>
    <cellStyle name="Ergebnis 3 2 2 2 2 3" xfId="9668" xr:uid="{00000000-0005-0000-0000-0000B9250000}"/>
    <cellStyle name="Ergebnis 3 2 2 2 3" xfId="9669" xr:uid="{00000000-0005-0000-0000-0000BA250000}"/>
    <cellStyle name="Ergebnis 3 2 2 2 3 2" xfId="9670" xr:uid="{00000000-0005-0000-0000-0000BB250000}"/>
    <cellStyle name="Ergebnis 3 2 2 2 3 2 2" xfId="9671" xr:uid="{00000000-0005-0000-0000-0000BC250000}"/>
    <cellStyle name="Ergebnis 3 2 2 2 3 3" xfId="9672" xr:uid="{00000000-0005-0000-0000-0000BD250000}"/>
    <cellStyle name="Ergebnis 3 2 2 2 4" xfId="9673" xr:uid="{00000000-0005-0000-0000-0000BE250000}"/>
    <cellStyle name="Ergebnis 3 2 2 2 4 2" xfId="9674" xr:uid="{00000000-0005-0000-0000-0000BF250000}"/>
    <cellStyle name="Ergebnis 3 2 2 2 5" xfId="9675" xr:uid="{00000000-0005-0000-0000-0000C0250000}"/>
    <cellStyle name="Ergebnis 3 2 2 3" xfId="9676" xr:uid="{00000000-0005-0000-0000-0000C1250000}"/>
    <cellStyle name="Ergebnis 3 2 2 3 2" xfId="9677" xr:uid="{00000000-0005-0000-0000-0000C2250000}"/>
    <cellStyle name="Ergebnis 3 2 2 3 2 2" xfId="9678" xr:uid="{00000000-0005-0000-0000-0000C3250000}"/>
    <cellStyle name="Ergebnis 3 2 2 3 3" xfId="9679" xr:uid="{00000000-0005-0000-0000-0000C4250000}"/>
    <cellStyle name="Ergebnis 3 2 2 4" xfId="9680" xr:uid="{00000000-0005-0000-0000-0000C5250000}"/>
    <cellStyle name="Ergebnis 3 2 2 4 2" xfId="9681" xr:uid="{00000000-0005-0000-0000-0000C6250000}"/>
    <cellStyle name="Ergebnis 3 2 2 4 2 2" xfId="9682" xr:uid="{00000000-0005-0000-0000-0000C7250000}"/>
    <cellStyle name="Ergebnis 3 2 2 4 3" xfId="9683" xr:uid="{00000000-0005-0000-0000-0000C8250000}"/>
    <cellStyle name="Ergebnis 3 2 2 5" xfId="9684" xr:uid="{00000000-0005-0000-0000-0000C9250000}"/>
    <cellStyle name="Ergebnis 3 2 2 5 2" xfId="9685" xr:uid="{00000000-0005-0000-0000-0000CA250000}"/>
    <cellStyle name="Ergebnis 3 2 2 6" xfId="9686" xr:uid="{00000000-0005-0000-0000-0000CB250000}"/>
    <cellStyle name="Ergebnis 3 2 3" xfId="9687" xr:uid="{00000000-0005-0000-0000-0000CC250000}"/>
    <cellStyle name="Ergebnis 3 2 3 2" xfId="9688" xr:uid="{00000000-0005-0000-0000-0000CD250000}"/>
    <cellStyle name="Ergebnis 3 2 3 2 2" xfId="9689" xr:uid="{00000000-0005-0000-0000-0000CE250000}"/>
    <cellStyle name="Ergebnis 3 2 3 2 2 2" xfId="9690" xr:uid="{00000000-0005-0000-0000-0000CF250000}"/>
    <cellStyle name="Ergebnis 3 2 3 2 2 2 2" xfId="9691" xr:uid="{00000000-0005-0000-0000-0000D0250000}"/>
    <cellStyle name="Ergebnis 3 2 3 2 2 3" xfId="9692" xr:uid="{00000000-0005-0000-0000-0000D1250000}"/>
    <cellStyle name="Ergebnis 3 2 3 2 3" xfId="9693" xr:uid="{00000000-0005-0000-0000-0000D2250000}"/>
    <cellStyle name="Ergebnis 3 2 3 2 3 2" xfId="9694" xr:uid="{00000000-0005-0000-0000-0000D3250000}"/>
    <cellStyle name="Ergebnis 3 2 3 2 3 2 2" xfId="9695" xr:uid="{00000000-0005-0000-0000-0000D4250000}"/>
    <cellStyle name="Ergebnis 3 2 3 2 3 3" xfId="9696" xr:uid="{00000000-0005-0000-0000-0000D5250000}"/>
    <cellStyle name="Ergebnis 3 2 3 2 4" xfId="9697" xr:uid="{00000000-0005-0000-0000-0000D6250000}"/>
    <cellStyle name="Ergebnis 3 2 3 2 4 2" xfId="9698" xr:uid="{00000000-0005-0000-0000-0000D7250000}"/>
    <cellStyle name="Ergebnis 3 2 3 2 5" xfId="9699" xr:uid="{00000000-0005-0000-0000-0000D8250000}"/>
    <cellStyle name="Ergebnis 3 2 3 3" xfId="9700" xr:uid="{00000000-0005-0000-0000-0000D9250000}"/>
    <cellStyle name="Ergebnis 3 2 3 3 2" xfId="9701" xr:uid="{00000000-0005-0000-0000-0000DA250000}"/>
    <cellStyle name="Ergebnis 3 2 3 3 2 2" xfId="9702" xr:uid="{00000000-0005-0000-0000-0000DB250000}"/>
    <cellStyle name="Ergebnis 3 2 3 3 3" xfId="9703" xr:uid="{00000000-0005-0000-0000-0000DC250000}"/>
    <cellStyle name="Ergebnis 3 2 3 4" xfId="9704" xr:uid="{00000000-0005-0000-0000-0000DD250000}"/>
    <cellStyle name="Ergebnis 3 2 3 4 2" xfId="9705" xr:uid="{00000000-0005-0000-0000-0000DE250000}"/>
    <cellStyle name="Ergebnis 3 2 3 4 2 2" xfId="9706" xr:uid="{00000000-0005-0000-0000-0000DF250000}"/>
    <cellStyle name="Ergebnis 3 2 3 4 3" xfId="9707" xr:uid="{00000000-0005-0000-0000-0000E0250000}"/>
    <cellStyle name="Ergebnis 3 2 3 5" xfId="9708" xr:uid="{00000000-0005-0000-0000-0000E1250000}"/>
    <cellStyle name="Ergebnis 3 2 3 5 2" xfId="9709" xr:uid="{00000000-0005-0000-0000-0000E2250000}"/>
    <cellStyle name="Ergebnis 3 2 3 6" xfId="9710" xr:uid="{00000000-0005-0000-0000-0000E3250000}"/>
    <cellStyle name="Ergebnis 3 2 4" xfId="9711" xr:uid="{00000000-0005-0000-0000-0000E4250000}"/>
    <cellStyle name="Ergebnis 3 2 4 2" xfId="9712" xr:uid="{00000000-0005-0000-0000-0000E5250000}"/>
    <cellStyle name="Ergebnis 3 2 4 2 2" xfId="9713" xr:uid="{00000000-0005-0000-0000-0000E6250000}"/>
    <cellStyle name="Ergebnis 3 2 4 2 2 2" xfId="9714" xr:uid="{00000000-0005-0000-0000-0000E7250000}"/>
    <cellStyle name="Ergebnis 3 2 4 2 2 2 2" xfId="9715" xr:uid="{00000000-0005-0000-0000-0000E8250000}"/>
    <cellStyle name="Ergebnis 3 2 4 2 2 3" xfId="9716" xr:uid="{00000000-0005-0000-0000-0000E9250000}"/>
    <cellStyle name="Ergebnis 3 2 4 2 3" xfId="9717" xr:uid="{00000000-0005-0000-0000-0000EA250000}"/>
    <cellStyle name="Ergebnis 3 2 4 2 3 2" xfId="9718" xr:uid="{00000000-0005-0000-0000-0000EB250000}"/>
    <cellStyle name="Ergebnis 3 2 4 2 3 2 2" xfId="9719" xr:uid="{00000000-0005-0000-0000-0000EC250000}"/>
    <cellStyle name="Ergebnis 3 2 4 2 3 3" xfId="9720" xr:uid="{00000000-0005-0000-0000-0000ED250000}"/>
    <cellStyle name="Ergebnis 3 2 4 2 4" xfId="9721" xr:uid="{00000000-0005-0000-0000-0000EE250000}"/>
    <cellStyle name="Ergebnis 3 2 4 2 4 2" xfId="9722" xr:uid="{00000000-0005-0000-0000-0000EF250000}"/>
    <cellStyle name="Ergebnis 3 2 4 2 5" xfId="9723" xr:uid="{00000000-0005-0000-0000-0000F0250000}"/>
    <cellStyle name="Ergebnis 3 2 4 3" xfId="9724" xr:uid="{00000000-0005-0000-0000-0000F1250000}"/>
    <cellStyle name="Ergebnis 3 2 4 3 2" xfId="9725" xr:uid="{00000000-0005-0000-0000-0000F2250000}"/>
    <cellStyle name="Ergebnis 3 2 4 3 2 2" xfId="9726" xr:uid="{00000000-0005-0000-0000-0000F3250000}"/>
    <cellStyle name="Ergebnis 3 2 4 3 3" xfId="9727" xr:uid="{00000000-0005-0000-0000-0000F4250000}"/>
    <cellStyle name="Ergebnis 3 2 4 4" xfId="9728" xr:uid="{00000000-0005-0000-0000-0000F5250000}"/>
    <cellStyle name="Ergebnis 3 2 4 4 2" xfId="9729" xr:uid="{00000000-0005-0000-0000-0000F6250000}"/>
    <cellStyle name="Ergebnis 3 2 4 4 2 2" xfId="9730" xr:uid="{00000000-0005-0000-0000-0000F7250000}"/>
    <cellStyle name="Ergebnis 3 2 4 4 3" xfId="9731" xr:uid="{00000000-0005-0000-0000-0000F8250000}"/>
    <cellStyle name="Ergebnis 3 2 4 5" xfId="9732" xr:uid="{00000000-0005-0000-0000-0000F9250000}"/>
    <cellStyle name="Ergebnis 3 2 4 5 2" xfId="9733" xr:uid="{00000000-0005-0000-0000-0000FA250000}"/>
    <cellStyle name="Ergebnis 3 2 4 6" xfId="9734" xr:uid="{00000000-0005-0000-0000-0000FB250000}"/>
    <cellStyle name="Ergebnis 3 2 5" xfId="9735" xr:uid="{00000000-0005-0000-0000-0000FC250000}"/>
    <cellStyle name="Ergebnis 3 2 5 2" xfId="9736" xr:uid="{00000000-0005-0000-0000-0000FD250000}"/>
    <cellStyle name="Ergebnis 3 2 5 2 2" xfId="9737" xr:uid="{00000000-0005-0000-0000-0000FE250000}"/>
    <cellStyle name="Ergebnis 3 2 5 2 2 2" xfId="9738" xr:uid="{00000000-0005-0000-0000-0000FF250000}"/>
    <cellStyle name="Ergebnis 3 2 5 2 3" xfId="9739" xr:uid="{00000000-0005-0000-0000-000000260000}"/>
    <cellStyle name="Ergebnis 3 2 5 3" xfId="9740" xr:uid="{00000000-0005-0000-0000-000001260000}"/>
    <cellStyle name="Ergebnis 3 2 5 3 2" xfId="9741" xr:uid="{00000000-0005-0000-0000-000002260000}"/>
    <cellStyle name="Ergebnis 3 2 5 3 2 2" xfId="9742" xr:uid="{00000000-0005-0000-0000-000003260000}"/>
    <cellStyle name="Ergebnis 3 2 5 3 3" xfId="9743" xr:uid="{00000000-0005-0000-0000-000004260000}"/>
    <cellStyle name="Ergebnis 3 2 5 4" xfId="9744" xr:uid="{00000000-0005-0000-0000-000005260000}"/>
    <cellStyle name="Ergebnis 3 2 5 4 2" xfId="9745" xr:uid="{00000000-0005-0000-0000-000006260000}"/>
    <cellStyle name="Ergebnis 3 2 5 5" xfId="9746" xr:uid="{00000000-0005-0000-0000-000007260000}"/>
    <cellStyle name="Ergebnis 3 2 6" xfId="9747" xr:uid="{00000000-0005-0000-0000-000008260000}"/>
    <cellStyle name="Ergebnis 3 2 6 2" xfId="9748" xr:uid="{00000000-0005-0000-0000-000009260000}"/>
    <cellStyle name="Ergebnis 3 2 6 2 2" xfId="9749" xr:uid="{00000000-0005-0000-0000-00000A260000}"/>
    <cellStyle name="Ergebnis 3 2 6 3" xfId="9750" xr:uid="{00000000-0005-0000-0000-00000B260000}"/>
    <cellStyle name="Ergebnis 3 2 7" xfId="9751" xr:uid="{00000000-0005-0000-0000-00000C260000}"/>
    <cellStyle name="Ergebnis 3 2 7 2" xfId="9752" xr:uid="{00000000-0005-0000-0000-00000D260000}"/>
    <cellStyle name="Ergebnis 3 2 7 2 2" xfId="9753" xr:uid="{00000000-0005-0000-0000-00000E260000}"/>
    <cellStyle name="Ergebnis 3 2 7 3" xfId="9754" xr:uid="{00000000-0005-0000-0000-00000F260000}"/>
    <cellStyle name="Ergebnis 3 2 8" xfId="9755" xr:uid="{00000000-0005-0000-0000-000010260000}"/>
    <cellStyle name="Ergebnis 3 2 8 2" xfId="9756" xr:uid="{00000000-0005-0000-0000-000011260000}"/>
    <cellStyle name="Ergebnis 3 2 9" xfId="9757" xr:uid="{00000000-0005-0000-0000-000012260000}"/>
    <cellStyle name="Ergebnis 3 3" xfId="9758" xr:uid="{00000000-0005-0000-0000-000013260000}"/>
    <cellStyle name="Ergebnis 3 3 2" xfId="9759" xr:uid="{00000000-0005-0000-0000-000014260000}"/>
    <cellStyle name="Ergebnis 3 3 2 2" xfId="9760" xr:uid="{00000000-0005-0000-0000-000015260000}"/>
    <cellStyle name="Ergebnis 3 3 2 2 2" xfId="9761" xr:uid="{00000000-0005-0000-0000-000016260000}"/>
    <cellStyle name="Ergebnis 3 3 2 2 2 2" xfId="9762" xr:uid="{00000000-0005-0000-0000-000017260000}"/>
    <cellStyle name="Ergebnis 3 3 2 2 3" xfId="9763" xr:uid="{00000000-0005-0000-0000-000018260000}"/>
    <cellStyle name="Ergebnis 3 3 2 3" xfId="9764" xr:uid="{00000000-0005-0000-0000-000019260000}"/>
    <cellStyle name="Ergebnis 3 3 2 3 2" xfId="9765" xr:uid="{00000000-0005-0000-0000-00001A260000}"/>
    <cellStyle name="Ergebnis 3 3 2 3 2 2" xfId="9766" xr:uid="{00000000-0005-0000-0000-00001B260000}"/>
    <cellStyle name="Ergebnis 3 3 2 3 3" xfId="9767" xr:uid="{00000000-0005-0000-0000-00001C260000}"/>
    <cellStyle name="Ergebnis 3 3 2 4" xfId="9768" xr:uid="{00000000-0005-0000-0000-00001D260000}"/>
    <cellStyle name="Ergebnis 3 3 2 4 2" xfId="9769" xr:uid="{00000000-0005-0000-0000-00001E260000}"/>
    <cellStyle name="Ergebnis 3 3 2 5" xfId="9770" xr:uid="{00000000-0005-0000-0000-00001F260000}"/>
    <cellStyle name="Ergebnis 3 3 3" xfId="9771" xr:uid="{00000000-0005-0000-0000-000020260000}"/>
    <cellStyle name="Ergebnis 3 3 3 2" xfId="9772" xr:uid="{00000000-0005-0000-0000-000021260000}"/>
    <cellStyle name="Ergebnis 3 3 3 2 2" xfId="9773" xr:uid="{00000000-0005-0000-0000-000022260000}"/>
    <cellStyle name="Ergebnis 3 3 3 3" xfId="9774" xr:uid="{00000000-0005-0000-0000-000023260000}"/>
    <cellStyle name="Ergebnis 3 3 4" xfId="9775" xr:uid="{00000000-0005-0000-0000-000024260000}"/>
    <cellStyle name="Ergebnis 3 3 4 2" xfId="9776" xr:uid="{00000000-0005-0000-0000-000025260000}"/>
    <cellStyle name="Ergebnis 3 3 4 2 2" xfId="9777" xr:uid="{00000000-0005-0000-0000-000026260000}"/>
    <cellStyle name="Ergebnis 3 3 4 3" xfId="9778" xr:uid="{00000000-0005-0000-0000-000027260000}"/>
    <cellStyle name="Ergebnis 3 3 5" xfId="9779" xr:uid="{00000000-0005-0000-0000-000028260000}"/>
    <cellStyle name="Ergebnis 3 3 5 2" xfId="9780" xr:uid="{00000000-0005-0000-0000-000029260000}"/>
    <cellStyle name="Ergebnis 3 3 6" xfId="9781" xr:uid="{00000000-0005-0000-0000-00002A260000}"/>
    <cellStyle name="Ergebnis 3 4" xfId="9782" xr:uid="{00000000-0005-0000-0000-00002B260000}"/>
    <cellStyle name="Ergebnis 3 4 2" xfId="9783" xr:uid="{00000000-0005-0000-0000-00002C260000}"/>
    <cellStyle name="Ergebnis 3 4 2 2" xfId="9784" xr:uid="{00000000-0005-0000-0000-00002D260000}"/>
    <cellStyle name="Ergebnis 3 4 2 2 2" xfId="9785" xr:uid="{00000000-0005-0000-0000-00002E260000}"/>
    <cellStyle name="Ergebnis 3 4 2 2 2 2" xfId="9786" xr:uid="{00000000-0005-0000-0000-00002F260000}"/>
    <cellStyle name="Ergebnis 3 4 2 2 3" xfId="9787" xr:uid="{00000000-0005-0000-0000-000030260000}"/>
    <cellStyle name="Ergebnis 3 4 2 3" xfId="9788" xr:uid="{00000000-0005-0000-0000-000031260000}"/>
    <cellStyle name="Ergebnis 3 4 2 3 2" xfId="9789" xr:uid="{00000000-0005-0000-0000-000032260000}"/>
    <cellStyle name="Ergebnis 3 4 2 3 2 2" xfId="9790" xr:uid="{00000000-0005-0000-0000-000033260000}"/>
    <cellStyle name="Ergebnis 3 4 2 3 3" xfId="9791" xr:uid="{00000000-0005-0000-0000-000034260000}"/>
    <cellStyle name="Ergebnis 3 4 2 4" xfId="9792" xr:uid="{00000000-0005-0000-0000-000035260000}"/>
    <cellStyle name="Ergebnis 3 4 2 4 2" xfId="9793" xr:uid="{00000000-0005-0000-0000-000036260000}"/>
    <cellStyle name="Ergebnis 3 4 2 5" xfId="9794" xr:uid="{00000000-0005-0000-0000-000037260000}"/>
    <cellStyle name="Ergebnis 3 4 3" xfId="9795" xr:uid="{00000000-0005-0000-0000-000038260000}"/>
    <cellStyle name="Ergebnis 3 4 3 2" xfId="9796" xr:uid="{00000000-0005-0000-0000-000039260000}"/>
    <cellStyle name="Ergebnis 3 4 3 2 2" xfId="9797" xr:uid="{00000000-0005-0000-0000-00003A260000}"/>
    <cellStyle name="Ergebnis 3 4 3 3" xfId="9798" xr:uid="{00000000-0005-0000-0000-00003B260000}"/>
    <cellStyle name="Ergebnis 3 4 4" xfId="9799" xr:uid="{00000000-0005-0000-0000-00003C260000}"/>
    <cellStyle name="Ergebnis 3 4 4 2" xfId="9800" xr:uid="{00000000-0005-0000-0000-00003D260000}"/>
    <cellStyle name="Ergebnis 3 4 4 2 2" xfId="9801" xr:uid="{00000000-0005-0000-0000-00003E260000}"/>
    <cellStyle name="Ergebnis 3 4 4 3" xfId="9802" xr:uid="{00000000-0005-0000-0000-00003F260000}"/>
    <cellStyle name="Ergebnis 3 4 5" xfId="9803" xr:uid="{00000000-0005-0000-0000-000040260000}"/>
    <cellStyle name="Ergebnis 3 4 5 2" xfId="9804" xr:uid="{00000000-0005-0000-0000-000041260000}"/>
    <cellStyle name="Ergebnis 3 4 6" xfId="9805" xr:uid="{00000000-0005-0000-0000-000042260000}"/>
    <cellStyle name="Ergebnis 3 5" xfId="9806" xr:uid="{00000000-0005-0000-0000-000043260000}"/>
    <cellStyle name="Ergebnis 3 5 2" xfId="9807" xr:uid="{00000000-0005-0000-0000-000044260000}"/>
    <cellStyle name="Ergebnis 3 5 2 2" xfId="9808" xr:uid="{00000000-0005-0000-0000-000045260000}"/>
    <cellStyle name="Ergebnis 3 5 2 2 2" xfId="9809" xr:uid="{00000000-0005-0000-0000-000046260000}"/>
    <cellStyle name="Ergebnis 3 5 2 2 2 2" xfId="9810" xr:uid="{00000000-0005-0000-0000-000047260000}"/>
    <cellStyle name="Ergebnis 3 5 2 2 3" xfId="9811" xr:uid="{00000000-0005-0000-0000-000048260000}"/>
    <cellStyle name="Ergebnis 3 5 2 3" xfId="9812" xr:uid="{00000000-0005-0000-0000-000049260000}"/>
    <cellStyle name="Ergebnis 3 5 2 3 2" xfId="9813" xr:uid="{00000000-0005-0000-0000-00004A260000}"/>
    <cellStyle name="Ergebnis 3 5 2 3 2 2" xfId="9814" xr:uid="{00000000-0005-0000-0000-00004B260000}"/>
    <cellStyle name="Ergebnis 3 5 2 3 3" xfId="9815" xr:uid="{00000000-0005-0000-0000-00004C260000}"/>
    <cellStyle name="Ergebnis 3 5 2 4" xfId="9816" xr:uid="{00000000-0005-0000-0000-00004D260000}"/>
    <cellStyle name="Ergebnis 3 5 2 4 2" xfId="9817" xr:uid="{00000000-0005-0000-0000-00004E260000}"/>
    <cellStyle name="Ergebnis 3 5 2 5" xfId="9818" xr:uid="{00000000-0005-0000-0000-00004F260000}"/>
    <cellStyle name="Ergebnis 3 5 3" xfId="9819" xr:uid="{00000000-0005-0000-0000-000050260000}"/>
    <cellStyle name="Ergebnis 3 5 3 2" xfId="9820" xr:uid="{00000000-0005-0000-0000-000051260000}"/>
    <cellStyle name="Ergebnis 3 5 3 2 2" xfId="9821" xr:uid="{00000000-0005-0000-0000-000052260000}"/>
    <cellStyle name="Ergebnis 3 5 3 3" xfId="9822" xr:uid="{00000000-0005-0000-0000-000053260000}"/>
    <cellStyle name="Ergebnis 3 5 4" xfId="9823" xr:uid="{00000000-0005-0000-0000-000054260000}"/>
    <cellStyle name="Ergebnis 3 5 4 2" xfId="9824" xr:uid="{00000000-0005-0000-0000-000055260000}"/>
    <cellStyle name="Ergebnis 3 5 4 2 2" xfId="9825" xr:uid="{00000000-0005-0000-0000-000056260000}"/>
    <cellStyle name="Ergebnis 3 5 4 3" xfId="9826" xr:uid="{00000000-0005-0000-0000-000057260000}"/>
    <cellStyle name="Ergebnis 3 5 5" xfId="9827" xr:uid="{00000000-0005-0000-0000-000058260000}"/>
    <cellStyle name="Ergebnis 3 5 5 2" xfId="9828" xr:uid="{00000000-0005-0000-0000-000059260000}"/>
    <cellStyle name="Ergebnis 3 5 6" xfId="9829" xr:uid="{00000000-0005-0000-0000-00005A260000}"/>
    <cellStyle name="Ergebnis 3 6" xfId="9830" xr:uid="{00000000-0005-0000-0000-00005B260000}"/>
    <cellStyle name="Ergebnis 3 6 2" xfId="9831" xr:uid="{00000000-0005-0000-0000-00005C260000}"/>
    <cellStyle name="Ergebnis 3 6 2 2" xfId="9832" xr:uid="{00000000-0005-0000-0000-00005D260000}"/>
    <cellStyle name="Ergebnis 3 6 2 2 2" xfId="9833" xr:uid="{00000000-0005-0000-0000-00005E260000}"/>
    <cellStyle name="Ergebnis 3 6 2 2 2 2" xfId="9834" xr:uid="{00000000-0005-0000-0000-00005F260000}"/>
    <cellStyle name="Ergebnis 3 6 2 2 3" xfId="9835" xr:uid="{00000000-0005-0000-0000-000060260000}"/>
    <cellStyle name="Ergebnis 3 6 2 3" xfId="9836" xr:uid="{00000000-0005-0000-0000-000061260000}"/>
    <cellStyle name="Ergebnis 3 6 2 3 2" xfId="9837" xr:uid="{00000000-0005-0000-0000-000062260000}"/>
    <cellStyle name="Ergebnis 3 6 2 3 2 2" xfId="9838" xr:uid="{00000000-0005-0000-0000-000063260000}"/>
    <cellStyle name="Ergebnis 3 6 2 3 3" xfId="9839" xr:uid="{00000000-0005-0000-0000-000064260000}"/>
    <cellStyle name="Ergebnis 3 6 2 4" xfId="9840" xr:uid="{00000000-0005-0000-0000-000065260000}"/>
    <cellStyle name="Ergebnis 3 6 2 4 2" xfId="9841" xr:uid="{00000000-0005-0000-0000-000066260000}"/>
    <cellStyle name="Ergebnis 3 6 2 5" xfId="9842" xr:uid="{00000000-0005-0000-0000-000067260000}"/>
    <cellStyle name="Ergebnis 3 6 3" xfId="9843" xr:uid="{00000000-0005-0000-0000-000068260000}"/>
    <cellStyle name="Ergebnis 3 6 3 2" xfId="9844" xr:uid="{00000000-0005-0000-0000-000069260000}"/>
    <cellStyle name="Ergebnis 3 6 3 2 2" xfId="9845" xr:uid="{00000000-0005-0000-0000-00006A260000}"/>
    <cellStyle name="Ergebnis 3 6 3 3" xfId="9846" xr:uid="{00000000-0005-0000-0000-00006B260000}"/>
    <cellStyle name="Ergebnis 3 6 4" xfId="9847" xr:uid="{00000000-0005-0000-0000-00006C260000}"/>
    <cellStyle name="Ergebnis 3 6 4 2" xfId="9848" xr:uid="{00000000-0005-0000-0000-00006D260000}"/>
    <cellStyle name="Ergebnis 3 6 4 2 2" xfId="9849" xr:uid="{00000000-0005-0000-0000-00006E260000}"/>
    <cellStyle name="Ergebnis 3 6 4 3" xfId="9850" xr:uid="{00000000-0005-0000-0000-00006F260000}"/>
    <cellStyle name="Ergebnis 3 6 5" xfId="9851" xr:uid="{00000000-0005-0000-0000-000070260000}"/>
    <cellStyle name="Ergebnis 3 6 5 2" xfId="9852" xr:uid="{00000000-0005-0000-0000-000071260000}"/>
    <cellStyle name="Ergebnis 3 6 6" xfId="9853" xr:uid="{00000000-0005-0000-0000-000072260000}"/>
    <cellStyle name="Ergebnis 3 7" xfId="9854" xr:uid="{00000000-0005-0000-0000-000073260000}"/>
    <cellStyle name="Ergebnis 3 7 2" xfId="9855" xr:uid="{00000000-0005-0000-0000-000074260000}"/>
    <cellStyle name="Ergebnis 3 7 2 2" xfId="9856" xr:uid="{00000000-0005-0000-0000-000075260000}"/>
    <cellStyle name="Ergebnis 3 7 2 2 2" xfId="9857" xr:uid="{00000000-0005-0000-0000-000076260000}"/>
    <cellStyle name="Ergebnis 3 7 2 2 2 2" xfId="9858" xr:uid="{00000000-0005-0000-0000-000077260000}"/>
    <cellStyle name="Ergebnis 3 7 2 2 3" xfId="9859" xr:uid="{00000000-0005-0000-0000-000078260000}"/>
    <cellStyle name="Ergebnis 3 7 2 3" xfId="9860" xr:uid="{00000000-0005-0000-0000-000079260000}"/>
    <cellStyle name="Ergebnis 3 7 2 3 2" xfId="9861" xr:uid="{00000000-0005-0000-0000-00007A260000}"/>
    <cellStyle name="Ergebnis 3 7 2 3 2 2" xfId="9862" xr:uid="{00000000-0005-0000-0000-00007B260000}"/>
    <cellStyle name="Ergebnis 3 7 2 3 3" xfId="9863" xr:uid="{00000000-0005-0000-0000-00007C260000}"/>
    <cellStyle name="Ergebnis 3 7 2 4" xfId="9864" xr:uid="{00000000-0005-0000-0000-00007D260000}"/>
    <cellStyle name="Ergebnis 3 7 2 4 2" xfId="9865" xr:uid="{00000000-0005-0000-0000-00007E260000}"/>
    <cellStyle name="Ergebnis 3 7 2 5" xfId="9866" xr:uid="{00000000-0005-0000-0000-00007F260000}"/>
    <cellStyle name="Ergebnis 3 7 3" xfId="9867" xr:uid="{00000000-0005-0000-0000-000080260000}"/>
    <cellStyle name="Ergebnis 3 7 3 2" xfId="9868" xr:uid="{00000000-0005-0000-0000-000081260000}"/>
    <cellStyle name="Ergebnis 3 7 3 2 2" xfId="9869" xr:uid="{00000000-0005-0000-0000-000082260000}"/>
    <cellStyle name="Ergebnis 3 7 3 3" xfId="9870" xr:uid="{00000000-0005-0000-0000-000083260000}"/>
    <cellStyle name="Ergebnis 3 7 4" xfId="9871" xr:uid="{00000000-0005-0000-0000-000084260000}"/>
    <cellStyle name="Ergebnis 3 7 4 2" xfId="9872" xr:uid="{00000000-0005-0000-0000-000085260000}"/>
    <cellStyle name="Ergebnis 3 7 4 2 2" xfId="9873" xr:uid="{00000000-0005-0000-0000-000086260000}"/>
    <cellStyle name="Ergebnis 3 7 4 3" xfId="9874" xr:uid="{00000000-0005-0000-0000-000087260000}"/>
    <cellStyle name="Ergebnis 3 7 5" xfId="9875" xr:uid="{00000000-0005-0000-0000-000088260000}"/>
    <cellStyle name="Ergebnis 3 7 5 2" xfId="9876" xr:uid="{00000000-0005-0000-0000-000089260000}"/>
    <cellStyle name="Ergebnis 3 7 6" xfId="9877" xr:uid="{00000000-0005-0000-0000-00008A260000}"/>
    <cellStyle name="Ergebnis 3 8" xfId="9878" xr:uid="{00000000-0005-0000-0000-00008B260000}"/>
    <cellStyle name="Ergebnis 3 8 2" xfId="9879" xr:uid="{00000000-0005-0000-0000-00008C260000}"/>
    <cellStyle name="Ergebnis 3 8 2 2" xfId="9880" xr:uid="{00000000-0005-0000-0000-00008D260000}"/>
    <cellStyle name="Ergebnis 3 8 2 2 2" xfId="9881" xr:uid="{00000000-0005-0000-0000-00008E260000}"/>
    <cellStyle name="Ergebnis 3 8 2 3" xfId="9882" xr:uid="{00000000-0005-0000-0000-00008F260000}"/>
    <cellStyle name="Ergebnis 3 8 3" xfId="9883" xr:uid="{00000000-0005-0000-0000-000090260000}"/>
    <cellStyle name="Ergebnis 3 8 3 2" xfId="9884" xr:uid="{00000000-0005-0000-0000-000091260000}"/>
    <cellStyle name="Ergebnis 3 8 3 2 2" xfId="9885" xr:uid="{00000000-0005-0000-0000-000092260000}"/>
    <cellStyle name="Ergebnis 3 8 3 3" xfId="9886" xr:uid="{00000000-0005-0000-0000-000093260000}"/>
    <cellStyle name="Ergebnis 3 8 4" xfId="9887" xr:uid="{00000000-0005-0000-0000-000094260000}"/>
    <cellStyle name="Ergebnis 3 8 4 2" xfId="9888" xr:uid="{00000000-0005-0000-0000-000095260000}"/>
    <cellStyle name="Ergebnis 3 8 5" xfId="9889" xr:uid="{00000000-0005-0000-0000-000096260000}"/>
    <cellStyle name="Ergebnis 3 9" xfId="9890" xr:uid="{00000000-0005-0000-0000-000097260000}"/>
    <cellStyle name="Ergebnis 3 9 2" xfId="9891" xr:uid="{00000000-0005-0000-0000-000098260000}"/>
    <cellStyle name="Ergebnis 3 9 2 2" xfId="9892" xr:uid="{00000000-0005-0000-0000-000099260000}"/>
    <cellStyle name="Ergebnis 3 9 3" xfId="9893" xr:uid="{00000000-0005-0000-0000-00009A260000}"/>
    <cellStyle name="Ergebnis 4" xfId="9894" xr:uid="{00000000-0005-0000-0000-00009B260000}"/>
    <cellStyle name="Ergebnis 4 10" xfId="9895" xr:uid="{00000000-0005-0000-0000-00009C260000}"/>
    <cellStyle name="Ergebnis 4 10 2" xfId="9896" xr:uid="{00000000-0005-0000-0000-00009D260000}"/>
    <cellStyle name="Ergebnis 4 10 2 2" xfId="9897" xr:uid="{00000000-0005-0000-0000-00009E260000}"/>
    <cellStyle name="Ergebnis 4 10 3" xfId="9898" xr:uid="{00000000-0005-0000-0000-00009F260000}"/>
    <cellStyle name="Ergebnis 4 11" xfId="9899" xr:uid="{00000000-0005-0000-0000-0000A0260000}"/>
    <cellStyle name="Ergebnis 4 11 2" xfId="9900" xr:uid="{00000000-0005-0000-0000-0000A1260000}"/>
    <cellStyle name="Ergebnis 4 12" xfId="9901" xr:uid="{00000000-0005-0000-0000-0000A2260000}"/>
    <cellStyle name="Ergebnis 4 2" xfId="9902" xr:uid="{00000000-0005-0000-0000-0000A3260000}"/>
    <cellStyle name="Ergebnis 4 2 2" xfId="9903" xr:uid="{00000000-0005-0000-0000-0000A4260000}"/>
    <cellStyle name="Ergebnis 4 2 2 2" xfId="9904" xr:uid="{00000000-0005-0000-0000-0000A5260000}"/>
    <cellStyle name="Ergebnis 4 2 2 2 2" xfId="9905" xr:uid="{00000000-0005-0000-0000-0000A6260000}"/>
    <cellStyle name="Ergebnis 4 2 2 2 2 2" xfId="9906" xr:uid="{00000000-0005-0000-0000-0000A7260000}"/>
    <cellStyle name="Ergebnis 4 2 2 2 2 2 2" xfId="9907" xr:uid="{00000000-0005-0000-0000-0000A8260000}"/>
    <cellStyle name="Ergebnis 4 2 2 2 2 3" xfId="9908" xr:uid="{00000000-0005-0000-0000-0000A9260000}"/>
    <cellStyle name="Ergebnis 4 2 2 2 3" xfId="9909" xr:uid="{00000000-0005-0000-0000-0000AA260000}"/>
    <cellStyle name="Ergebnis 4 2 2 2 3 2" xfId="9910" xr:uid="{00000000-0005-0000-0000-0000AB260000}"/>
    <cellStyle name="Ergebnis 4 2 2 2 3 2 2" xfId="9911" xr:uid="{00000000-0005-0000-0000-0000AC260000}"/>
    <cellStyle name="Ergebnis 4 2 2 2 3 3" xfId="9912" xr:uid="{00000000-0005-0000-0000-0000AD260000}"/>
    <cellStyle name="Ergebnis 4 2 2 2 4" xfId="9913" xr:uid="{00000000-0005-0000-0000-0000AE260000}"/>
    <cellStyle name="Ergebnis 4 2 2 2 4 2" xfId="9914" xr:uid="{00000000-0005-0000-0000-0000AF260000}"/>
    <cellStyle name="Ergebnis 4 2 2 2 5" xfId="9915" xr:uid="{00000000-0005-0000-0000-0000B0260000}"/>
    <cellStyle name="Ergebnis 4 2 2 3" xfId="9916" xr:uid="{00000000-0005-0000-0000-0000B1260000}"/>
    <cellStyle name="Ergebnis 4 2 2 3 2" xfId="9917" xr:uid="{00000000-0005-0000-0000-0000B2260000}"/>
    <cellStyle name="Ergebnis 4 2 2 3 2 2" xfId="9918" xr:uid="{00000000-0005-0000-0000-0000B3260000}"/>
    <cellStyle name="Ergebnis 4 2 2 3 3" xfId="9919" xr:uid="{00000000-0005-0000-0000-0000B4260000}"/>
    <cellStyle name="Ergebnis 4 2 2 4" xfId="9920" xr:uid="{00000000-0005-0000-0000-0000B5260000}"/>
    <cellStyle name="Ergebnis 4 2 2 4 2" xfId="9921" xr:uid="{00000000-0005-0000-0000-0000B6260000}"/>
    <cellStyle name="Ergebnis 4 2 2 4 2 2" xfId="9922" xr:uid="{00000000-0005-0000-0000-0000B7260000}"/>
    <cellStyle name="Ergebnis 4 2 2 4 3" xfId="9923" xr:uid="{00000000-0005-0000-0000-0000B8260000}"/>
    <cellStyle name="Ergebnis 4 2 2 5" xfId="9924" xr:uid="{00000000-0005-0000-0000-0000B9260000}"/>
    <cellStyle name="Ergebnis 4 2 2 5 2" xfId="9925" xr:uid="{00000000-0005-0000-0000-0000BA260000}"/>
    <cellStyle name="Ergebnis 4 2 2 6" xfId="9926" xr:uid="{00000000-0005-0000-0000-0000BB260000}"/>
    <cellStyle name="Ergebnis 4 2 3" xfId="9927" xr:uid="{00000000-0005-0000-0000-0000BC260000}"/>
    <cellStyle name="Ergebnis 4 2 3 2" xfId="9928" xr:uid="{00000000-0005-0000-0000-0000BD260000}"/>
    <cellStyle name="Ergebnis 4 2 3 2 2" xfId="9929" xr:uid="{00000000-0005-0000-0000-0000BE260000}"/>
    <cellStyle name="Ergebnis 4 2 3 2 2 2" xfId="9930" xr:uid="{00000000-0005-0000-0000-0000BF260000}"/>
    <cellStyle name="Ergebnis 4 2 3 2 2 2 2" xfId="9931" xr:uid="{00000000-0005-0000-0000-0000C0260000}"/>
    <cellStyle name="Ergebnis 4 2 3 2 2 3" xfId="9932" xr:uid="{00000000-0005-0000-0000-0000C1260000}"/>
    <cellStyle name="Ergebnis 4 2 3 2 3" xfId="9933" xr:uid="{00000000-0005-0000-0000-0000C2260000}"/>
    <cellStyle name="Ergebnis 4 2 3 2 3 2" xfId="9934" xr:uid="{00000000-0005-0000-0000-0000C3260000}"/>
    <cellStyle name="Ergebnis 4 2 3 2 3 2 2" xfId="9935" xr:uid="{00000000-0005-0000-0000-0000C4260000}"/>
    <cellStyle name="Ergebnis 4 2 3 2 3 3" xfId="9936" xr:uid="{00000000-0005-0000-0000-0000C5260000}"/>
    <cellStyle name="Ergebnis 4 2 3 2 4" xfId="9937" xr:uid="{00000000-0005-0000-0000-0000C6260000}"/>
    <cellStyle name="Ergebnis 4 2 3 2 4 2" xfId="9938" xr:uid="{00000000-0005-0000-0000-0000C7260000}"/>
    <cellStyle name="Ergebnis 4 2 3 2 5" xfId="9939" xr:uid="{00000000-0005-0000-0000-0000C8260000}"/>
    <cellStyle name="Ergebnis 4 2 3 3" xfId="9940" xr:uid="{00000000-0005-0000-0000-0000C9260000}"/>
    <cellStyle name="Ergebnis 4 2 3 3 2" xfId="9941" xr:uid="{00000000-0005-0000-0000-0000CA260000}"/>
    <cellStyle name="Ergebnis 4 2 3 3 2 2" xfId="9942" xr:uid="{00000000-0005-0000-0000-0000CB260000}"/>
    <cellStyle name="Ergebnis 4 2 3 3 3" xfId="9943" xr:uid="{00000000-0005-0000-0000-0000CC260000}"/>
    <cellStyle name="Ergebnis 4 2 3 4" xfId="9944" xr:uid="{00000000-0005-0000-0000-0000CD260000}"/>
    <cellStyle name="Ergebnis 4 2 3 4 2" xfId="9945" xr:uid="{00000000-0005-0000-0000-0000CE260000}"/>
    <cellStyle name="Ergebnis 4 2 3 4 2 2" xfId="9946" xr:uid="{00000000-0005-0000-0000-0000CF260000}"/>
    <cellStyle name="Ergebnis 4 2 3 4 3" xfId="9947" xr:uid="{00000000-0005-0000-0000-0000D0260000}"/>
    <cellStyle name="Ergebnis 4 2 3 5" xfId="9948" xr:uid="{00000000-0005-0000-0000-0000D1260000}"/>
    <cellStyle name="Ergebnis 4 2 3 5 2" xfId="9949" xr:uid="{00000000-0005-0000-0000-0000D2260000}"/>
    <cellStyle name="Ergebnis 4 2 3 6" xfId="9950" xr:uid="{00000000-0005-0000-0000-0000D3260000}"/>
    <cellStyle name="Ergebnis 4 2 4" xfId="9951" xr:uid="{00000000-0005-0000-0000-0000D4260000}"/>
    <cellStyle name="Ergebnis 4 2 4 2" xfId="9952" xr:uid="{00000000-0005-0000-0000-0000D5260000}"/>
    <cellStyle name="Ergebnis 4 2 4 2 2" xfId="9953" xr:uid="{00000000-0005-0000-0000-0000D6260000}"/>
    <cellStyle name="Ergebnis 4 2 4 2 2 2" xfId="9954" xr:uid="{00000000-0005-0000-0000-0000D7260000}"/>
    <cellStyle name="Ergebnis 4 2 4 2 2 2 2" xfId="9955" xr:uid="{00000000-0005-0000-0000-0000D8260000}"/>
    <cellStyle name="Ergebnis 4 2 4 2 2 3" xfId="9956" xr:uid="{00000000-0005-0000-0000-0000D9260000}"/>
    <cellStyle name="Ergebnis 4 2 4 2 3" xfId="9957" xr:uid="{00000000-0005-0000-0000-0000DA260000}"/>
    <cellStyle name="Ergebnis 4 2 4 2 3 2" xfId="9958" xr:uid="{00000000-0005-0000-0000-0000DB260000}"/>
    <cellStyle name="Ergebnis 4 2 4 2 3 2 2" xfId="9959" xr:uid="{00000000-0005-0000-0000-0000DC260000}"/>
    <cellStyle name="Ergebnis 4 2 4 2 3 3" xfId="9960" xr:uid="{00000000-0005-0000-0000-0000DD260000}"/>
    <cellStyle name="Ergebnis 4 2 4 2 4" xfId="9961" xr:uid="{00000000-0005-0000-0000-0000DE260000}"/>
    <cellStyle name="Ergebnis 4 2 4 2 4 2" xfId="9962" xr:uid="{00000000-0005-0000-0000-0000DF260000}"/>
    <cellStyle name="Ergebnis 4 2 4 2 5" xfId="9963" xr:uid="{00000000-0005-0000-0000-0000E0260000}"/>
    <cellStyle name="Ergebnis 4 2 4 3" xfId="9964" xr:uid="{00000000-0005-0000-0000-0000E1260000}"/>
    <cellStyle name="Ergebnis 4 2 4 3 2" xfId="9965" xr:uid="{00000000-0005-0000-0000-0000E2260000}"/>
    <cellStyle name="Ergebnis 4 2 4 3 2 2" xfId="9966" xr:uid="{00000000-0005-0000-0000-0000E3260000}"/>
    <cellStyle name="Ergebnis 4 2 4 3 3" xfId="9967" xr:uid="{00000000-0005-0000-0000-0000E4260000}"/>
    <cellStyle name="Ergebnis 4 2 4 4" xfId="9968" xr:uid="{00000000-0005-0000-0000-0000E5260000}"/>
    <cellStyle name="Ergebnis 4 2 4 4 2" xfId="9969" xr:uid="{00000000-0005-0000-0000-0000E6260000}"/>
    <cellStyle name="Ergebnis 4 2 4 4 2 2" xfId="9970" xr:uid="{00000000-0005-0000-0000-0000E7260000}"/>
    <cellStyle name="Ergebnis 4 2 4 4 3" xfId="9971" xr:uid="{00000000-0005-0000-0000-0000E8260000}"/>
    <cellStyle name="Ergebnis 4 2 4 5" xfId="9972" xr:uid="{00000000-0005-0000-0000-0000E9260000}"/>
    <cellStyle name="Ergebnis 4 2 4 5 2" xfId="9973" xr:uid="{00000000-0005-0000-0000-0000EA260000}"/>
    <cellStyle name="Ergebnis 4 2 4 6" xfId="9974" xr:uid="{00000000-0005-0000-0000-0000EB260000}"/>
    <cellStyle name="Ergebnis 4 2 5" xfId="9975" xr:uid="{00000000-0005-0000-0000-0000EC260000}"/>
    <cellStyle name="Ergebnis 4 2 5 2" xfId="9976" xr:uid="{00000000-0005-0000-0000-0000ED260000}"/>
    <cellStyle name="Ergebnis 4 2 5 2 2" xfId="9977" xr:uid="{00000000-0005-0000-0000-0000EE260000}"/>
    <cellStyle name="Ergebnis 4 2 5 2 2 2" xfId="9978" xr:uid="{00000000-0005-0000-0000-0000EF260000}"/>
    <cellStyle name="Ergebnis 4 2 5 2 3" xfId="9979" xr:uid="{00000000-0005-0000-0000-0000F0260000}"/>
    <cellStyle name="Ergebnis 4 2 5 3" xfId="9980" xr:uid="{00000000-0005-0000-0000-0000F1260000}"/>
    <cellStyle name="Ergebnis 4 2 5 3 2" xfId="9981" xr:uid="{00000000-0005-0000-0000-0000F2260000}"/>
    <cellStyle name="Ergebnis 4 2 5 3 2 2" xfId="9982" xr:uid="{00000000-0005-0000-0000-0000F3260000}"/>
    <cellStyle name="Ergebnis 4 2 5 3 3" xfId="9983" xr:uid="{00000000-0005-0000-0000-0000F4260000}"/>
    <cellStyle name="Ergebnis 4 2 5 4" xfId="9984" xr:uid="{00000000-0005-0000-0000-0000F5260000}"/>
    <cellStyle name="Ergebnis 4 2 5 4 2" xfId="9985" xr:uid="{00000000-0005-0000-0000-0000F6260000}"/>
    <cellStyle name="Ergebnis 4 2 5 5" xfId="9986" xr:uid="{00000000-0005-0000-0000-0000F7260000}"/>
    <cellStyle name="Ergebnis 4 2 6" xfId="9987" xr:uid="{00000000-0005-0000-0000-0000F8260000}"/>
    <cellStyle name="Ergebnis 4 2 6 2" xfId="9988" xr:uid="{00000000-0005-0000-0000-0000F9260000}"/>
    <cellStyle name="Ergebnis 4 2 6 2 2" xfId="9989" xr:uid="{00000000-0005-0000-0000-0000FA260000}"/>
    <cellStyle name="Ergebnis 4 2 6 3" xfId="9990" xr:uid="{00000000-0005-0000-0000-0000FB260000}"/>
    <cellStyle name="Ergebnis 4 2 7" xfId="9991" xr:uid="{00000000-0005-0000-0000-0000FC260000}"/>
    <cellStyle name="Ergebnis 4 2 7 2" xfId="9992" xr:uid="{00000000-0005-0000-0000-0000FD260000}"/>
    <cellStyle name="Ergebnis 4 2 7 2 2" xfId="9993" xr:uid="{00000000-0005-0000-0000-0000FE260000}"/>
    <cellStyle name="Ergebnis 4 2 7 3" xfId="9994" xr:uid="{00000000-0005-0000-0000-0000FF260000}"/>
    <cellStyle name="Ergebnis 4 2 8" xfId="9995" xr:uid="{00000000-0005-0000-0000-000000270000}"/>
    <cellStyle name="Ergebnis 4 2 8 2" xfId="9996" xr:uid="{00000000-0005-0000-0000-000001270000}"/>
    <cellStyle name="Ergebnis 4 2 9" xfId="9997" xr:uid="{00000000-0005-0000-0000-000002270000}"/>
    <cellStyle name="Ergebnis 4 3" xfId="9998" xr:uid="{00000000-0005-0000-0000-000003270000}"/>
    <cellStyle name="Ergebnis 4 3 2" xfId="9999" xr:uid="{00000000-0005-0000-0000-000004270000}"/>
    <cellStyle name="Ergebnis 4 3 2 2" xfId="10000" xr:uid="{00000000-0005-0000-0000-000005270000}"/>
    <cellStyle name="Ergebnis 4 3 2 2 2" xfId="10001" xr:uid="{00000000-0005-0000-0000-000006270000}"/>
    <cellStyle name="Ergebnis 4 3 2 2 2 2" xfId="10002" xr:uid="{00000000-0005-0000-0000-000007270000}"/>
    <cellStyle name="Ergebnis 4 3 2 2 3" xfId="10003" xr:uid="{00000000-0005-0000-0000-000008270000}"/>
    <cellStyle name="Ergebnis 4 3 2 3" xfId="10004" xr:uid="{00000000-0005-0000-0000-000009270000}"/>
    <cellStyle name="Ergebnis 4 3 2 3 2" xfId="10005" xr:uid="{00000000-0005-0000-0000-00000A270000}"/>
    <cellStyle name="Ergebnis 4 3 2 3 2 2" xfId="10006" xr:uid="{00000000-0005-0000-0000-00000B270000}"/>
    <cellStyle name="Ergebnis 4 3 2 3 3" xfId="10007" xr:uid="{00000000-0005-0000-0000-00000C270000}"/>
    <cellStyle name="Ergebnis 4 3 2 4" xfId="10008" xr:uid="{00000000-0005-0000-0000-00000D270000}"/>
    <cellStyle name="Ergebnis 4 3 2 4 2" xfId="10009" xr:uid="{00000000-0005-0000-0000-00000E270000}"/>
    <cellStyle name="Ergebnis 4 3 2 5" xfId="10010" xr:uid="{00000000-0005-0000-0000-00000F270000}"/>
    <cellStyle name="Ergebnis 4 3 3" xfId="10011" xr:uid="{00000000-0005-0000-0000-000010270000}"/>
    <cellStyle name="Ergebnis 4 3 3 2" xfId="10012" xr:uid="{00000000-0005-0000-0000-000011270000}"/>
    <cellStyle name="Ergebnis 4 3 3 2 2" xfId="10013" xr:uid="{00000000-0005-0000-0000-000012270000}"/>
    <cellStyle name="Ergebnis 4 3 3 3" xfId="10014" xr:uid="{00000000-0005-0000-0000-000013270000}"/>
    <cellStyle name="Ergebnis 4 3 4" xfId="10015" xr:uid="{00000000-0005-0000-0000-000014270000}"/>
    <cellStyle name="Ergebnis 4 3 4 2" xfId="10016" xr:uid="{00000000-0005-0000-0000-000015270000}"/>
    <cellStyle name="Ergebnis 4 3 4 2 2" xfId="10017" xr:uid="{00000000-0005-0000-0000-000016270000}"/>
    <cellStyle name="Ergebnis 4 3 4 3" xfId="10018" xr:uid="{00000000-0005-0000-0000-000017270000}"/>
    <cellStyle name="Ergebnis 4 3 5" xfId="10019" xr:uid="{00000000-0005-0000-0000-000018270000}"/>
    <cellStyle name="Ergebnis 4 3 5 2" xfId="10020" xr:uid="{00000000-0005-0000-0000-000019270000}"/>
    <cellStyle name="Ergebnis 4 3 6" xfId="10021" xr:uid="{00000000-0005-0000-0000-00001A270000}"/>
    <cellStyle name="Ergebnis 4 4" xfId="10022" xr:uid="{00000000-0005-0000-0000-00001B270000}"/>
    <cellStyle name="Ergebnis 4 4 2" xfId="10023" xr:uid="{00000000-0005-0000-0000-00001C270000}"/>
    <cellStyle name="Ergebnis 4 4 2 2" xfId="10024" xr:uid="{00000000-0005-0000-0000-00001D270000}"/>
    <cellStyle name="Ergebnis 4 4 2 2 2" xfId="10025" xr:uid="{00000000-0005-0000-0000-00001E270000}"/>
    <cellStyle name="Ergebnis 4 4 2 2 2 2" xfId="10026" xr:uid="{00000000-0005-0000-0000-00001F270000}"/>
    <cellStyle name="Ergebnis 4 4 2 2 3" xfId="10027" xr:uid="{00000000-0005-0000-0000-000020270000}"/>
    <cellStyle name="Ergebnis 4 4 2 3" xfId="10028" xr:uid="{00000000-0005-0000-0000-000021270000}"/>
    <cellStyle name="Ergebnis 4 4 2 3 2" xfId="10029" xr:uid="{00000000-0005-0000-0000-000022270000}"/>
    <cellStyle name="Ergebnis 4 4 2 3 2 2" xfId="10030" xr:uid="{00000000-0005-0000-0000-000023270000}"/>
    <cellStyle name="Ergebnis 4 4 2 3 3" xfId="10031" xr:uid="{00000000-0005-0000-0000-000024270000}"/>
    <cellStyle name="Ergebnis 4 4 2 4" xfId="10032" xr:uid="{00000000-0005-0000-0000-000025270000}"/>
    <cellStyle name="Ergebnis 4 4 2 4 2" xfId="10033" xr:uid="{00000000-0005-0000-0000-000026270000}"/>
    <cellStyle name="Ergebnis 4 4 2 5" xfId="10034" xr:uid="{00000000-0005-0000-0000-000027270000}"/>
    <cellStyle name="Ergebnis 4 4 3" xfId="10035" xr:uid="{00000000-0005-0000-0000-000028270000}"/>
    <cellStyle name="Ergebnis 4 4 3 2" xfId="10036" xr:uid="{00000000-0005-0000-0000-000029270000}"/>
    <cellStyle name="Ergebnis 4 4 3 2 2" xfId="10037" xr:uid="{00000000-0005-0000-0000-00002A270000}"/>
    <cellStyle name="Ergebnis 4 4 3 3" xfId="10038" xr:uid="{00000000-0005-0000-0000-00002B270000}"/>
    <cellStyle name="Ergebnis 4 4 4" xfId="10039" xr:uid="{00000000-0005-0000-0000-00002C270000}"/>
    <cellStyle name="Ergebnis 4 4 4 2" xfId="10040" xr:uid="{00000000-0005-0000-0000-00002D270000}"/>
    <cellStyle name="Ergebnis 4 4 4 2 2" xfId="10041" xr:uid="{00000000-0005-0000-0000-00002E270000}"/>
    <cellStyle name="Ergebnis 4 4 4 3" xfId="10042" xr:uid="{00000000-0005-0000-0000-00002F270000}"/>
    <cellStyle name="Ergebnis 4 4 5" xfId="10043" xr:uid="{00000000-0005-0000-0000-000030270000}"/>
    <cellStyle name="Ergebnis 4 4 5 2" xfId="10044" xr:uid="{00000000-0005-0000-0000-000031270000}"/>
    <cellStyle name="Ergebnis 4 4 6" xfId="10045" xr:uid="{00000000-0005-0000-0000-000032270000}"/>
    <cellStyle name="Ergebnis 4 5" xfId="10046" xr:uid="{00000000-0005-0000-0000-000033270000}"/>
    <cellStyle name="Ergebnis 4 5 2" xfId="10047" xr:uid="{00000000-0005-0000-0000-000034270000}"/>
    <cellStyle name="Ergebnis 4 5 2 2" xfId="10048" xr:uid="{00000000-0005-0000-0000-000035270000}"/>
    <cellStyle name="Ergebnis 4 5 2 2 2" xfId="10049" xr:uid="{00000000-0005-0000-0000-000036270000}"/>
    <cellStyle name="Ergebnis 4 5 2 2 2 2" xfId="10050" xr:uid="{00000000-0005-0000-0000-000037270000}"/>
    <cellStyle name="Ergebnis 4 5 2 2 3" xfId="10051" xr:uid="{00000000-0005-0000-0000-000038270000}"/>
    <cellStyle name="Ergebnis 4 5 2 3" xfId="10052" xr:uid="{00000000-0005-0000-0000-000039270000}"/>
    <cellStyle name="Ergebnis 4 5 2 3 2" xfId="10053" xr:uid="{00000000-0005-0000-0000-00003A270000}"/>
    <cellStyle name="Ergebnis 4 5 2 3 2 2" xfId="10054" xr:uid="{00000000-0005-0000-0000-00003B270000}"/>
    <cellStyle name="Ergebnis 4 5 2 3 3" xfId="10055" xr:uid="{00000000-0005-0000-0000-00003C270000}"/>
    <cellStyle name="Ergebnis 4 5 2 4" xfId="10056" xr:uid="{00000000-0005-0000-0000-00003D270000}"/>
    <cellStyle name="Ergebnis 4 5 2 4 2" xfId="10057" xr:uid="{00000000-0005-0000-0000-00003E270000}"/>
    <cellStyle name="Ergebnis 4 5 2 5" xfId="10058" xr:uid="{00000000-0005-0000-0000-00003F270000}"/>
    <cellStyle name="Ergebnis 4 5 3" xfId="10059" xr:uid="{00000000-0005-0000-0000-000040270000}"/>
    <cellStyle name="Ergebnis 4 5 3 2" xfId="10060" xr:uid="{00000000-0005-0000-0000-000041270000}"/>
    <cellStyle name="Ergebnis 4 5 3 2 2" xfId="10061" xr:uid="{00000000-0005-0000-0000-000042270000}"/>
    <cellStyle name="Ergebnis 4 5 3 3" xfId="10062" xr:uid="{00000000-0005-0000-0000-000043270000}"/>
    <cellStyle name="Ergebnis 4 5 4" xfId="10063" xr:uid="{00000000-0005-0000-0000-000044270000}"/>
    <cellStyle name="Ergebnis 4 5 4 2" xfId="10064" xr:uid="{00000000-0005-0000-0000-000045270000}"/>
    <cellStyle name="Ergebnis 4 5 4 2 2" xfId="10065" xr:uid="{00000000-0005-0000-0000-000046270000}"/>
    <cellStyle name="Ergebnis 4 5 4 3" xfId="10066" xr:uid="{00000000-0005-0000-0000-000047270000}"/>
    <cellStyle name="Ergebnis 4 5 5" xfId="10067" xr:uid="{00000000-0005-0000-0000-000048270000}"/>
    <cellStyle name="Ergebnis 4 5 5 2" xfId="10068" xr:uid="{00000000-0005-0000-0000-000049270000}"/>
    <cellStyle name="Ergebnis 4 5 6" xfId="10069" xr:uid="{00000000-0005-0000-0000-00004A270000}"/>
    <cellStyle name="Ergebnis 4 6" xfId="10070" xr:uid="{00000000-0005-0000-0000-00004B270000}"/>
    <cellStyle name="Ergebnis 4 6 2" xfId="10071" xr:uid="{00000000-0005-0000-0000-00004C270000}"/>
    <cellStyle name="Ergebnis 4 6 2 2" xfId="10072" xr:uid="{00000000-0005-0000-0000-00004D270000}"/>
    <cellStyle name="Ergebnis 4 6 2 2 2" xfId="10073" xr:uid="{00000000-0005-0000-0000-00004E270000}"/>
    <cellStyle name="Ergebnis 4 6 2 2 2 2" xfId="10074" xr:uid="{00000000-0005-0000-0000-00004F270000}"/>
    <cellStyle name="Ergebnis 4 6 2 2 3" xfId="10075" xr:uid="{00000000-0005-0000-0000-000050270000}"/>
    <cellStyle name="Ergebnis 4 6 2 3" xfId="10076" xr:uid="{00000000-0005-0000-0000-000051270000}"/>
    <cellStyle name="Ergebnis 4 6 2 3 2" xfId="10077" xr:uid="{00000000-0005-0000-0000-000052270000}"/>
    <cellStyle name="Ergebnis 4 6 2 3 2 2" xfId="10078" xr:uid="{00000000-0005-0000-0000-000053270000}"/>
    <cellStyle name="Ergebnis 4 6 2 3 3" xfId="10079" xr:uid="{00000000-0005-0000-0000-000054270000}"/>
    <cellStyle name="Ergebnis 4 6 2 4" xfId="10080" xr:uid="{00000000-0005-0000-0000-000055270000}"/>
    <cellStyle name="Ergebnis 4 6 2 4 2" xfId="10081" xr:uid="{00000000-0005-0000-0000-000056270000}"/>
    <cellStyle name="Ergebnis 4 6 2 5" xfId="10082" xr:uid="{00000000-0005-0000-0000-000057270000}"/>
    <cellStyle name="Ergebnis 4 6 3" xfId="10083" xr:uid="{00000000-0005-0000-0000-000058270000}"/>
    <cellStyle name="Ergebnis 4 6 3 2" xfId="10084" xr:uid="{00000000-0005-0000-0000-000059270000}"/>
    <cellStyle name="Ergebnis 4 6 3 2 2" xfId="10085" xr:uid="{00000000-0005-0000-0000-00005A270000}"/>
    <cellStyle name="Ergebnis 4 6 3 3" xfId="10086" xr:uid="{00000000-0005-0000-0000-00005B270000}"/>
    <cellStyle name="Ergebnis 4 6 4" xfId="10087" xr:uid="{00000000-0005-0000-0000-00005C270000}"/>
    <cellStyle name="Ergebnis 4 6 4 2" xfId="10088" xr:uid="{00000000-0005-0000-0000-00005D270000}"/>
    <cellStyle name="Ergebnis 4 6 4 2 2" xfId="10089" xr:uid="{00000000-0005-0000-0000-00005E270000}"/>
    <cellStyle name="Ergebnis 4 6 4 3" xfId="10090" xr:uid="{00000000-0005-0000-0000-00005F270000}"/>
    <cellStyle name="Ergebnis 4 6 5" xfId="10091" xr:uid="{00000000-0005-0000-0000-000060270000}"/>
    <cellStyle name="Ergebnis 4 6 5 2" xfId="10092" xr:uid="{00000000-0005-0000-0000-000061270000}"/>
    <cellStyle name="Ergebnis 4 6 6" xfId="10093" xr:uid="{00000000-0005-0000-0000-000062270000}"/>
    <cellStyle name="Ergebnis 4 7" xfId="10094" xr:uid="{00000000-0005-0000-0000-000063270000}"/>
    <cellStyle name="Ergebnis 4 7 2" xfId="10095" xr:uid="{00000000-0005-0000-0000-000064270000}"/>
    <cellStyle name="Ergebnis 4 7 2 2" xfId="10096" xr:uid="{00000000-0005-0000-0000-000065270000}"/>
    <cellStyle name="Ergebnis 4 7 2 2 2" xfId="10097" xr:uid="{00000000-0005-0000-0000-000066270000}"/>
    <cellStyle name="Ergebnis 4 7 2 2 2 2" xfId="10098" xr:uid="{00000000-0005-0000-0000-000067270000}"/>
    <cellStyle name="Ergebnis 4 7 2 2 3" xfId="10099" xr:uid="{00000000-0005-0000-0000-000068270000}"/>
    <cellStyle name="Ergebnis 4 7 2 3" xfId="10100" xr:uid="{00000000-0005-0000-0000-000069270000}"/>
    <cellStyle name="Ergebnis 4 7 2 3 2" xfId="10101" xr:uid="{00000000-0005-0000-0000-00006A270000}"/>
    <cellStyle name="Ergebnis 4 7 2 3 2 2" xfId="10102" xr:uid="{00000000-0005-0000-0000-00006B270000}"/>
    <cellStyle name="Ergebnis 4 7 2 3 3" xfId="10103" xr:uid="{00000000-0005-0000-0000-00006C270000}"/>
    <cellStyle name="Ergebnis 4 7 2 4" xfId="10104" xr:uid="{00000000-0005-0000-0000-00006D270000}"/>
    <cellStyle name="Ergebnis 4 7 2 4 2" xfId="10105" xr:uid="{00000000-0005-0000-0000-00006E270000}"/>
    <cellStyle name="Ergebnis 4 7 2 5" xfId="10106" xr:uid="{00000000-0005-0000-0000-00006F270000}"/>
    <cellStyle name="Ergebnis 4 7 3" xfId="10107" xr:uid="{00000000-0005-0000-0000-000070270000}"/>
    <cellStyle name="Ergebnis 4 7 3 2" xfId="10108" xr:uid="{00000000-0005-0000-0000-000071270000}"/>
    <cellStyle name="Ergebnis 4 7 3 2 2" xfId="10109" xr:uid="{00000000-0005-0000-0000-000072270000}"/>
    <cellStyle name="Ergebnis 4 7 3 3" xfId="10110" xr:uid="{00000000-0005-0000-0000-000073270000}"/>
    <cellStyle name="Ergebnis 4 7 4" xfId="10111" xr:uid="{00000000-0005-0000-0000-000074270000}"/>
    <cellStyle name="Ergebnis 4 7 4 2" xfId="10112" xr:uid="{00000000-0005-0000-0000-000075270000}"/>
    <cellStyle name="Ergebnis 4 7 4 2 2" xfId="10113" xr:uid="{00000000-0005-0000-0000-000076270000}"/>
    <cellStyle name="Ergebnis 4 7 4 3" xfId="10114" xr:uid="{00000000-0005-0000-0000-000077270000}"/>
    <cellStyle name="Ergebnis 4 7 5" xfId="10115" xr:uid="{00000000-0005-0000-0000-000078270000}"/>
    <cellStyle name="Ergebnis 4 7 5 2" xfId="10116" xr:uid="{00000000-0005-0000-0000-000079270000}"/>
    <cellStyle name="Ergebnis 4 7 6" xfId="10117" xr:uid="{00000000-0005-0000-0000-00007A270000}"/>
    <cellStyle name="Ergebnis 4 8" xfId="10118" xr:uid="{00000000-0005-0000-0000-00007B270000}"/>
    <cellStyle name="Ergebnis 4 8 2" xfId="10119" xr:uid="{00000000-0005-0000-0000-00007C270000}"/>
    <cellStyle name="Ergebnis 4 8 2 2" xfId="10120" xr:uid="{00000000-0005-0000-0000-00007D270000}"/>
    <cellStyle name="Ergebnis 4 8 2 2 2" xfId="10121" xr:uid="{00000000-0005-0000-0000-00007E270000}"/>
    <cellStyle name="Ergebnis 4 8 2 3" xfId="10122" xr:uid="{00000000-0005-0000-0000-00007F270000}"/>
    <cellStyle name="Ergebnis 4 8 3" xfId="10123" xr:uid="{00000000-0005-0000-0000-000080270000}"/>
    <cellStyle name="Ergebnis 4 8 3 2" xfId="10124" xr:uid="{00000000-0005-0000-0000-000081270000}"/>
    <cellStyle name="Ergebnis 4 8 3 2 2" xfId="10125" xr:uid="{00000000-0005-0000-0000-000082270000}"/>
    <cellStyle name="Ergebnis 4 8 3 3" xfId="10126" xr:uid="{00000000-0005-0000-0000-000083270000}"/>
    <cellStyle name="Ergebnis 4 8 4" xfId="10127" xr:uid="{00000000-0005-0000-0000-000084270000}"/>
    <cellStyle name="Ergebnis 4 8 4 2" xfId="10128" xr:uid="{00000000-0005-0000-0000-000085270000}"/>
    <cellStyle name="Ergebnis 4 8 5" xfId="10129" xr:uid="{00000000-0005-0000-0000-000086270000}"/>
    <cellStyle name="Ergebnis 4 9" xfId="10130" xr:uid="{00000000-0005-0000-0000-000087270000}"/>
    <cellStyle name="Ergebnis 4 9 2" xfId="10131" xr:uid="{00000000-0005-0000-0000-000088270000}"/>
    <cellStyle name="Ergebnis 4 9 2 2" xfId="10132" xr:uid="{00000000-0005-0000-0000-000089270000}"/>
    <cellStyle name="Ergebnis 4 9 3" xfId="10133" xr:uid="{00000000-0005-0000-0000-00008A270000}"/>
    <cellStyle name="Ergebnis 5" xfId="10134" xr:uid="{00000000-0005-0000-0000-00008B270000}"/>
    <cellStyle name="Ergebnis 5 10" xfId="10135" xr:uid="{00000000-0005-0000-0000-00008C270000}"/>
    <cellStyle name="Ergebnis 5 10 2" xfId="10136" xr:uid="{00000000-0005-0000-0000-00008D270000}"/>
    <cellStyle name="Ergebnis 5 11" xfId="10137" xr:uid="{00000000-0005-0000-0000-00008E270000}"/>
    <cellStyle name="Ergebnis 5 2" xfId="10138" xr:uid="{00000000-0005-0000-0000-00008F270000}"/>
    <cellStyle name="Ergebnis 5 2 2" xfId="10139" xr:uid="{00000000-0005-0000-0000-000090270000}"/>
    <cellStyle name="Ergebnis 5 2 2 2" xfId="10140" xr:uid="{00000000-0005-0000-0000-000091270000}"/>
    <cellStyle name="Ergebnis 5 2 2 2 2" xfId="10141" xr:uid="{00000000-0005-0000-0000-000092270000}"/>
    <cellStyle name="Ergebnis 5 2 2 2 2 2" xfId="10142" xr:uid="{00000000-0005-0000-0000-000093270000}"/>
    <cellStyle name="Ergebnis 5 2 2 2 2 2 2" xfId="10143" xr:uid="{00000000-0005-0000-0000-000094270000}"/>
    <cellStyle name="Ergebnis 5 2 2 2 2 3" xfId="10144" xr:uid="{00000000-0005-0000-0000-000095270000}"/>
    <cellStyle name="Ergebnis 5 2 2 2 3" xfId="10145" xr:uid="{00000000-0005-0000-0000-000096270000}"/>
    <cellStyle name="Ergebnis 5 2 2 2 3 2" xfId="10146" xr:uid="{00000000-0005-0000-0000-000097270000}"/>
    <cellStyle name="Ergebnis 5 2 2 2 3 2 2" xfId="10147" xr:uid="{00000000-0005-0000-0000-000098270000}"/>
    <cellStyle name="Ergebnis 5 2 2 2 3 3" xfId="10148" xr:uid="{00000000-0005-0000-0000-000099270000}"/>
    <cellStyle name="Ergebnis 5 2 2 2 4" xfId="10149" xr:uid="{00000000-0005-0000-0000-00009A270000}"/>
    <cellStyle name="Ergebnis 5 2 2 2 4 2" xfId="10150" xr:uid="{00000000-0005-0000-0000-00009B270000}"/>
    <cellStyle name="Ergebnis 5 2 2 2 5" xfId="10151" xr:uid="{00000000-0005-0000-0000-00009C270000}"/>
    <cellStyle name="Ergebnis 5 2 2 3" xfId="10152" xr:uid="{00000000-0005-0000-0000-00009D270000}"/>
    <cellStyle name="Ergebnis 5 2 2 3 2" xfId="10153" xr:uid="{00000000-0005-0000-0000-00009E270000}"/>
    <cellStyle name="Ergebnis 5 2 2 3 2 2" xfId="10154" xr:uid="{00000000-0005-0000-0000-00009F270000}"/>
    <cellStyle name="Ergebnis 5 2 2 3 3" xfId="10155" xr:uid="{00000000-0005-0000-0000-0000A0270000}"/>
    <cellStyle name="Ergebnis 5 2 2 4" xfId="10156" xr:uid="{00000000-0005-0000-0000-0000A1270000}"/>
    <cellStyle name="Ergebnis 5 2 2 4 2" xfId="10157" xr:uid="{00000000-0005-0000-0000-0000A2270000}"/>
    <cellStyle name="Ergebnis 5 2 2 4 2 2" xfId="10158" xr:uid="{00000000-0005-0000-0000-0000A3270000}"/>
    <cellStyle name="Ergebnis 5 2 2 4 3" xfId="10159" xr:uid="{00000000-0005-0000-0000-0000A4270000}"/>
    <cellStyle name="Ergebnis 5 2 2 5" xfId="10160" xr:uid="{00000000-0005-0000-0000-0000A5270000}"/>
    <cellStyle name="Ergebnis 5 2 2 5 2" xfId="10161" xr:uid="{00000000-0005-0000-0000-0000A6270000}"/>
    <cellStyle name="Ergebnis 5 2 2 6" xfId="10162" xr:uid="{00000000-0005-0000-0000-0000A7270000}"/>
    <cellStyle name="Ergebnis 5 2 3" xfId="10163" xr:uid="{00000000-0005-0000-0000-0000A8270000}"/>
    <cellStyle name="Ergebnis 5 2 3 2" xfId="10164" xr:uid="{00000000-0005-0000-0000-0000A9270000}"/>
    <cellStyle name="Ergebnis 5 2 3 2 2" xfId="10165" xr:uid="{00000000-0005-0000-0000-0000AA270000}"/>
    <cellStyle name="Ergebnis 5 2 3 2 2 2" xfId="10166" xr:uid="{00000000-0005-0000-0000-0000AB270000}"/>
    <cellStyle name="Ergebnis 5 2 3 2 2 2 2" xfId="10167" xr:uid="{00000000-0005-0000-0000-0000AC270000}"/>
    <cellStyle name="Ergebnis 5 2 3 2 2 3" xfId="10168" xr:uid="{00000000-0005-0000-0000-0000AD270000}"/>
    <cellStyle name="Ergebnis 5 2 3 2 3" xfId="10169" xr:uid="{00000000-0005-0000-0000-0000AE270000}"/>
    <cellStyle name="Ergebnis 5 2 3 2 3 2" xfId="10170" xr:uid="{00000000-0005-0000-0000-0000AF270000}"/>
    <cellStyle name="Ergebnis 5 2 3 2 3 2 2" xfId="10171" xr:uid="{00000000-0005-0000-0000-0000B0270000}"/>
    <cellStyle name="Ergebnis 5 2 3 2 3 3" xfId="10172" xr:uid="{00000000-0005-0000-0000-0000B1270000}"/>
    <cellStyle name="Ergebnis 5 2 3 2 4" xfId="10173" xr:uid="{00000000-0005-0000-0000-0000B2270000}"/>
    <cellStyle name="Ergebnis 5 2 3 2 4 2" xfId="10174" xr:uid="{00000000-0005-0000-0000-0000B3270000}"/>
    <cellStyle name="Ergebnis 5 2 3 2 5" xfId="10175" xr:uid="{00000000-0005-0000-0000-0000B4270000}"/>
    <cellStyle name="Ergebnis 5 2 3 3" xfId="10176" xr:uid="{00000000-0005-0000-0000-0000B5270000}"/>
    <cellStyle name="Ergebnis 5 2 3 3 2" xfId="10177" xr:uid="{00000000-0005-0000-0000-0000B6270000}"/>
    <cellStyle name="Ergebnis 5 2 3 3 2 2" xfId="10178" xr:uid="{00000000-0005-0000-0000-0000B7270000}"/>
    <cellStyle name="Ergebnis 5 2 3 3 3" xfId="10179" xr:uid="{00000000-0005-0000-0000-0000B8270000}"/>
    <cellStyle name="Ergebnis 5 2 3 4" xfId="10180" xr:uid="{00000000-0005-0000-0000-0000B9270000}"/>
    <cellStyle name="Ergebnis 5 2 3 4 2" xfId="10181" xr:uid="{00000000-0005-0000-0000-0000BA270000}"/>
    <cellStyle name="Ergebnis 5 2 3 4 2 2" xfId="10182" xr:uid="{00000000-0005-0000-0000-0000BB270000}"/>
    <cellStyle name="Ergebnis 5 2 3 4 3" xfId="10183" xr:uid="{00000000-0005-0000-0000-0000BC270000}"/>
    <cellStyle name="Ergebnis 5 2 3 5" xfId="10184" xr:uid="{00000000-0005-0000-0000-0000BD270000}"/>
    <cellStyle name="Ergebnis 5 2 3 5 2" xfId="10185" xr:uid="{00000000-0005-0000-0000-0000BE270000}"/>
    <cellStyle name="Ergebnis 5 2 3 6" xfId="10186" xr:uid="{00000000-0005-0000-0000-0000BF270000}"/>
    <cellStyle name="Ergebnis 5 2 4" xfId="10187" xr:uid="{00000000-0005-0000-0000-0000C0270000}"/>
    <cellStyle name="Ergebnis 5 2 4 2" xfId="10188" xr:uid="{00000000-0005-0000-0000-0000C1270000}"/>
    <cellStyle name="Ergebnis 5 2 4 2 2" xfId="10189" xr:uid="{00000000-0005-0000-0000-0000C2270000}"/>
    <cellStyle name="Ergebnis 5 2 4 2 2 2" xfId="10190" xr:uid="{00000000-0005-0000-0000-0000C3270000}"/>
    <cellStyle name="Ergebnis 5 2 4 2 2 2 2" xfId="10191" xr:uid="{00000000-0005-0000-0000-0000C4270000}"/>
    <cellStyle name="Ergebnis 5 2 4 2 2 3" xfId="10192" xr:uid="{00000000-0005-0000-0000-0000C5270000}"/>
    <cellStyle name="Ergebnis 5 2 4 2 3" xfId="10193" xr:uid="{00000000-0005-0000-0000-0000C6270000}"/>
    <cellStyle name="Ergebnis 5 2 4 2 3 2" xfId="10194" xr:uid="{00000000-0005-0000-0000-0000C7270000}"/>
    <cellStyle name="Ergebnis 5 2 4 2 3 2 2" xfId="10195" xr:uid="{00000000-0005-0000-0000-0000C8270000}"/>
    <cellStyle name="Ergebnis 5 2 4 2 3 3" xfId="10196" xr:uid="{00000000-0005-0000-0000-0000C9270000}"/>
    <cellStyle name="Ergebnis 5 2 4 2 4" xfId="10197" xr:uid="{00000000-0005-0000-0000-0000CA270000}"/>
    <cellStyle name="Ergebnis 5 2 4 2 4 2" xfId="10198" xr:uid="{00000000-0005-0000-0000-0000CB270000}"/>
    <cellStyle name="Ergebnis 5 2 4 2 5" xfId="10199" xr:uid="{00000000-0005-0000-0000-0000CC270000}"/>
    <cellStyle name="Ergebnis 5 2 4 3" xfId="10200" xr:uid="{00000000-0005-0000-0000-0000CD270000}"/>
    <cellStyle name="Ergebnis 5 2 4 3 2" xfId="10201" xr:uid="{00000000-0005-0000-0000-0000CE270000}"/>
    <cellStyle name="Ergebnis 5 2 4 3 2 2" xfId="10202" xr:uid="{00000000-0005-0000-0000-0000CF270000}"/>
    <cellStyle name="Ergebnis 5 2 4 3 3" xfId="10203" xr:uid="{00000000-0005-0000-0000-0000D0270000}"/>
    <cellStyle name="Ergebnis 5 2 4 4" xfId="10204" xr:uid="{00000000-0005-0000-0000-0000D1270000}"/>
    <cellStyle name="Ergebnis 5 2 4 4 2" xfId="10205" xr:uid="{00000000-0005-0000-0000-0000D2270000}"/>
    <cellStyle name="Ergebnis 5 2 4 4 2 2" xfId="10206" xr:uid="{00000000-0005-0000-0000-0000D3270000}"/>
    <cellStyle name="Ergebnis 5 2 4 4 3" xfId="10207" xr:uid="{00000000-0005-0000-0000-0000D4270000}"/>
    <cellStyle name="Ergebnis 5 2 4 5" xfId="10208" xr:uid="{00000000-0005-0000-0000-0000D5270000}"/>
    <cellStyle name="Ergebnis 5 2 4 5 2" xfId="10209" xr:uid="{00000000-0005-0000-0000-0000D6270000}"/>
    <cellStyle name="Ergebnis 5 2 4 6" xfId="10210" xr:uid="{00000000-0005-0000-0000-0000D7270000}"/>
    <cellStyle name="Ergebnis 5 2 5" xfId="10211" xr:uid="{00000000-0005-0000-0000-0000D8270000}"/>
    <cellStyle name="Ergebnis 5 2 5 2" xfId="10212" xr:uid="{00000000-0005-0000-0000-0000D9270000}"/>
    <cellStyle name="Ergebnis 5 2 5 2 2" xfId="10213" xr:uid="{00000000-0005-0000-0000-0000DA270000}"/>
    <cellStyle name="Ergebnis 5 2 5 2 2 2" xfId="10214" xr:uid="{00000000-0005-0000-0000-0000DB270000}"/>
    <cellStyle name="Ergebnis 5 2 5 2 3" xfId="10215" xr:uid="{00000000-0005-0000-0000-0000DC270000}"/>
    <cellStyle name="Ergebnis 5 2 5 3" xfId="10216" xr:uid="{00000000-0005-0000-0000-0000DD270000}"/>
    <cellStyle name="Ergebnis 5 2 5 3 2" xfId="10217" xr:uid="{00000000-0005-0000-0000-0000DE270000}"/>
    <cellStyle name="Ergebnis 5 2 5 3 2 2" xfId="10218" xr:uid="{00000000-0005-0000-0000-0000DF270000}"/>
    <cellStyle name="Ergebnis 5 2 5 3 3" xfId="10219" xr:uid="{00000000-0005-0000-0000-0000E0270000}"/>
    <cellStyle name="Ergebnis 5 2 5 4" xfId="10220" xr:uid="{00000000-0005-0000-0000-0000E1270000}"/>
    <cellStyle name="Ergebnis 5 2 5 4 2" xfId="10221" xr:uid="{00000000-0005-0000-0000-0000E2270000}"/>
    <cellStyle name="Ergebnis 5 2 5 5" xfId="10222" xr:uid="{00000000-0005-0000-0000-0000E3270000}"/>
    <cellStyle name="Ergebnis 5 2 6" xfId="10223" xr:uid="{00000000-0005-0000-0000-0000E4270000}"/>
    <cellStyle name="Ergebnis 5 2 6 2" xfId="10224" xr:uid="{00000000-0005-0000-0000-0000E5270000}"/>
    <cellStyle name="Ergebnis 5 2 6 2 2" xfId="10225" xr:uid="{00000000-0005-0000-0000-0000E6270000}"/>
    <cellStyle name="Ergebnis 5 2 6 3" xfId="10226" xr:uid="{00000000-0005-0000-0000-0000E7270000}"/>
    <cellStyle name="Ergebnis 5 2 7" xfId="10227" xr:uid="{00000000-0005-0000-0000-0000E8270000}"/>
    <cellStyle name="Ergebnis 5 2 7 2" xfId="10228" xr:uid="{00000000-0005-0000-0000-0000E9270000}"/>
    <cellStyle name="Ergebnis 5 2 7 2 2" xfId="10229" xr:uid="{00000000-0005-0000-0000-0000EA270000}"/>
    <cellStyle name="Ergebnis 5 2 7 3" xfId="10230" xr:uid="{00000000-0005-0000-0000-0000EB270000}"/>
    <cellStyle name="Ergebnis 5 2 8" xfId="10231" xr:uid="{00000000-0005-0000-0000-0000EC270000}"/>
    <cellStyle name="Ergebnis 5 2 8 2" xfId="10232" xr:uid="{00000000-0005-0000-0000-0000ED270000}"/>
    <cellStyle name="Ergebnis 5 2 9" xfId="10233" xr:uid="{00000000-0005-0000-0000-0000EE270000}"/>
    <cellStyle name="Ergebnis 5 3" xfId="10234" xr:uid="{00000000-0005-0000-0000-0000EF270000}"/>
    <cellStyle name="Ergebnis 5 3 2" xfId="10235" xr:uid="{00000000-0005-0000-0000-0000F0270000}"/>
    <cellStyle name="Ergebnis 5 3 2 2" xfId="10236" xr:uid="{00000000-0005-0000-0000-0000F1270000}"/>
    <cellStyle name="Ergebnis 5 3 2 2 2" xfId="10237" xr:uid="{00000000-0005-0000-0000-0000F2270000}"/>
    <cellStyle name="Ergebnis 5 3 2 2 2 2" xfId="10238" xr:uid="{00000000-0005-0000-0000-0000F3270000}"/>
    <cellStyle name="Ergebnis 5 3 2 2 3" xfId="10239" xr:uid="{00000000-0005-0000-0000-0000F4270000}"/>
    <cellStyle name="Ergebnis 5 3 2 3" xfId="10240" xr:uid="{00000000-0005-0000-0000-0000F5270000}"/>
    <cellStyle name="Ergebnis 5 3 2 3 2" xfId="10241" xr:uid="{00000000-0005-0000-0000-0000F6270000}"/>
    <cellStyle name="Ergebnis 5 3 2 3 2 2" xfId="10242" xr:uid="{00000000-0005-0000-0000-0000F7270000}"/>
    <cellStyle name="Ergebnis 5 3 2 3 3" xfId="10243" xr:uid="{00000000-0005-0000-0000-0000F8270000}"/>
    <cellStyle name="Ergebnis 5 3 2 4" xfId="10244" xr:uid="{00000000-0005-0000-0000-0000F9270000}"/>
    <cellStyle name="Ergebnis 5 3 2 4 2" xfId="10245" xr:uid="{00000000-0005-0000-0000-0000FA270000}"/>
    <cellStyle name="Ergebnis 5 3 2 5" xfId="10246" xr:uid="{00000000-0005-0000-0000-0000FB270000}"/>
    <cellStyle name="Ergebnis 5 3 3" xfId="10247" xr:uid="{00000000-0005-0000-0000-0000FC270000}"/>
    <cellStyle name="Ergebnis 5 3 3 2" xfId="10248" xr:uid="{00000000-0005-0000-0000-0000FD270000}"/>
    <cellStyle name="Ergebnis 5 3 3 2 2" xfId="10249" xr:uid="{00000000-0005-0000-0000-0000FE270000}"/>
    <cellStyle name="Ergebnis 5 3 3 3" xfId="10250" xr:uid="{00000000-0005-0000-0000-0000FF270000}"/>
    <cellStyle name="Ergebnis 5 3 4" xfId="10251" xr:uid="{00000000-0005-0000-0000-000000280000}"/>
    <cellStyle name="Ergebnis 5 3 4 2" xfId="10252" xr:uid="{00000000-0005-0000-0000-000001280000}"/>
    <cellStyle name="Ergebnis 5 3 4 2 2" xfId="10253" xr:uid="{00000000-0005-0000-0000-000002280000}"/>
    <cellStyle name="Ergebnis 5 3 4 3" xfId="10254" xr:uid="{00000000-0005-0000-0000-000003280000}"/>
    <cellStyle name="Ergebnis 5 3 5" xfId="10255" xr:uid="{00000000-0005-0000-0000-000004280000}"/>
    <cellStyle name="Ergebnis 5 3 5 2" xfId="10256" xr:uid="{00000000-0005-0000-0000-000005280000}"/>
    <cellStyle name="Ergebnis 5 3 6" xfId="10257" xr:uid="{00000000-0005-0000-0000-000006280000}"/>
    <cellStyle name="Ergebnis 5 4" xfId="10258" xr:uid="{00000000-0005-0000-0000-000007280000}"/>
    <cellStyle name="Ergebnis 5 4 2" xfId="10259" xr:uid="{00000000-0005-0000-0000-000008280000}"/>
    <cellStyle name="Ergebnis 5 4 2 2" xfId="10260" xr:uid="{00000000-0005-0000-0000-000009280000}"/>
    <cellStyle name="Ergebnis 5 4 2 2 2" xfId="10261" xr:uid="{00000000-0005-0000-0000-00000A280000}"/>
    <cellStyle name="Ergebnis 5 4 2 2 2 2" xfId="10262" xr:uid="{00000000-0005-0000-0000-00000B280000}"/>
    <cellStyle name="Ergebnis 5 4 2 2 3" xfId="10263" xr:uid="{00000000-0005-0000-0000-00000C280000}"/>
    <cellStyle name="Ergebnis 5 4 2 3" xfId="10264" xr:uid="{00000000-0005-0000-0000-00000D280000}"/>
    <cellStyle name="Ergebnis 5 4 2 3 2" xfId="10265" xr:uid="{00000000-0005-0000-0000-00000E280000}"/>
    <cellStyle name="Ergebnis 5 4 2 3 2 2" xfId="10266" xr:uid="{00000000-0005-0000-0000-00000F280000}"/>
    <cellStyle name="Ergebnis 5 4 2 3 3" xfId="10267" xr:uid="{00000000-0005-0000-0000-000010280000}"/>
    <cellStyle name="Ergebnis 5 4 2 4" xfId="10268" xr:uid="{00000000-0005-0000-0000-000011280000}"/>
    <cellStyle name="Ergebnis 5 4 2 4 2" xfId="10269" xr:uid="{00000000-0005-0000-0000-000012280000}"/>
    <cellStyle name="Ergebnis 5 4 2 5" xfId="10270" xr:uid="{00000000-0005-0000-0000-000013280000}"/>
    <cellStyle name="Ergebnis 5 4 3" xfId="10271" xr:uid="{00000000-0005-0000-0000-000014280000}"/>
    <cellStyle name="Ergebnis 5 4 3 2" xfId="10272" xr:uid="{00000000-0005-0000-0000-000015280000}"/>
    <cellStyle name="Ergebnis 5 4 3 2 2" xfId="10273" xr:uid="{00000000-0005-0000-0000-000016280000}"/>
    <cellStyle name="Ergebnis 5 4 3 3" xfId="10274" xr:uid="{00000000-0005-0000-0000-000017280000}"/>
    <cellStyle name="Ergebnis 5 4 4" xfId="10275" xr:uid="{00000000-0005-0000-0000-000018280000}"/>
    <cellStyle name="Ergebnis 5 4 4 2" xfId="10276" xr:uid="{00000000-0005-0000-0000-000019280000}"/>
    <cellStyle name="Ergebnis 5 4 4 2 2" xfId="10277" xr:uid="{00000000-0005-0000-0000-00001A280000}"/>
    <cellStyle name="Ergebnis 5 4 4 3" xfId="10278" xr:uid="{00000000-0005-0000-0000-00001B280000}"/>
    <cellStyle name="Ergebnis 5 4 5" xfId="10279" xr:uid="{00000000-0005-0000-0000-00001C280000}"/>
    <cellStyle name="Ergebnis 5 4 5 2" xfId="10280" xr:uid="{00000000-0005-0000-0000-00001D280000}"/>
    <cellStyle name="Ergebnis 5 4 6" xfId="10281" xr:uid="{00000000-0005-0000-0000-00001E280000}"/>
    <cellStyle name="Ergebnis 5 5" xfId="10282" xr:uid="{00000000-0005-0000-0000-00001F280000}"/>
    <cellStyle name="Ergebnis 5 5 2" xfId="10283" xr:uid="{00000000-0005-0000-0000-000020280000}"/>
    <cellStyle name="Ergebnis 5 5 2 2" xfId="10284" xr:uid="{00000000-0005-0000-0000-000021280000}"/>
    <cellStyle name="Ergebnis 5 5 2 2 2" xfId="10285" xr:uid="{00000000-0005-0000-0000-000022280000}"/>
    <cellStyle name="Ergebnis 5 5 2 2 2 2" xfId="10286" xr:uid="{00000000-0005-0000-0000-000023280000}"/>
    <cellStyle name="Ergebnis 5 5 2 2 3" xfId="10287" xr:uid="{00000000-0005-0000-0000-000024280000}"/>
    <cellStyle name="Ergebnis 5 5 2 3" xfId="10288" xr:uid="{00000000-0005-0000-0000-000025280000}"/>
    <cellStyle name="Ergebnis 5 5 2 3 2" xfId="10289" xr:uid="{00000000-0005-0000-0000-000026280000}"/>
    <cellStyle name="Ergebnis 5 5 2 3 2 2" xfId="10290" xr:uid="{00000000-0005-0000-0000-000027280000}"/>
    <cellStyle name="Ergebnis 5 5 2 3 3" xfId="10291" xr:uid="{00000000-0005-0000-0000-000028280000}"/>
    <cellStyle name="Ergebnis 5 5 2 4" xfId="10292" xr:uid="{00000000-0005-0000-0000-000029280000}"/>
    <cellStyle name="Ergebnis 5 5 2 4 2" xfId="10293" xr:uid="{00000000-0005-0000-0000-00002A280000}"/>
    <cellStyle name="Ergebnis 5 5 2 5" xfId="10294" xr:uid="{00000000-0005-0000-0000-00002B280000}"/>
    <cellStyle name="Ergebnis 5 5 3" xfId="10295" xr:uid="{00000000-0005-0000-0000-00002C280000}"/>
    <cellStyle name="Ergebnis 5 5 3 2" xfId="10296" xr:uid="{00000000-0005-0000-0000-00002D280000}"/>
    <cellStyle name="Ergebnis 5 5 3 2 2" xfId="10297" xr:uid="{00000000-0005-0000-0000-00002E280000}"/>
    <cellStyle name="Ergebnis 5 5 3 3" xfId="10298" xr:uid="{00000000-0005-0000-0000-00002F280000}"/>
    <cellStyle name="Ergebnis 5 5 4" xfId="10299" xr:uid="{00000000-0005-0000-0000-000030280000}"/>
    <cellStyle name="Ergebnis 5 5 4 2" xfId="10300" xr:uid="{00000000-0005-0000-0000-000031280000}"/>
    <cellStyle name="Ergebnis 5 5 4 2 2" xfId="10301" xr:uid="{00000000-0005-0000-0000-000032280000}"/>
    <cellStyle name="Ergebnis 5 5 4 3" xfId="10302" xr:uid="{00000000-0005-0000-0000-000033280000}"/>
    <cellStyle name="Ergebnis 5 5 5" xfId="10303" xr:uid="{00000000-0005-0000-0000-000034280000}"/>
    <cellStyle name="Ergebnis 5 5 5 2" xfId="10304" xr:uid="{00000000-0005-0000-0000-000035280000}"/>
    <cellStyle name="Ergebnis 5 5 6" xfId="10305" xr:uid="{00000000-0005-0000-0000-000036280000}"/>
    <cellStyle name="Ergebnis 5 6" xfId="10306" xr:uid="{00000000-0005-0000-0000-000037280000}"/>
    <cellStyle name="Ergebnis 5 6 2" xfId="10307" xr:uid="{00000000-0005-0000-0000-000038280000}"/>
    <cellStyle name="Ergebnis 5 6 2 2" xfId="10308" xr:uid="{00000000-0005-0000-0000-000039280000}"/>
    <cellStyle name="Ergebnis 5 6 2 2 2" xfId="10309" xr:uid="{00000000-0005-0000-0000-00003A280000}"/>
    <cellStyle name="Ergebnis 5 6 2 2 2 2" xfId="10310" xr:uid="{00000000-0005-0000-0000-00003B280000}"/>
    <cellStyle name="Ergebnis 5 6 2 2 3" xfId="10311" xr:uid="{00000000-0005-0000-0000-00003C280000}"/>
    <cellStyle name="Ergebnis 5 6 2 3" xfId="10312" xr:uid="{00000000-0005-0000-0000-00003D280000}"/>
    <cellStyle name="Ergebnis 5 6 2 3 2" xfId="10313" xr:uid="{00000000-0005-0000-0000-00003E280000}"/>
    <cellStyle name="Ergebnis 5 6 2 3 2 2" xfId="10314" xr:uid="{00000000-0005-0000-0000-00003F280000}"/>
    <cellStyle name="Ergebnis 5 6 2 3 3" xfId="10315" xr:uid="{00000000-0005-0000-0000-000040280000}"/>
    <cellStyle name="Ergebnis 5 6 2 4" xfId="10316" xr:uid="{00000000-0005-0000-0000-000041280000}"/>
    <cellStyle name="Ergebnis 5 6 2 4 2" xfId="10317" xr:uid="{00000000-0005-0000-0000-000042280000}"/>
    <cellStyle name="Ergebnis 5 6 2 5" xfId="10318" xr:uid="{00000000-0005-0000-0000-000043280000}"/>
    <cellStyle name="Ergebnis 5 6 3" xfId="10319" xr:uid="{00000000-0005-0000-0000-000044280000}"/>
    <cellStyle name="Ergebnis 5 6 3 2" xfId="10320" xr:uid="{00000000-0005-0000-0000-000045280000}"/>
    <cellStyle name="Ergebnis 5 6 3 2 2" xfId="10321" xr:uid="{00000000-0005-0000-0000-000046280000}"/>
    <cellStyle name="Ergebnis 5 6 3 3" xfId="10322" xr:uid="{00000000-0005-0000-0000-000047280000}"/>
    <cellStyle name="Ergebnis 5 6 4" xfId="10323" xr:uid="{00000000-0005-0000-0000-000048280000}"/>
    <cellStyle name="Ergebnis 5 6 4 2" xfId="10324" xr:uid="{00000000-0005-0000-0000-000049280000}"/>
    <cellStyle name="Ergebnis 5 6 4 2 2" xfId="10325" xr:uid="{00000000-0005-0000-0000-00004A280000}"/>
    <cellStyle name="Ergebnis 5 6 4 3" xfId="10326" xr:uid="{00000000-0005-0000-0000-00004B280000}"/>
    <cellStyle name="Ergebnis 5 6 5" xfId="10327" xr:uid="{00000000-0005-0000-0000-00004C280000}"/>
    <cellStyle name="Ergebnis 5 6 5 2" xfId="10328" xr:uid="{00000000-0005-0000-0000-00004D280000}"/>
    <cellStyle name="Ergebnis 5 6 6" xfId="10329" xr:uid="{00000000-0005-0000-0000-00004E280000}"/>
    <cellStyle name="Ergebnis 5 7" xfId="10330" xr:uid="{00000000-0005-0000-0000-00004F280000}"/>
    <cellStyle name="Ergebnis 5 7 2" xfId="10331" xr:uid="{00000000-0005-0000-0000-000050280000}"/>
    <cellStyle name="Ergebnis 5 7 2 2" xfId="10332" xr:uid="{00000000-0005-0000-0000-000051280000}"/>
    <cellStyle name="Ergebnis 5 7 2 2 2" xfId="10333" xr:uid="{00000000-0005-0000-0000-000052280000}"/>
    <cellStyle name="Ergebnis 5 7 2 3" xfId="10334" xr:uid="{00000000-0005-0000-0000-000053280000}"/>
    <cellStyle name="Ergebnis 5 7 3" xfId="10335" xr:uid="{00000000-0005-0000-0000-000054280000}"/>
    <cellStyle name="Ergebnis 5 7 3 2" xfId="10336" xr:uid="{00000000-0005-0000-0000-000055280000}"/>
    <cellStyle name="Ergebnis 5 7 3 2 2" xfId="10337" xr:uid="{00000000-0005-0000-0000-000056280000}"/>
    <cellStyle name="Ergebnis 5 7 3 3" xfId="10338" xr:uid="{00000000-0005-0000-0000-000057280000}"/>
    <cellStyle name="Ergebnis 5 7 4" xfId="10339" xr:uid="{00000000-0005-0000-0000-000058280000}"/>
    <cellStyle name="Ergebnis 5 7 4 2" xfId="10340" xr:uid="{00000000-0005-0000-0000-000059280000}"/>
    <cellStyle name="Ergebnis 5 7 5" xfId="10341" xr:uid="{00000000-0005-0000-0000-00005A280000}"/>
    <cellStyle name="Ergebnis 5 8" xfId="10342" xr:uid="{00000000-0005-0000-0000-00005B280000}"/>
    <cellStyle name="Ergebnis 5 8 2" xfId="10343" xr:uid="{00000000-0005-0000-0000-00005C280000}"/>
    <cellStyle name="Ergebnis 5 8 2 2" xfId="10344" xr:uid="{00000000-0005-0000-0000-00005D280000}"/>
    <cellStyle name="Ergebnis 5 8 3" xfId="10345" xr:uid="{00000000-0005-0000-0000-00005E280000}"/>
    <cellStyle name="Ergebnis 5 9" xfId="10346" xr:uid="{00000000-0005-0000-0000-00005F280000}"/>
    <cellStyle name="Ergebnis 5 9 2" xfId="10347" xr:uid="{00000000-0005-0000-0000-000060280000}"/>
    <cellStyle name="Ergebnis 5 9 2 2" xfId="10348" xr:uid="{00000000-0005-0000-0000-000061280000}"/>
    <cellStyle name="Ergebnis 5 9 3" xfId="10349" xr:uid="{00000000-0005-0000-0000-000062280000}"/>
    <cellStyle name="Ergebnis 6" xfId="10350" xr:uid="{00000000-0005-0000-0000-000063280000}"/>
    <cellStyle name="Ergebnis 6 10" xfId="10351" xr:uid="{00000000-0005-0000-0000-000064280000}"/>
    <cellStyle name="Ergebnis 6 10 2" xfId="10352" xr:uid="{00000000-0005-0000-0000-000065280000}"/>
    <cellStyle name="Ergebnis 6 10 2 2" xfId="10353" xr:uid="{00000000-0005-0000-0000-000066280000}"/>
    <cellStyle name="Ergebnis 6 10 3" xfId="10354" xr:uid="{00000000-0005-0000-0000-000067280000}"/>
    <cellStyle name="Ergebnis 6 11" xfId="10355" xr:uid="{00000000-0005-0000-0000-000068280000}"/>
    <cellStyle name="Ergebnis 6 11 2" xfId="10356" xr:uid="{00000000-0005-0000-0000-000069280000}"/>
    <cellStyle name="Ergebnis 6 12" xfId="10357" xr:uid="{00000000-0005-0000-0000-00006A280000}"/>
    <cellStyle name="Ergebnis 6 2" xfId="10358" xr:uid="{00000000-0005-0000-0000-00006B280000}"/>
    <cellStyle name="Ergebnis 6 2 2" xfId="10359" xr:uid="{00000000-0005-0000-0000-00006C280000}"/>
    <cellStyle name="Ergebnis 6 2 2 2" xfId="10360" xr:uid="{00000000-0005-0000-0000-00006D280000}"/>
    <cellStyle name="Ergebnis 6 2 2 2 2" xfId="10361" xr:uid="{00000000-0005-0000-0000-00006E280000}"/>
    <cellStyle name="Ergebnis 6 2 2 2 2 2" xfId="10362" xr:uid="{00000000-0005-0000-0000-00006F280000}"/>
    <cellStyle name="Ergebnis 6 2 2 2 2 2 2" xfId="10363" xr:uid="{00000000-0005-0000-0000-000070280000}"/>
    <cellStyle name="Ergebnis 6 2 2 2 2 3" xfId="10364" xr:uid="{00000000-0005-0000-0000-000071280000}"/>
    <cellStyle name="Ergebnis 6 2 2 2 3" xfId="10365" xr:uid="{00000000-0005-0000-0000-000072280000}"/>
    <cellStyle name="Ergebnis 6 2 2 2 3 2" xfId="10366" xr:uid="{00000000-0005-0000-0000-000073280000}"/>
    <cellStyle name="Ergebnis 6 2 2 2 3 2 2" xfId="10367" xr:uid="{00000000-0005-0000-0000-000074280000}"/>
    <cellStyle name="Ergebnis 6 2 2 2 3 3" xfId="10368" xr:uid="{00000000-0005-0000-0000-000075280000}"/>
    <cellStyle name="Ergebnis 6 2 2 2 4" xfId="10369" xr:uid="{00000000-0005-0000-0000-000076280000}"/>
    <cellStyle name="Ergebnis 6 2 2 2 4 2" xfId="10370" xr:uid="{00000000-0005-0000-0000-000077280000}"/>
    <cellStyle name="Ergebnis 6 2 2 2 5" xfId="10371" xr:uid="{00000000-0005-0000-0000-000078280000}"/>
    <cellStyle name="Ergebnis 6 2 2 3" xfId="10372" xr:uid="{00000000-0005-0000-0000-000079280000}"/>
    <cellStyle name="Ergebnis 6 2 2 3 2" xfId="10373" xr:uid="{00000000-0005-0000-0000-00007A280000}"/>
    <cellStyle name="Ergebnis 6 2 2 3 2 2" xfId="10374" xr:uid="{00000000-0005-0000-0000-00007B280000}"/>
    <cellStyle name="Ergebnis 6 2 2 3 3" xfId="10375" xr:uid="{00000000-0005-0000-0000-00007C280000}"/>
    <cellStyle name="Ergebnis 6 2 2 4" xfId="10376" xr:uid="{00000000-0005-0000-0000-00007D280000}"/>
    <cellStyle name="Ergebnis 6 2 2 4 2" xfId="10377" xr:uid="{00000000-0005-0000-0000-00007E280000}"/>
    <cellStyle name="Ergebnis 6 2 2 4 2 2" xfId="10378" xr:uid="{00000000-0005-0000-0000-00007F280000}"/>
    <cellStyle name="Ergebnis 6 2 2 4 3" xfId="10379" xr:uid="{00000000-0005-0000-0000-000080280000}"/>
    <cellStyle name="Ergebnis 6 2 2 5" xfId="10380" xr:uid="{00000000-0005-0000-0000-000081280000}"/>
    <cellStyle name="Ergebnis 6 2 2 5 2" xfId="10381" xr:uid="{00000000-0005-0000-0000-000082280000}"/>
    <cellStyle name="Ergebnis 6 2 2 6" xfId="10382" xr:uid="{00000000-0005-0000-0000-000083280000}"/>
    <cellStyle name="Ergebnis 6 2 3" xfId="10383" xr:uid="{00000000-0005-0000-0000-000084280000}"/>
    <cellStyle name="Ergebnis 6 2 3 2" xfId="10384" xr:uid="{00000000-0005-0000-0000-000085280000}"/>
    <cellStyle name="Ergebnis 6 2 3 2 2" xfId="10385" xr:uid="{00000000-0005-0000-0000-000086280000}"/>
    <cellStyle name="Ergebnis 6 2 3 2 2 2" xfId="10386" xr:uid="{00000000-0005-0000-0000-000087280000}"/>
    <cellStyle name="Ergebnis 6 2 3 2 2 2 2" xfId="10387" xr:uid="{00000000-0005-0000-0000-000088280000}"/>
    <cellStyle name="Ergebnis 6 2 3 2 2 3" xfId="10388" xr:uid="{00000000-0005-0000-0000-000089280000}"/>
    <cellStyle name="Ergebnis 6 2 3 2 3" xfId="10389" xr:uid="{00000000-0005-0000-0000-00008A280000}"/>
    <cellStyle name="Ergebnis 6 2 3 2 3 2" xfId="10390" xr:uid="{00000000-0005-0000-0000-00008B280000}"/>
    <cellStyle name="Ergebnis 6 2 3 2 3 2 2" xfId="10391" xr:uid="{00000000-0005-0000-0000-00008C280000}"/>
    <cellStyle name="Ergebnis 6 2 3 2 3 3" xfId="10392" xr:uid="{00000000-0005-0000-0000-00008D280000}"/>
    <cellStyle name="Ergebnis 6 2 3 2 4" xfId="10393" xr:uid="{00000000-0005-0000-0000-00008E280000}"/>
    <cellStyle name="Ergebnis 6 2 3 2 4 2" xfId="10394" xr:uid="{00000000-0005-0000-0000-00008F280000}"/>
    <cellStyle name="Ergebnis 6 2 3 2 5" xfId="10395" xr:uid="{00000000-0005-0000-0000-000090280000}"/>
    <cellStyle name="Ergebnis 6 2 3 3" xfId="10396" xr:uid="{00000000-0005-0000-0000-000091280000}"/>
    <cellStyle name="Ergebnis 6 2 3 3 2" xfId="10397" xr:uid="{00000000-0005-0000-0000-000092280000}"/>
    <cellStyle name="Ergebnis 6 2 3 3 2 2" xfId="10398" xr:uid="{00000000-0005-0000-0000-000093280000}"/>
    <cellStyle name="Ergebnis 6 2 3 3 3" xfId="10399" xr:uid="{00000000-0005-0000-0000-000094280000}"/>
    <cellStyle name="Ergebnis 6 2 3 4" xfId="10400" xr:uid="{00000000-0005-0000-0000-000095280000}"/>
    <cellStyle name="Ergebnis 6 2 3 4 2" xfId="10401" xr:uid="{00000000-0005-0000-0000-000096280000}"/>
    <cellStyle name="Ergebnis 6 2 3 4 2 2" xfId="10402" xr:uid="{00000000-0005-0000-0000-000097280000}"/>
    <cellStyle name="Ergebnis 6 2 3 4 3" xfId="10403" xr:uid="{00000000-0005-0000-0000-000098280000}"/>
    <cellStyle name="Ergebnis 6 2 3 5" xfId="10404" xr:uid="{00000000-0005-0000-0000-000099280000}"/>
    <cellStyle name="Ergebnis 6 2 3 5 2" xfId="10405" xr:uid="{00000000-0005-0000-0000-00009A280000}"/>
    <cellStyle name="Ergebnis 6 2 3 6" xfId="10406" xr:uid="{00000000-0005-0000-0000-00009B280000}"/>
    <cellStyle name="Ergebnis 6 2 4" xfId="10407" xr:uid="{00000000-0005-0000-0000-00009C280000}"/>
    <cellStyle name="Ergebnis 6 2 4 2" xfId="10408" xr:uid="{00000000-0005-0000-0000-00009D280000}"/>
    <cellStyle name="Ergebnis 6 2 4 2 2" xfId="10409" xr:uid="{00000000-0005-0000-0000-00009E280000}"/>
    <cellStyle name="Ergebnis 6 2 4 2 2 2" xfId="10410" xr:uid="{00000000-0005-0000-0000-00009F280000}"/>
    <cellStyle name="Ergebnis 6 2 4 2 2 2 2" xfId="10411" xr:uid="{00000000-0005-0000-0000-0000A0280000}"/>
    <cellStyle name="Ergebnis 6 2 4 2 2 3" xfId="10412" xr:uid="{00000000-0005-0000-0000-0000A1280000}"/>
    <cellStyle name="Ergebnis 6 2 4 2 3" xfId="10413" xr:uid="{00000000-0005-0000-0000-0000A2280000}"/>
    <cellStyle name="Ergebnis 6 2 4 2 3 2" xfId="10414" xr:uid="{00000000-0005-0000-0000-0000A3280000}"/>
    <cellStyle name="Ergebnis 6 2 4 2 3 2 2" xfId="10415" xr:uid="{00000000-0005-0000-0000-0000A4280000}"/>
    <cellStyle name="Ergebnis 6 2 4 2 3 3" xfId="10416" xr:uid="{00000000-0005-0000-0000-0000A5280000}"/>
    <cellStyle name="Ergebnis 6 2 4 2 4" xfId="10417" xr:uid="{00000000-0005-0000-0000-0000A6280000}"/>
    <cellStyle name="Ergebnis 6 2 4 2 4 2" xfId="10418" xr:uid="{00000000-0005-0000-0000-0000A7280000}"/>
    <cellStyle name="Ergebnis 6 2 4 2 5" xfId="10419" xr:uid="{00000000-0005-0000-0000-0000A8280000}"/>
    <cellStyle name="Ergebnis 6 2 4 3" xfId="10420" xr:uid="{00000000-0005-0000-0000-0000A9280000}"/>
    <cellStyle name="Ergebnis 6 2 4 3 2" xfId="10421" xr:uid="{00000000-0005-0000-0000-0000AA280000}"/>
    <cellStyle name="Ergebnis 6 2 4 3 2 2" xfId="10422" xr:uid="{00000000-0005-0000-0000-0000AB280000}"/>
    <cellStyle name="Ergebnis 6 2 4 3 3" xfId="10423" xr:uid="{00000000-0005-0000-0000-0000AC280000}"/>
    <cellStyle name="Ergebnis 6 2 4 4" xfId="10424" xr:uid="{00000000-0005-0000-0000-0000AD280000}"/>
    <cellStyle name="Ergebnis 6 2 4 4 2" xfId="10425" xr:uid="{00000000-0005-0000-0000-0000AE280000}"/>
    <cellStyle name="Ergebnis 6 2 4 4 2 2" xfId="10426" xr:uid="{00000000-0005-0000-0000-0000AF280000}"/>
    <cellStyle name="Ergebnis 6 2 4 4 3" xfId="10427" xr:uid="{00000000-0005-0000-0000-0000B0280000}"/>
    <cellStyle name="Ergebnis 6 2 4 5" xfId="10428" xr:uid="{00000000-0005-0000-0000-0000B1280000}"/>
    <cellStyle name="Ergebnis 6 2 4 5 2" xfId="10429" xr:uid="{00000000-0005-0000-0000-0000B2280000}"/>
    <cellStyle name="Ergebnis 6 2 4 6" xfId="10430" xr:uid="{00000000-0005-0000-0000-0000B3280000}"/>
    <cellStyle name="Ergebnis 6 2 5" xfId="10431" xr:uid="{00000000-0005-0000-0000-0000B4280000}"/>
    <cellStyle name="Ergebnis 6 2 5 2" xfId="10432" xr:uid="{00000000-0005-0000-0000-0000B5280000}"/>
    <cellStyle name="Ergebnis 6 2 5 2 2" xfId="10433" xr:uid="{00000000-0005-0000-0000-0000B6280000}"/>
    <cellStyle name="Ergebnis 6 2 5 2 2 2" xfId="10434" xr:uid="{00000000-0005-0000-0000-0000B7280000}"/>
    <cellStyle name="Ergebnis 6 2 5 2 3" xfId="10435" xr:uid="{00000000-0005-0000-0000-0000B8280000}"/>
    <cellStyle name="Ergebnis 6 2 5 3" xfId="10436" xr:uid="{00000000-0005-0000-0000-0000B9280000}"/>
    <cellStyle name="Ergebnis 6 2 5 3 2" xfId="10437" xr:uid="{00000000-0005-0000-0000-0000BA280000}"/>
    <cellStyle name="Ergebnis 6 2 5 3 2 2" xfId="10438" xr:uid="{00000000-0005-0000-0000-0000BB280000}"/>
    <cellStyle name="Ergebnis 6 2 5 3 3" xfId="10439" xr:uid="{00000000-0005-0000-0000-0000BC280000}"/>
    <cellStyle name="Ergebnis 6 2 5 4" xfId="10440" xr:uid="{00000000-0005-0000-0000-0000BD280000}"/>
    <cellStyle name="Ergebnis 6 2 5 4 2" xfId="10441" xr:uid="{00000000-0005-0000-0000-0000BE280000}"/>
    <cellStyle name="Ergebnis 6 2 5 5" xfId="10442" xr:uid="{00000000-0005-0000-0000-0000BF280000}"/>
    <cellStyle name="Ergebnis 6 2 6" xfId="10443" xr:uid="{00000000-0005-0000-0000-0000C0280000}"/>
    <cellStyle name="Ergebnis 6 2 6 2" xfId="10444" xr:uid="{00000000-0005-0000-0000-0000C1280000}"/>
    <cellStyle name="Ergebnis 6 2 6 2 2" xfId="10445" xr:uid="{00000000-0005-0000-0000-0000C2280000}"/>
    <cellStyle name="Ergebnis 6 2 6 3" xfId="10446" xr:uid="{00000000-0005-0000-0000-0000C3280000}"/>
    <cellStyle name="Ergebnis 6 2 7" xfId="10447" xr:uid="{00000000-0005-0000-0000-0000C4280000}"/>
    <cellStyle name="Ergebnis 6 2 7 2" xfId="10448" xr:uid="{00000000-0005-0000-0000-0000C5280000}"/>
    <cellStyle name="Ergebnis 6 2 7 2 2" xfId="10449" xr:uid="{00000000-0005-0000-0000-0000C6280000}"/>
    <cellStyle name="Ergebnis 6 2 7 3" xfId="10450" xr:uid="{00000000-0005-0000-0000-0000C7280000}"/>
    <cellStyle name="Ergebnis 6 2 8" xfId="10451" xr:uid="{00000000-0005-0000-0000-0000C8280000}"/>
    <cellStyle name="Ergebnis 6 2 8 2" xfId="10452" xr:uid="{00000000-0005-0000-0000-0000C9280000}"/>
    <cellStyle name="Ergebnis 6 2 9" xfId="10453" xr:uid="{00000000-0005-0000-0000-0000CA280000}"/>
    <cellStyle name="Ergebnis 6 3" xfId="10454" xr:uid="{00000000-0005-0000-0000-0000CB280000}"/>
    <cellStyle name="Ergebnis 6 3 2" xfId="10455" xr:uid="{00000000-0005-0000-0000-0000CC280000}"/>
    <cellStyle name="Ergebnis 6 3 2 2" xfId="10456" xr:uid="{00000000-0005-0000-0000-0000CD280000}"/>
    <cellStyle name="Ergebnis 6 3 2 2 2" xfId="10457" xr:uid="{00000000-0005-0000-0000-0000CE280000}"/>
    <cellStyle name="Ergebnis 6 3 2 2 2 2" xfId="10458" xr:uid="{00000000-0005-0000-0000-0000CF280000}"/>
    <cellStyle name="Ergebnis 6 3 2 2 3" xfId="10459" xr:uid="{00000000-0005-0000-0000-0000D0280000}"/>
    <cellStyle name="Ergebnis 6 3 2 3" xfId="10460" xr:uid="{00000000-0005-0000-0000-0000D1280000}"/>
    <cellStyle name="Ergebnis 6 3 2 3 2" xfId="10461" xr:uid="{00000000-0005-0000-0000-0000D2280000}"/>
    <cellStyle name="Ergebnis 6 3 2 3 2 2" xfId="10462" xr:uid="{00000000-0005-0000-0000-0000D3280000}"/>
    <cellStyle name="Ergebnis 6 3 2 3 3" xfId="10463" xr:uid="{00000000-0005-0000-0000-0000D4280000}"/>
    <cellStyle name="Ergebnis 6 3 2 4" xfId="10464" xr:uid="{00000000-0005-0000-0000-0000D5280000}"/>
    <cellStyle name="Ergebnis 6 3 2 4 2" xfId="10465" xr:uid="{00000000-0005-0000-0000-0000D6280000}"/>
    <cellStyle name="Ergebnis 6 3 2 5" xfId="10466" xr:uid="{00000000-0005-0000-0000-0000D7280000}"/>
    <cellStyle name="Ergebnis 6 3 3" xfId="10467" xr:uid="{00000000-0005-0000-0000-0000D8280000}"/>
    <cellStyle name="Ergebnis 6 3 3 2" xfId="10468" xr:uid="{00000000-0005-0000-0000-0000D9280000}"/>
    <cellStyle name="Ergebnis 6 3 3 2 2" xfId="10469" xr:uid="{00000000-0005-0000-0000-0000DA280000}"/>
    <cellStyle name="Ergebnis 6 3 3 3" xfId="10470" xr:uid="{00000000-0005-0000-0000-0000DB280000}"/>
    <cellStyle name="Ergebnis 6 3 4" xfId="10471" xr:uid="{00000000-0005-0000-0000-0000DC280000}"/>
    <cellStyle name="Ergebnis 6 3 4 2" xfId="10472" xr:uid="{00000000-0005-0000-0000-0000DD280000}"/>
    <cellStyle name="Ergebnis 6 3 4 2 2" xfId="10473" xr:uid="{00000000-0005-0000-0000-0000DE280000}"/>
    <cellStyle name="Ergebnis 6 3 4 3" xfId="10474" xr:uid="{00000000-0005-0000-0000-0000DF280000}"/>
    <cellStyle name="Ergebnis 6 3 5" xfId="10475" xr:uid="{00000000-0005-0000-0000-0000E0280000}"/>
    <cellStyle name="Ergebnis 6 3 5 2" xfId="10476" xr:uid="{00000000-0005-0000-0000-0000E1280000}"/>
    <cellStyle name="Ergebnis 6 3 6" xfId="10477" xr:uid="{00000000-0005-0000-0000-0000E2280000}"/>
    <cellStyle name="Ergebnis 6 4" xfId="10478" xr:uid="{00000000-0005-0000-0000-0000E3280000}"/>
    <cellStyle name="Ergebnis 6 4 2" xfId="10479" xr:uid="{00000000-0005-0000-0000-0000E4280000}"/>
    <cellStyle name="Ergebnis 6 4 2 2" xfId="10480" xr:uid="{00000000-0005-0000-0000-0000E5280000}"/>
    <cellStyle name="Ergebnis 6 4 2 2 2" xfId="10481" xr:uid="{00000000-0005-0000-0000-0000E6280000}"/>
    <cellStyle name="Ergebnis 6 4 2 2 2 2" xfId="10482" xr:uid="{00000000-0005-0000-0000-0000E7280000}"/>
    <cellStyle name="Ergebnis 6 4 2 2 3" xfId="10483" xr:uid="{00000000-0005-0000-0000-0000E8280000}"/>
    <cellStyle name="Ergebnis 6 4 2 3" xfId="10484" xr:uid="{00000000-0005-0000-0000-0000E9280000}"/>
    <cellStyle name="Ergebnis 6 4 2 3 2" xfId="10485" xr:uid="{00000000-0005-0000-0000-0000EA280000}"/>
    <cellStyle name="Ergebnis 6 4 2 3 2 2" xfId="10486" xr:uid="{00000000-0005-0000-0000-0000EB280000}"/>
    <cellStyle name="Ergebnis 6 4 2 3 3" xfId="10487" xr:uid="{00000000-0005-0000-0000-0000EC280000}"/>
    <cellStyle name="Ergebnis 6 4 2 4" xfId="10488" xr:uid="{00000000-0005-0000-0000-0000ED280000}"/>
    <cellStyle name="Ergebnis 6 4 2 4 2" xfId="10489" xr:uid="{00000000-0005-0000-0000-0000EE280000}"/>
    <cellStyle name="Ergebnis 6 4 2 5" xfId="10490" xr:uid="{00000000-0005-0000-0000-0000EF280000}"/>
    <cellStyle name="Ergebnis 6 4 3" xfId="10491" xr:uid="{00000000-0005-0000-0000-0000F0280000}"/>
    <cellStyle name="Ergebnis 6 4 3 2" xfId="10492" xr:uid="{00000000-0005-0000-0000-0000F1280000}"/>
    <cellStyle name="Ergebnis 6 4 3 2 2" xfId="10493" xr:uid="{00000000-0005-0000-0000-0000F2280000}"/>
    <cellStyle name="Ergebnis 6 4 3 3" xfId="10494" xr:uid="{00000000-0005-0000-0000-0000F3280000}"/>
    <cellStyle name="Ergebnis 6 4 4" xfId="10495" xr:uid="{00000000-0005-0000-0000-0000F4280000}"/>
    <cellStyle name="Ergebnis 6 4 4 2" xfId="10496" xr:uid="{00000000-0005-0000-0000-0000F5280000}"/>
    <cellStyle name="Ergebnis 6 4 4 2 2" xfId="10497" xr:uid="{00000000-0005-0000-0000-0000F6280000}"/>
    <cellStyle name="Ergebnis 6 4 4 3" xfId="10498" xr:uid="{00000000-0005-0000-0000-0000F7280000}"/>
    <cellStyle name="Ergebnis 6 4 5" xfId="10499" xr:uid="{00000000-0005-0000-0000-0000F8280000}"/>
    <cellStyle name="Ergebnis 6 4 5 2" xfId="10500" xr:uid="{00000000-0005-0000-0000-0000F9280000}"/>
    <cellStyle name="Ergebnis 6 4 6" xfId="10501" xr:uid="{00000000-0005-0000-0000-0000FA280000}"/>
    <cellStyle name="Ergebnis 6 5" xfId="10502" xr:uid="{00000000-0005-0000-0000-0000FB280000}"/>
    <cellStyle name="Ergebnis 6 5 2" xfId="10503" xr:uid="{00000000-0005-0000-0000-0000FC280000}"/>
    <cellStyle name="Ergebnis 6 5 2 2" xfId="10504" xr:uid="{00000000-0005-0000-0000-0000FD280000}"/>
    <cellStyle name="Ergebnis 6 5 2 2 2" xfId="10505" xr:uid="{00000000-0005-0000-0000-0000FE280000}"/>
    <cellStyle name="Ergebnis 6 5 2 2 2 2" xfId="10506" xr:uid="{00000000-0005-0000-0000-0000FF280000}"/>
    <cellStyle name="Ergebnis 6 5 2 2 3" xfId="10507" xr:uid="{00000000-0005-0000-0000-000000290000}"/>
    <cellStyle name="Ergebnis 6 5 2 3" xfId="10508" xr:uid="{00000000-0005-0000-0000-000001290000}"/>
    <cellStyle name="Ergebnis 6 5 2 3 2" xfId="10509" xr:uid="{00000000-0005-0000-0000-000002290000}"/>
    <cellStyle name="Ergebnis 6 5 2 3 2 2" xfId="10510" xr:uid="{00000000-0005-0000-0000-000003290000}"/>
    <cellStyle name="Ergebnis 6 5 2 3 3" xfId="10511" xr:uid="{00000000-0005-0000-0000-000004290000}"/>
    <cellStyle name="Ergebnis 6 5 2 4" xfId="10512" xr:uid="{00000000-0005-0000-0000-000005290000}"/>
    <cellStyle name="Ergebnis 6 5 2 4 2" xfId="10513" xr:uid="{00000000-0005-0000-0000-000006290000}"/>
    <cellStyle name="Ergebnis 6 5 2 5" xfId="10514" xr:uid="{00000000-0005-0000-0000-000007290000}"/>
    <cellStyle name="Ergebnis 6 5 3" xfId="10515" xr:uid="{00000000-0005-0000-0000-000008290000}"/>
    <cellStyle name="Ergebnis 6 5 3 2" xfId="10516" xr:uid="{00000000-0005-0000-0000-000009290000}"/>
    <cellStyle name="Ergebnis 6 5 3 2 2" xfId="10517" xr:uid="{00000000-0005-0000-0000-00000A290000}"/>
    <cellStyle name="Ergebnis 6 5 3 3" xfId="10518" xr:uid="{00000000-0005-0000-0000-00000B290000}"/>
    <cellStyle name="Ergebnis 6 5 4" xfId="10519" xr:uid="{00000000-0005-0000-0000-00000C290000}"/>
    <cellStyle name="Ergebnis 6 5 4 2" xfId="10520" xr:uid="{00000000-0005-0000-0000-00000D290000}"/>
    <cellStyle name="Ergebnis 6 5 4 2 2" xfId="10521" xr:uid="{00000000-0005-0000-0000-00000E290000}"/>
    <cellStyle name="Ergebnis 6 5 4 3" xfId="10522" xr:uid="{00000000-0005-0000-0000-00000F290000}"/>
    <cellStyle name="Ergebnis 6 5 5" xfId="10523" xr:uid="{00000000-0005-0000-0000-000010290000}"/>
    <cellStyle name="Ergebnis 6 5 5 2" xfId="10524" xr:uid="{00000000-0005-0000-0000-000011290000}"/>
    <cellStyle name="Ergebnis 6 5 6" xfId="10525" xr:uid="{00000000-0005-0000-0000-000012290000}"/>
    <cellStyle name="Ergebnis 6 6" xfId="10526" xr:uid="{00000000-0005-0000-0000-000013290000}"/>
    <cellStyle name="Ergebnis 6 6 2" xfId="10527" xr:uid="{00000000-0005-0000-0000-000014290000}"/>
    <cellStyle name="Ergebnis 6 6 2 2" xfId="10528" xr:uid="{00000000-0005-0000-0000-000015290000}"/>
    <cellStyle name="Ergebnis 6 6 2 2 2" xfId="10529" xr:uid="{00000000-0005-0000-0000-000016290000}"/>
    <cellStyle name="Ergebnis 6 6 2 2 2 2" xfId="10530" xr:uid="{00000000-0005-0000-0000-000017290000}"/>
    <cellStyle name="Ergebnis 6 6 2 2 3" xfId="10531" xr:uid="{00000000-0005-0000-0000-000018290000}"/>
    <cellStyle name="Ergebnis 6 6 2 3" xfId="10532" xr:uid="{00000000-0005-0000-0000-000019290000}"/>
    <cellStyle name="Ergebnis 6 6 2 3 2" xfId="10533" xr:uid="{00000000-0005-0000-0000-00001A290000}"/>
    <cellStyle name="Ergebnis 6 6 2 3 2 2" xfId="10534" xr:uid="{00000000-0005-0000-0000-00001B290000}"/>
    <cellStyle name="Ergebnis 6 6 2 3 3" xfId="10535" xr:uid="{00000000-0005-0000-0000-00001C290000}"/>
    <cellStyle name="Ergebnis 6 6 2 4" xfId="10536" xr:uid="{00000000-0005-0000-0000-00001D290000}"/>
    <cellStyle name="Ergebnis 6 6 2 4 2" xfId="10537" xr:uid="{00000000-0005-0000-0000-00001E290000}"/>
    <cellStyle name="Ergebnis 6 6 2 5" xfId="10538" xr:uid="{00000000-0005-0000-0000-00001F290000}"/>
    <cellStyle name="Ergebnis 6 6 3" xfId="10539" xr:uid="{00000000-0005-0000-0000-000020290000}"/>
    <cellStyle name="Ergebnis 6 6 3 2" xfId="10540" xr:uid="{00000000-0005-0000-0000-000021290000}"/>
    <cellStyle name="Ergebnis 6 6 3 2 2" xfId="10541" xr:uid="{00000000-0005-0000-0000-000022290000}"/>
    <cellStyle name="Ergebnis 6 6 3 3" xfId="10542" xr:uid="{00000000-0005-0000-0000-000023290000}"/>
    <cellStyle name="Ergebnis 6 6 4" xfId="10543" xr:uid="{00000000-0005-0000-0000-000024290000}"/>
    <cellStyle name="Ergebnis 6 6 4 2" xfId="10544" xr:uid="{00000000-0005-0000-0000-000025290000}"/>
    <cellStyle name="Ergebnis 6 6 4 2 2" xfId="10545" xr:uid="{00000000-0005-0000-0000-000026290000}"/>
    <cellStyle name="Ergebnis 6 6 4 3" xfId="10546" xr:uid="{00000000-0005-0000-0000-000027290000}"/>
    <cellStyle name="Ergebnis 6 6 5" xfId="10547" xr:uid="{00000000-0005-0000-0000-000028290000}"/>
    <cellStyle name="Ergebnis 6 6 5 2" xfId="10548" xr:uid="{00000000-0005-0000-0000-000029290000}"/>
    <cellStyle name="Ergebnis 6 6 6" xfId="10549" xr:uid="{00000000-0005-0000-0000-00002A290000}"/>
    <cellStyle name="Ergebnis 6 7" xfId="10550" xr:uid="{00000000-0005-0000-0000-00002B290000}"/>
    <cellStyle name="Ergebnis 6 7 2" xfId="10551" xr:uid="{00000000-0005-0000-0000-00002C290000}"/>
    <cellStyle name="Ergebnis 6 7 2 2" xfId="10552" xr:uid="{00000000-0005-0000-0000-00002D290000}"/>
    <cellStyle name="Ergebnis 6 7 2 2 2" xfId="10553" xr:uid="{00000000-0005-0000-0000-00002E290000}"/>
    <cellStyle name="Ergebnis 6 7 2 2 2 2" xfId="10554" xr:uid="{00000000-0005-0000-0000-00002F290000}"/>
    <cellStyle name="Ergebnis 6 7 2 2 3" xfId="10555" xr:uid="{00000000-0005-0000-0000-000030290000}"/>
    <cellStyle name="Ergebnis 6 7 2 3" xfId="10556" xr:uid="{00000000-0005-0000-0000-000031290000}"/>
    <cellStyle name="Ergebnis 6 7 2 3 2" xfId="10557" xr:uid="{00000000-0005-0000-0000-000032290000}"/>
    <cellStyle name="Ergebnis 6 7 2 3 2 2" xfId="10558" xr:uid="{00000000-0005-0000-0000-000033290000}"/>
    <cellStyle name="Ergebnis 6 7 2 3 3" xfId="10559" xr:uid="{00000000-0005-0000-0000-000034290000}"/>
    <cellStyle name="Ergebnis 6 7 2 4" xfId="10560" xr:uid="{00000000-0005-0000-0000-000035290000}"/>
    <cellStyle name="Ergebnis 6 7 2 4 2" xfId="10561" xr:uid="{00000000-0005-0000-0000-000036290000}"/>
    <cellStyle name="Ergebnis 6 7 2 5" xfId="10562" xr:uid="{00000000-0005-0000-0000-000037290000}"/>
    <cellStyle name="Ergebnis 6 7 3" xfId="10563" xr:uid="{00000000-0005-0000-0000-000038290000}"/>
    <cellStyle name="Ergebnis 6 7 3 2" xfId="10564" xr:uid="{00000000-0005-0000-0000-000039290000}"/>
    <cellStyle name="Ergebnis 6 7 3 2 2" xfId="10565" xr:uid="{00000000-0005-0000-0000-00003A290000}"/>
    <cellStyle name="Ergebnis 6 7 3 3" xfId="10566" xr:uid="{00000000-0005-0000-0000-00003B290000}"/>
    <cellStyle name="Ergebnis 6 7 4" xfId="10567" xr:uid="{00000000-0005-0000-0000-00003C290000}"/>
    <cellStyle name="Ergebnis 6 7 4 2" xfId="10568" xr:uid="{00000000-0005-0000-0000-00003D290000}"/>
    <cellStyle name="Ergebnis 6 7 4 2 2" xfId="10569" xr:uid="{00000000-0005-0000-0000-00003E290000}"/>
    <cellStyle name="Ergebnis 6 7 4 3" xfId="10570" xr:uid="{00000000-0005-0000-0000-00003F290000}"/>
    <cellStyle name="Ergebnis 6 7 5" xfId="10571" xr:uid="{00000000-0005-0000-0000-000040290000}"/>
    <cellStyle name="Ergebnis 6 7 5 2" xfId="10572" xr:uid="{00000000-0005-0000-0000-000041290000}"/>
    <cellStyle name="Ergebnis 6 7 6" xfId="10573" xr:uid="{00000000-0005-0000-0000-000042290000}"/>
    <cellStyle name="Ergebnis 6 8" xfId="10574" xr:uid="{00000000-0005-0000-0000-000043290000}"/>
    <cellStyle name="Ergebnis 6 8 2" xfId="10575" xr:uid="{00000000-0005-0000-0000-000044290000}"/>
    <cellStyle name="Ergebnis 6 8 2 2" xfId="10576" xr:uid="{00000000-0005-0000-0000-000045290000}"/>
    <cellStyle name="Ergebnis 6 8 2 2 2" xfId="10577" xr:uid="{00000000-0005-0000-0000-000046290000}"/>
    <cellStyle name="Ergebnis 6 8 2 3" xfId="10578" xr:uid="{00000000-0005-0000-0000-000047290000}"/>
    <cellStyle name="Ergebnis 6 8 3" xfId="10579" xr:uid="{00000000-0005-0000-0000-000048290000}"/>
    <cellStyle name="Ergebnis 6 8 3 2" xfId="10580" xr:uid="{00000000-0005-0000-0000-000049290000}"/>
    <cellStyle name="Ergebnis 6 8 3 2 2" xfId="10581" xr:uid="{00000000-0005-0000-0000-00004A290000}"/>
    <cellStyle name="Ergebnis 6 8 3 3" xfId="10582" xr:uid="{00000000-0005-0000-0000-00004B290000}"/>
    <cellStyle name="Ergebnis 6 8 4" xfId="10583" xr:uid="{00000000-0005-0000-0000-00004C290000}"/>
    <cellStyle name="Ergebnis 6 8 4 2" xfId="10584" xr:uid="{00000000-0005-0000-0000-00004D290000}"/>
    <cellStyle name="Ergebnis 6 8 5" xfId="10585" xr:uid="{00000000-0005-0000-0000-00004E290000}"/>
    <cellStyle name="Ergebnis 6 9" xfId="10586" xr:uid="{00000000-0005-0000-0000-00004F290000}"/>
    <cellStyle name="Ergebnis 6 9 2" xfId="10587" xr:uid="{00000000-0005-0000-0000-000050290000}"/>
    <cellStyle name="Ergebnis 6 9 2 2" xfId="10588" xr:uid="{00000000-0005-0000-0000-000051290000}"/>
    <cellStyle name="Ergebnis 6 9 3" xfId="10589" xr:uid="{00000000-0005-0000-0000-000052290000}"/>
    <cellStyle name="Ergebnis 7" xfId="10590" xr:uid="{00000000-0005-0000-0000-000053290000}"/>
    <cellStyle name="Ergebnis 7 10" xfId="10591" xr:uid="{00000000-0005-0000-0000-000054290000}"/>
    <cellStyle name="Ergebnis 7 10 2" xfId="10592" xr:uid="{00000000-0005-0000-0000-000055290000}"/>
    <cellStyle name="Ergebnis 7 11" xfId="10593" xr:uid="{00000000-0005-0000-0000-000056290000}"/>
    <cellStyle name="Ergebnis 7 2" xfId="10594" xr:uid="{00000000-0005-0000-0000-000057290000}"/>
    <cellStyle name="Ergebnis 7 2 2" xfId="10595" xr:uid="{00000000-0005-0000-0000-000058290000}"/>
    <cellStyle name="Ergebnis 7 2 2 2" xfId="10596" xr:uid="{00000000-0005-0000-0000-000059290000}"/>
    <cellStyle name="Ergebnis 7 2 2 2 2" xfId="10597" xr:uid="{00000000-0005-0000-0000-00005A290000}"/>
    <cellStyle name="Ergebnis 7 2 2 2 2 2" xfId="10598" xr:uid="{00000000-0005-0000-0000-00005B290000}"/>
    <cellStyle name="Ergebnis 7 2 2 2 2 2 2" xfId="10599" xr:uid="{00000000-0005-0000-0000-00005C290000}"/>
    <cellStyle name="Ergebnis 7 2 2 2 2 3" xfId="10600" xr:uid="{00000000-0005-0000-0000-00005D290000}"/>
    <cellStyle name="Ergebnis 7 2 2 2 3" xfId="10601" xr:uid="{00000000-0005-0000-0000-00005E290000}"/>
    <cellStyle name="Ergebnis 7 2 2 2 3 2" xfId="10602" xr:uid="{00000000-0005-0000-0000-00005F290000}"/>
    <cellStyle name="Ergebnis 7 2 2 2 3 2 2" xfId="10603" xr:uid="{00000000-0005-0000-0000-000060290000}"/>
    <cellStyle name="Ergebnis 7 2 2 2 3 3" xfId="10604" xr:uid="{00000000-0005-0000-0000-000061290000}"/>
    <cellStyle name="Ergebnis 7 2 2 2 4" xfId="10605" xr:uid="{00000000-0005-0000-0000-000062290000}"/>
    <cellStyle name="Ergebnis 7 2 2 2 4 2" xfId="10606" xr:uid="{00000000-0005-0000-0000-000063290000}"/>
    <cellStyle name="Ergebnis 7 2 2 2 5" xfId="10607" xr:uid="{00000000-0005-0000-0000-000064290000}"/>
    <cellStyle name="Ergebnis 7 2 2 3" xfId="10608" xr:uid="{00000000-0005-0000-0000-000065290000}"/>
    <cellStyle name="Ergebnis 7 2 2 3 2" xfId="10609" xr:uid="{00000000-0005-0000-0000-000066290000}"/>
    <cellStyle name="Ergebnis 7 2 2 3 2 2" xfId="10610" xr:uid="{00000000-0005-0000-0000-000067290000}"/>
    <cellStyle name="Ergebnis 7 2 2 3 3" xfId="10611" xr:uid="{00000000-0005-0000-0000-000068290000}"/>
    <cellStyle name="Ergebnis 7 2 2 4" xfId="10612" xr:uid="{00000000-0005-0000-0000-000069290000}"/>
    <cellStyle name="Ergebnis 7 2 2 4 2" xfId="10613" xr:uid="{00000000-0005-0000-0000-00006A290000}"/>
    <cellStyle name="Ergebnis 7 2 2 4 2 2" xfId="10614" xr:uid="{00000000-0005-0000-0000-00006B290000}"/>
    <cellStyle name="Ergebnis 7 2 2 4 3" xfId="10615" xr:uid="{00000000-0005-0000-0000-00006C290000}"/>
    <cellStyle name="Ergebnis 7 2 2 5" xfId="10616" xr:uid="{00000000-0005-0000-0000-00006D290000}"/>
    <cellStyle name="Ergebnis 7 2 2 5 2" xfId="10617" xr:uid="{00000000-0005-0000-0000-00006E290000}"/>
    <cellStyle name="Ergebnis 7 2 2 6" xfId="10618" xr:uid="{00000000-0005-0000-0000-00006F290000}"/>
    <cellStyle name="Ergebnis 7 2 3" xfId="10619" xr:uid="{00000000-0005-0000-0000-000070290000}"/>
    <cellStyle name="Ergebnis 7 2 3 2" xfId="10620" xr:uid="{00000000-0005-0000-0000-000071290000}"/>
    <cellStyle name="Ergebnis 7 2 3 2 2" xfId="10621" xr:uid="{00000000-0005-0000-0000-000072290000}"/>
    <cellStyle name="Ergebnis 7 2 3 2 2 2" xfId="10622" xr:uid="{00000000-0005-0000-0000-000073290000}"/>
    <cellStyle name="Ergebnis 7 2 3 2 2 2 2" xfId="10623" xr:uid="{00000000-0005-0000-0000-000074290000}"/>
    <cellStyle name="Ergebnis 7 2 3 2 2 3" xfId="10624" xr:uid="{00000000-0005-0000-0000-000075290000}"/>
    <cellStyle name="Ergebnis 7 2 3 2 3" xfId="10625" xr:uid="{00000000-0005-0000-0000-000076290000}"/>
    <cellStyle name="Ergebnis 7 2 3 2 3 2" xfId="10626" xr:uid="{00000000-0005-0000-0000-000077290000}"/>
    <cellStyle name="Ergebnis 7 2 3 2 3 2 2" xfId="10627" xr:uid="{00000000-0005-0000-0000-000078290000}"/>
    <cellStyle name="Ergebnis 7 2 3 2 3 3" xfId="10628" xr:uid="{00000000-0005-0000-0000-000079290000}"/>
    <cellStyle name="Ergebnis 7 2 3 2 4" xfId="10629" xr:uid="{00000000-0005-0000-0000-00007A290000}"/>
    <cellStyle name="Ergebnis 7 2 3 2 4 2" xfId="10630" xr:uid="{00000000-0005-0000-0000-00007B290000}"/>
    <cellStyle name="Ergebnis 7 2 3 2 5" xfId="10631" xr:uid="{00000000-0005-0000-0000-00007C290000}"/>
    <cellStyle name="Ergebnis 7 2 3 3" xfId="10632" xr:uid="{00000000-0005-0000-0000-00007D290000}"/>
    <cellStyle name="Ergebnis 7 2 3 3 2" xfId="10633" xr:uid="{00000000-0005-0000-0000-00007E290000}"/>
    <cellStyle name="Ergebnis 7 2 3 3 2 2" xfId="10634" xr:uid="{00000000-0005-0000-0000-00007F290000}"/>
    <cellStyle name="Ergebnis 7 2 3 3 3" xfId="10635" xr:uid="{00000000-0005-0000-0000-000080290000}"/>
    <cellStyle name="Ergebnis 7 2 3 4" xfId="10636" xr:uid="{00000000-0005-0000-0000-000081290000}"/>
    <cellStyle name="Ergebnis 7 2 3 4 2" xfId="10637" xr:uid="{00000000-0005-0000-0000-000082290000}"/>
    <cellStyle name="Ergebnis 7 2 3 4 2 2" xfId="10638" xr:uid="{00000000-0005-0000-0000-000083290000}"/>
    <cellStyle name="Ergebnis 7 2 3 4 3" xfId="10639" xr:uid="{00000000-0005-0000-0000-000084290000}"/>
    <cellStyle name="Ergebnis 7 2 3 5" xfId="10640" xr:uid="{00000000-0005-0000-0000-000085290000}"/>
    <cellStyle name="Ergebnis 7 2 3 5 2" xfId="10641" xr:uid="{00000000-0005-0000-0000-000086290000}"/>
    <cellStyle name="Ergebnis 7 2 3 6" xfId="10642" xr:uid="{00000000-0005-0000-0000-000087290000}"/>
    <cellStyle name="Ergebnis 7 2 4" xfId="10643" xr:uid="{00000000-0005-0000-0000-000088290000}"/>
    <cellStyle name="Ergebnis 7 2 4 2" xfId="10644" xr:uid="{00000000-0005-0000-0000-000089290000}"/>
    <cellStyle name="Ergebnis 7 2 4 2 2" xfId="10645" xr:uid="{00000000-0005-0000-0000-00008A290000}"/>
    <cellStyle name="Ergebnis 7 2 4 2 2 2" xfId="10646" xr:uid="{00000000-0005-0000-0000-00008B290000}"/>
    <cellStyle name="Ergebnis 7 2 4 2 2 2 2" xfId="10647" xr:uid="{00000000-0005-0000-0000-00008C290000}"/>
    <cellStyle name="Ergebnis 7 2 4 2 2 3" xfId="10648" xr:uid="{00000000-0005-0000-0000-00008D290000}"/>
    <cellStyle name="Ergebnis 7 2 4 2 3" xfId="10649" xr:uid="{00000000-0005-0000-0000-00008E290000}"/>
    <cellStyle name="Ergebnis 7 2 4 2 3 2" xfId="10650" xr:uid="{00000000-0005-0000-0000-00008F290000}"/>
    <cellStyle name="Ergebnis 7 2 4 2 3 2 2" xfId="10651" xr:uid="{00000000-0005-0000-0000-000090290000}"/>
    <cellStyle name="Ergebnis 7 2 4 2 3 3" xfId="10652" xr:uid="{00000000-0005-0000-0000-000091290000}"/>
    <cellStyle name="Ergebnis 7 2 4 2 4" xfId="10653" xr:uid="{00000000-0005-0000-0000-000092290000}"/>
    <cellStyle name="Ergebnis 7 2 4 2 4 2" xfId="10654" xr:uid="{00000000-0005-0000-0000-000093290000}"/>
    <cellStyle name="Ergebnis 7 2 4 2 5" xfId="10655" xr:uid="{00000000-0005-0000-0000-000094290000}"/>
    <cellStyle name="Ergebnis 7 2 4 3" xfId="10656" xr:uid="{00000000-0005-0000-0000-000095290000}"/>
    <cellStyle name="Ergebnis 7 2 4 3 2" xfId="10657" xr:uid="{00000000-0005-0000-0000-000096290000}"/>
    <cellStyle name="Ergebnis 7 2 4 3 2 2" xfId="10658" xr:uid="{00000000-0005-0000-0000-000097290000}"/>
    <cellStyle name="Ergebnis 7 2 4 3 3" xfId="10659" xr:uid="{00000000-0005-0000-0000-000098290000}"/>
    <cellStyle name="Ergebnis 7 2 4 4" xfId="10660" xr:uid="{00000000-0005-0000-0000-000099290000}"/>
    <cellStyle name="Ergebnis 7 2 4 4 2" xfId="10661" xr:uid="{00000000-0005-0000-0000-00009A290000}"/>
    <cellStyle name="Ergebnis 7 2 4 4 2 2" xfId="10662" xr:uid="{00000000-0005-0000-0000-00009B290000}"/>
    <cellStyle name="Ergebnis 7 2 4 4 3" xfId="10663" xr:uid="{00000000-0005-0000-0000-00009C290000}"/>
    <cellStyle name="Ergebnis 7 2 4 5" xfId="10664" xr:uid="{00000000-0005-0000-0000-00009D290000}"/>
    <cellStyle name="Ergebnis 7 2 4 5 2" xfId="10665" xr:uid="{00000000-0005-0000-0000-00009E290000}"/>
    <cellStyle name="Ergebnis 7 2 4 6" xfId="10666" xr:uid="{00000000-0005-0000-0000-00009F290000}"/>
    <cellStyle name="Ergebnis 7 2 5" xfId="10667" xr:uid="{00000000-0005-0000-0000-0000A0290000}"/>
    <cellStyle name="Ergebnis 7 2 5 2" xfId="10668" xr:uid="{00000000-0005-0000-0000-0000A1290000}"/>
    <cellStyle name="Ergebnis 7 2 5 2 2" xfId="10669" xr:uid="{00000000-0005-0000-0000-0000A2290000}"/>
    <cellStyle name="Ergebnis 7 2 5 2 2 2" xfId="10670" xr:uid="{00000000-0005-0000-0000-0000A3290000}"/>
    <cellStyle name="Ergebnis 7 2 5 2 3" xfId="10671" xr:uid="{00000000-0005-0000-0000-0000A4290000}"/>
    <cellStyle name="Ergebnis 7 2 5 3" xfId="10672" xr:uid="{00000000-0005-0000-0000-0000A5290000}"/>
    <cellStyle name="Ergebnis 7 2 5 3 2" xfId="10673" xr:uid="{00000000-0005-0000-0000-0000A6290000}"/>
    <cellStyle name="Ergebnis 7 2 5 3 2 2" xfId="10674" xr:uid="{00000000-0005-0000-0000-0000A7290000}"/>
    <cellStyle name="Ergebnis 7 2 5 3 3" xfId="10675" xr:uid="{00000000-0005-0000-0000-0000A8290000}"/>
    <cellStyle name="Ergebnis 7 2 5 4" xfId="10676" xr:uid="{00000000-0005-0000-0000-0000A9290000}"/>
    <cellStyle name="Ergebnis 7 2 5 4 2" xfId="10677" xr:uid="{00000000-0005-0000-0000-0000AA290000}"/>
    <cellStyle name="Ergebnis 7 2 5 5" xfId="10678" xr:uid="{00000000-0005-0000-0000-0000AB290000}"/>
    <cellStyle name="Ergebnis 7 2 6" xfId="10679" xr:uid="{00000000-0005-0000-0000-0000AC290000}"/>
    <cellStyle name="Ergebnis 7 2 6 2" xfId="10680" xr:uid="{00000000-0005-0000-0000-0000AD290000}"/>
    <cellStyle name="Ergebnis 7 2 6 2 2" xfId="10681" xr:uid="{00000000-0005-0000-0000-0000AE290000}"/>
    <cellStyle name="Ergebnis 7 2 6 3" xfId="10682" xr:uid="{00000000-0005-0000-0000-0000AF290000}"/>
    <cellStyle name="Ergebnis 7 2 7" xfId="10683" xr:uid="{00000000-0005-0000-0000-0000B0290000}"/>
    <cellStyle name="Ergebnis 7 2 7 2" xfId="10684" xr:uid="{00000000-0005-0000-0000-0000B1290000}"/>
    <cellStyle name="Ergebnis 7 2 7 2 2" xfId="10685" xr:uid="{00000000-0005-0000-0000-0000B2290000}"/>
    <cellStyle name="Ergebnis 7 2 7 3" xfId="10686" xr:uid="{00000000-0005-0000-0000-0000B3290000}"/>
    <cellStyle name="Ergebnis 7 2 8" xfId="10687" xr:uid="{00000000-0005-0000-0000-0000B4290000}"/>
    <cellStyle name="Ergebnis 7 2 8 2" xfId="10688" xr:uid="{00000000-0005-0000-0000-0000B5290000}"/>
    <cellStyle name="Ergebnis 7 2 9" xfId="10689" xr:uid="{00000000-0005-0000-0000-0000B6290000}"/>
    <cellStyle name="Ergebnis 7 3" xfId="10690" xr:uid="{00000000-0005-0000-0000-0000B7290000}"/>
    <cellStyle name="Ergebnis 7 3 2" xfId="10691" xr:uid="{00000000-0005-0000-0000-0000B8290000}"/>
    <cellStyle name="Ergebnis 7 3 2 2" xfId="10692" xr:uid="{00000000-0005-0000-0000-0000B9290000}"/>
    <cellStyle name="Ergebnis 7 3 2 2 2" xfId="10693" xr:uid="{00000000-0005-0000-0000-0000BA290000}"/>
    <cellStyle name="Ergebnis 7 3 2 2 2 2" xfId="10694" xr:uid="{00000000-0005-0000-0000-0000BB290000}"/>
    <cellStyle name="Ergebnis 7 3 2 2 3" xfId="10695" xr:uid="{00000000-0005-0000-0000-0000BC290000}"/>
    <cellStyle name="Ergebnis 7 3 2 3" xfId="10696" xr:uid="{00000000-0005-0000-0000-0000BD290000}"/>
    <cellStyle name="Ergebnis 7 3 2 3 2" xfId="10697" xr:uid="{00000000-0005-0000-0000-0000BE290000}"/>
    <cellStyle name="Ergebnis 7 3 2 3 2 2" xfId="10698" xr:uid="{00000000-0005-0000-0000-0000BF290000}"/>
    <cellStyle name="Ergebnis 7 3 2 3 3" xfId="10699" xr:uid="{00000000-0005-0000-0000-0000C0290000}"/>
    <cellStyle name="Ergebnis 7 3 2 4" xfId="10700" xr:uid="{00000000-0005-0000-0000-0000C1290000}"/>
    <cellStyle name="Ergebnis 7 3 2 4 2" xfId="10701" xr:uid="{00000000-0005-0000-0000-0000C2290000}"/>
    <cellStyle name="Ergebnis 7 3 2 5" xfId="10702" xr:uid="{00000000-0005-0000-0000-0000C3290000}"/>
    <cellStyle name="Ergebnis 7 3 3" xfId="10703" xr:uid="{00000000-0005-0000-0000-0000C4290000}"/>
    <cellStyle name="Ergebnis 7 3 3 2" xfId="10704" xr:uid="{00000000-0005-0000-0000-0000C5290000}"/>
    <cellStyle name="Ergebnis 7 3 3 2 2" xfId="10705" xr:uid="{00000000-0005-0000-0000-0000C6290000}"/>
    <cellStyle name="Ergebnis 7 3 3 3" xfId="10706" xr:uid="{00000000-0005-0000-0000-0000C7290000}"/>
    <cellStyle name="Ergebnis 7 3 4" xfId="10707" xr:uid="{00000000-0005-0000-0000-0000C8290000}"/>
    <cellStyle name="Ergebnis 7 3 4 2" xfId="10708" xr:uid="{00000000-0005-0000-0000-0000C9290000}"/>
    <cellStyle name="Ergebnis 7 3 4 2 2" xfId="10709" xr:uid="{00000000-0005-0000-0000-0000CA290000}"/>
    <cellStyle name="Ergebnis 7 3 4 3" xfId="10710" xr:uid="{00000000-0005-0000-0000-0000CB290000}"/>
    <cellStyle name="Ergebnis 7 3 5" xfId="10711" xr:uid="{00000000-0005-0000-0000-0000CC290000}"/>
    <cellStyle name="Ergebnis 7 3 5 2" xfId="10712" xr:uid="{00000000-0005-0000-0000-0000CD290000}"/>
    <cellStyle name="Ergebnis 7 3 6" xfId="10713" xr:uid="{00000000-0005-0000-0000-0000CE290000}"/>
    <cellStyle name="Ergebnis 7 4" xfId="10714" xr:uid="{00000000-0005-0000-0000-0000CF290000}"/>
    <cellStyle name="Ergebnis 7 4 2" xfId="10715" xr:uid="{00000000-0005-0000-0000-0000D0290000}"/>
    <cellStyle name="Ergebnis 7 4 2 2" xfId="10716" xr:uid="{00000000-0005-0000-0000-0000D1290000}"/>
    <cellStyle name="Ergebnis 7 4 2 2 2" xfId="10717" xr:uid="{00000000-0005-0000-0000-0000D2290000}"/>
    <cellStyle name="Ergebnis 7 4 2 2 2 2" xfId="10718" xr:uid="{00000000-0005-0000-0000-0000D3290000}"/>
    <cellStyle name="Ergebnis 7 4 2 2 3" xfId="10719" xr:uid="{00000000-0005-0000-0000-0000D4290000}"/>
    <cellStyle name="Ergebnis 7 4 2 3" xfId="10720" xr:uid="{00000000-0005-0000-0000-0000D5290000}"/>
    <cellStyle name="Ergebnis 7 4 2 3 2" xfId="10721" xr:uid="{00000000-0005-0000-0000-0000D6290000}"/>
    <cellStyle name="Ergebnis 7 4 2 3 2 2" xfId="10722" xr:uid="{00000000-0005-0000-0000-0000D7290000}"/>
    <cellStyle name="Ergebnis 7 4 2 3 3" xfId="10723" xr:uid="{00000000-0005-0000-0000-0000D8290000}"/>
    <cellStyle name="Ergebnis 7 4 2 4" xfId="10724" xr:uid="{00000000-0005-0000-0000-0000D9290000}"/>
    <cellStyle name="Ergebnis 7 4 2 4 2" xfId="10725" xr:uid="{00000000-0005-0000-0000-0000DA290000}"/>
    <cellStyle name="Ergebnis 7 4 2 5" xfId="10726" xr:uid="{00000000-0005-0000-0000-0000DB290000}"/>
    <cellStyle name="Ergebnis 7 4 3" xfId="10727" xr:uid="{00000000-0005-0000-0000-0000DC290000}"/>
    <cellStyle name="Ergebnis 7 4 3 2" xfId="10728" xr:uid="{00000000-0005-0000-0000-0000DD290000}"/>
    <cellStyle name="Ergebnis 7 4 3 2 2" xfId="10729" xr:uid="{00000000-0005-0000-0000-0000DE290000}"/>
    <cellStyle name="Ergebnis 7 4 3 3" xfId="10730" xr:uid="{00000000-0005-0000-0000-0000DF290000}"/>
    <cellStyle name="Ergebnis 7 4 4" xfId="10731" xr:uid="{00000000-0005-0000-0000-0000E0290000}"/>
    <cellStyle name="Ergebnis 7 4 4 2" xfId="10732" xr:uid="{00000000-0005-0000-0000-0000E1290000}"/>
    <cellStyle name="Ergebnis 7 4 4 2 2" xfId="10733" xr:uid="{00000000-0005-0000-0000-0000E2290000}"/>
    <cellStyle name="Ergebnis 7 4 4 3" xfId="10734" xr:uid="{00000000-0005-0000-0000-0000E3290000}"/>
    <cellStyle name="Ergebnis 7 4 5" xfId="10735" xr:uid="{00000000-0005-0000-0000-0000E4290000}"/>
    <cellStyle name="Ergebnis 7 4 5 2" xfId="10736" xr:uid="{00000000-0005-0000-0000-0000E5290000}"/>
    <cellStyle name="Ergebnis 7 4 6" xfId="10737" xr:uid="{00000000-0005-0000-0000-0000E6290000}"/>
    <cellStyle name="Ergebnis 7 5" xfId="10738" xr:uid="{00000000-0005-0000-0000-0000E7290000}"/>
    <cellStyle name="Ergebnis 7 5 2" xfId="10739" xr:uid="{00000000-0005-0000-0000-0000E8290000}"/>
    <cellStyle name="Ergebnis 7 5 2 2" xfId="10740" xr:uid="{00000000-0005-0000-0000-0000E9290000}"/>
    <cellStyle name="Ergebnis 7 5 2 2 2" xfId="10741" xr:uid="{00000000-0005-0000-0000-0000EA290000}"/>
    <cellStyle name="Ergebnis 7 5 2 2 2 2" xfId="10742" xr:uid="{00000000-0005-0000-0000-0000EB290000}"/>
    <cellStyle name="Ergebnis 7 5 2 2 3" xfId="10743" xr:uid="{00000000-0005-0000-0000-0000EC290000}"/>
    <cellStyle name="Ergebnis 7 5 2 3" xfId="10744" xr:uid="{00000000-0005-0000-0000-0000ED290000}"/>
    <cellStyle name="Ergebnis 7 5 2 3 2" xfId="10745" xr:uid="{00000000-0005-0000-0000-0000EE290000}"/>
    <cellStyle name="Ergebnis 7 5 2 3 2 2" xfId="10746" xr:uid="{00000000-0005-0000-0000-0000EF290000}"/>
    <cellStyle name="Ergebnis 7 5 2 3 3" xfId="10747" xr:uid="{00000000-0005-0000-0000-0000F0290000}"/>
    <cellStyle name="Ergebnis 7 5 2 4" xfId="10748" xr:uid="{00000000-0005-0000-0000-0000F1290000}"/>
    <cellStyle name="Ergebnis 7 5 2 4 2" xfId="10749" xr:uid="{00000000-0005-0000-0000-0000F2290000}"/>
    <cellStyle name="Ergebnis 7 5 2 5" xfId="10750" xr:uid="{00000000-0005-0000-0000-0000F3290000}"/>
    <cellStyle name="Ergebnis 7 5 3" xfId="10751" xr:uid="{00000000-0005-0000-0000-0000F4290000}"/>
    <cellStyle name="Ergebnis 7 5 3 2" xfId="10752" xr:uid="{00000000-0005-0000-0000-0000F5290000}"/>
    <cellStyle name="Ergebnis 7 5 3 2 2" xfId="10753" xr:uid="{00000000-0005-0000-0000-0000F6290000}"/>
    <cellStyle name="Ergebnis 7 5 3 3" xfId="10754" xr:uid="{00000000-0005-0000-0000-0000F7290000}"/>
    <cellStyle name="Ergebnis 7 5 4" xfId="10755" xr:uid="{00000000-0005-0000-0000-0000F8290000}"/>
    <cellStyle name="Ergebnis 7 5 4 2" xfId="10756" xr:uid="{00000000-0005-0000-0000-0000F9290000}"/>
    <cellStyle name="Ergebnis 7 5 4 2 2" xfId="10757" xr:uid="{00000000-0005-0000-0000-0000FA290000}"/>
    <cellStyle name="Ergebnis 7 5 4 3" xfId="10758" xr:uid="{00000000-0005-0000-0000-0000FB290000}"/>
    <cellStyle name="Ergebnis 7 5 5" xfId="10759" xr:uid="{00000000-0005-0000-0000-0000FC290000}"/>
    <cellStyle name="Ergebnis 7 5 5 2" xfId="10760" xr:uid="{00000000-0005-0000-0000-0000FD290000}"/>
    <cellStyle name="Ergebnis 7 5 6" xfId="10761" xr:uid="{00000000-0005-0000-0000-0000FE290000}"/>
    <cellStyle name="Ergebnis 7 6" xfId="10762" xr:uid="{00000000-0005-0000-0000-0000FF290000}"/>
    <cellStyle name="Ergebnis 7 6 2" xfId="10763" xr:uid="{00000000-0005-0000-0000-0000002A0000}"/>
    <cellStyle name="Ergebnis 7 6 2 2" xfId="10764" xr:uid="{00000000-0005-0000-0000-0000012A0000}"/>
    <cellStyle name="Ergebnis 7 6 2 2 2" xfId="10765" xr:uid="{00000000-0005-0000-0000-0000022A0000}"/>
    <cellStyle name="Ergebnis 7 6 2 2 2 2" xfId="10766" xr:uid="{00000000-0005-0000-0000-0000032A0000}"/>
    <cellStyle name="Ergebnis 7 6 2 2 3" xfId="10767" xr:uid="{00000000-0005-0000-0000-0000042A0000}"/>
    <cellStyle name="Ergebnis 7 6 2 3" xfId="10768" xr:uid="{00000000-0005-0000-0000-0000052A0000}"/>
    <cellStyle name="Ergebnis 7 6 2 3 2" xfId="10769" xr:uid="{00000000-0005-0000-0000-0000062A0000}"/>
    <cellStyle name="Ergebnis 7 6 2 3 2 2" xfId="10770" xr:uid="{00000000-0005-0000-0000-0000072A0000}"/>
    <cellStyle name="Ergebnis 7 6 2 3 3" xfId="10771" xr:uid="{00000000-0005-0000-0000-0000082A0000}"/>
    <cellStyle name="Ergebnis 7 6 2 4" xfId="10772" xr:uid="{00000000-0005-0000-0000-0000092A0000}"/>
    <cellStyle name="Ergebnis 7 6 2 4 2" xfId="10773" xr:uid="{00000000-0005-0000-0000-00000A2A0000}"/>
    <cellStyle name="Ergebnis 7 6 2 5" xfId="10774" xr:uid="{00000000-0005-0000-0000-00000B2A0000}"/>
    <cellStyle name="Ergebnis 7 6 3" xfId="10775" xr:uid="{00000000-0005-0000-0000-00000C2A0000}"/>
    <cellStyle name="Ergebnis 7 6 3 2" xfId="10776" xr:uid="{00000000-0005-0000-0000-00000D2A0000}"/>
    <cellStyle name="Ergebnis 7 6 3 2 2" xfId="10777" xr:uid="{00000000-0005-0000-0000-00000E2A0000}"/>
    <cellStyle name="Ergebnis 7 6 3 3" xfId="10778" xr:uid="{00000000-0005-0000-0000-00000F2A0000}"/>
    <cellStyle name="Ergebnis 7 6 4" xfId="10779" xr:uid="{00000000-0005-0000-0000-0000102A0000}"/>
    <cellStyle name="Ergebnis 7 6 4 2" xfId="10780" xr:uid="{00000000-0005-0000-0000-0000112A0000}"/>
    <cellStyle name="Ergebnis 7 6 4 2 2" xfId="10781" xr:uid="{00000000-0005-0000-0000-0000122A0000}"/>
    <cellStyle name="Ergebnis 7 6 4 3" xfId="10782" xr:uid="{00000000-0005-0000-0000-0000132A0000}"/>
    <cellStyle name="Ergebnis 7 6 5" xfId="10783" xr:uid="{00000000-0005-0000-0000-0000142A0000}"/>
    <cellStyle name="Ergebnis 7 6 5 2" xfId="10784" xr:uid="{00000000-0005-0000-0000-0000152A0000}"/>
    <cellStyle name="Ergebnis 7 6 6" xfId="10785" xr:uid="{00000000-0005-0000-0000-0000162A0000}"/>
    <cellStyle name="Ergebnis 7 7" xfId="10786" xr:uid="{00000000-0005-0000-0000-0000172A0000}"/>
    <cellStyle name="Ergebnis 7 7 2" xfId="10787" xr:uid="{00000000-0005-0000-0000-0000182A0000}"/>
    <cellStyle name="Ergebnis 7 7 2 2" xfId="10788" xr:uid="{00000000-0005-0000-0000-0000192A0000}"/>
    <cellStyle name="Ergebnis 7 7 2 2 2" xfId="10789" xr:uid="{00000000-0005-0000-0000-00001A2A0000}"/>
    <cellStyle name="Ergebnis 7 7 2 3" xfId="10790" xr:uid="{00000000-0005-0000-0000-00001B2A0000}"/>
    <cellStyle name="Ergebnis 7 7 3" xfId="10791" xr:uid="{00000000-0005-0000-0000-00001C2A0000}"/>
    <cellStyle name="Ergebnis 7 7 3 2" xfId="10792" xr:uid="{00000000-0005-0000-0000-00001D2A0000}"/>
    <cellStyle name="Ergebnis 7 7 3 2 2" xfId="10793" xr:uid="{00000000-0005-0000-0000-00001E2A0000}"/>
    <cellStyle name="Ergebnis 7 7 3 3" xfId="10794" xr:uid="{00000000-0005-0000-0000-00001F2A0000}"/>
    <cellStyle name="Ergebnis 7 7 4" xfId="10795" xr:uid="{00000000-0005-0000-0000-0000202A0000}"/>
    <cellStyle name="Ergebnis 7 7 4 2" xfId="10796" xr:uid="{00000000-0005-0000-0000-0000212A0000}"/>
    <cellStyle name="Ergebnis 7 7 5" xfId="10797" xr:uid="{00000000-0005-0000-0000-0000222A0000}"/>
    <cellStyle name="Ergebnis 7 8" xfId="10798" xr:uid="{00000000-0005-0000-0000-0000232A0000}"/>
    <cellStyle name="Ergebnis 7 8 2" xfId="10799" xr:uid="{00000000-0005-0000-0000-0000242A0000}"/>
    <cellStyle name="Ergebnis 7 8 2 2" xfId="10800" xr:uid="{00000000-0005-0000-0000-0000252A0000}"/>
    <cellStyle name="Ergebnis 7 8 3" xfId="10801" xr:uid="{00000000-0005-0000-0000-0000262A0000}"/>
    <cellStyle name="Ergebnis 7 9" xfId="10802" xr:uid="{00000000-0005-0000-0000-0000272A0000}"/>
    <cellStyle name="Ergebnis 7 9 2" xfId="10803" xr:uid="{00000000-0005-0000-0000-0000282A0000}"/>
    <cellStyle name="Ergebnis 7 9 2 2" xfId="10804" xr:uid="{00000000-0005-0000-0000-0000292A0000}"/>
    <cellStyle name="Ergebnis 7 9 3" xfId="10805" xr:uid="{00000000-0005-0000-0000-00002A2A0000}"/>
    <cellStyle name="Ergebnis 8" xfId="10806" xr:uid="{00000000-0005-0000-0000-00002B2A0000}"/>
    <cellStyle name="Ergebnis 8 2" xfId="10807" xr:uid="{00000000-0005-0000-0000-00002C2A0000}"/>
    <cellStyle name="Ergebnis 8 2 2" xfId="10808" xr:uid="{00000000-0005-0000-0000-00002D2A0000}"/>
    <cellStyle name="Ergebnis 8 2 2 2" xfId="10809" xr:uid="{00000000-0005-0000-0000-00002E2A0000}"/>
    <cellStyle name="Ergebnis 8 2 2 2 2" xfId="10810" xr:uid="{00000000-0005-0000-0000-00002F2A0000}"/>
    <cellStyle name="Ergebnis 8 2 2 2 2 2" xfId="10811" xr:uid="{00000000-0005-0000-0000-0000302A0000}"/>
    <cellStyle name="Ergebnis 8 2 2 2 3" xfId="10812" xr:uid="{00000000-0005-0000-0000-0000312A0000}"/>
    <cellStyle name="Ergebnis 8 2 2 3" xfId="10813" xr:uid="{00000000-0005-0000-0000-0000322A0000}"/>
    <cellStyle name="Ergebnis 8 2 2 3 2" xfId="10814" xr:uid="{00000000-0005-0000-0000-0000332A0000}"/>
    <cellStyle name="Ergebnis 8 2 2 3 2 2" xfId="10815" xr:uid="{00000000-0005-0000-0000-0000342A0000}"/>
    <cellStyle name="Ergebnis 8 2 2 3 3" xfId="10816" xr:uid="{00000000-0005-0000-0000-0000352A0000}"/>
    <cellStyle name="Ergebnis 8 2 2 4" xfId="10817" xr:uid="{00000000-0005-0000-0000-0000362A0000}"/>
    <cellStyle name="Ergebnis 8 2 2 4 2" xfId="10818" xr:uid="{00000000-0005-0000-0000-0000372A0000}"/>
    <cellStyle name="Ergebnis 8 2 2 5" xfId="10819" xr:uid="{00000000-0005-0000-0000-0000382A0000}"/>
    <cellStyle name="Ergebnis 8 2 3" xfId="10820" xr:uid="{00000000-0005-0000-0000-0000392A0000}"/>
    <cellStyle name="Ergebnis 8 2 3 2" xfId="10821" xr:uid="{00000000-0005-0000-0000-00003A2A0000}"/>
    <cellStyle name="Ergebnis 8 2 3 2 2" xfId="10822" xr:uid="{00000000-0005-0000-0000-00003B2A0000}"/>
    <cellStyle name="Ergebnis 8 2 3 3" xfId="10823" xr:uid="{00000000-0005-0000-0000-00003C2A0000}"/>
    <cellStyle name="Ergebnis 8 2 4" xfId="10824" xr:uid="{00000000-0005-0000-0000-00003D2A0000}"/>
    <cellStyle name="Ergebnis 8 2 4 2" xfId="10825" xr:uid="{00000000-0005-0000-0000-00003E2A0000}"/>
    <cellStyle name="Ergebnis 8 2 4 2 2" xfId="10826" xr:uid="{00000000-0005-0000-0000-00003F2A0000}"/>
    <cellStyle name="Ergebnis 8 2 4 3" xfId="10827" xr:uid="{00000000-0005-0000-0000-0000402A0000}"/>
    <cellStyle name="Ergebnis 8 2 5" xfId="10828" xr:uid="{00000000-0005-0000-0000-0000412A0000}"/>
    <cellStyle name="Ergebnis 8 2 5 2" xfId="10829" xr:uid="{00000000-0005-0000-0000-0000422A0000}"/>
    <cellStyle name="Ergebnis 8 2 6" xfId="10830" xr:uid="{00000000-0005-0000-0000-0000432A0000}"/>
    <cellStyle name="Ergebnis 8 3" xfId="10831" xr:uid="{00000000-0005-0000-0000-0000442A0000}"/>
    <cellStyle name="Ergebnis 8 3 2" xfId="10832" xr:uid="{00000000-0005-0000-0000-0000452A0000}"/>
    <cellStyle name="Ergebnis 8 3 2 2" xfId="10833" xr:uid="{00000000-0005-0000-0000-0000462A0000}"/>
    <cellStyle name="Ergebnis 8 3 2 2 2" xfId="10834" xr:uid="{00000000-0005-0000-0000-0000472A0000}"/>
    <cellStyle name="Ergebnis 8 3 2 2 2 2" xfId="10835" xr:uid="{00000000-0005-0000-0000-0000482A0000}"/>
    <cellStyle name="Ergebnis 8 3 2 2 3" xfId="10836" xr:uid="{00000000-0005-0000-0000-0000492A0000}"/>
    <cellStyle name="Ergebnis 8 3 2 3" xfId="10837" xr:uid="{00000000-0005-0000-0000-00004A2A0000}"/>
    <cellStyle name="Ergebnis 8 3 2 3 2" xfId="10838" xr:uid="{00000000-0005-0000-0000-00004B2A0000}"/>
    <cellStyle name="Ergebnis 8 3 2 3 2 2" xfId="10839" xr:uid="{00000000-0005-0000-0000-00004C2A0000}"/>
    <cellStyle name="Ergebnis 8 3 2 3 3" xfId="10840" xr:uid="{00000000-0005-0000-0000-00004D2A0000}"/>
    <cellStyle name="Ergebnis 8 3 2 4" xfId="10841" xr:uid="{00000000-0005-0000-0000-00004E2A0000}"/>
    <cellStyle name="Ergebnis 8 3 2 4 2" xfId="10842" xr:uid="{00000000-0005-0000-0000-00004F2A0000}"/>
    <cellStyle name="Ergebnis 8 3 2 5" xfId="10843" xr:uid="{00000000-0005-0000-0000-0000502A0000}"/>
    <cellStyle name="Ergebnis 8 3 3" xfId="10844" xr:uid="{00000000-0005-0000-0000-0000512A0000}"/>
    <cellStyle name="Ergebnis 8 3 3 2" xfId="10845" xr:uid="{00000000-0005-0000-0000-0000522A0000}"/>
    <cellStyle name="Ergebnis 8 3 3 2 2" xfId="10846" xr:uid="{00000000-0005-0000-0000-0000532A0000}"/>
    <cellStyle name="Ergebnis 8 3 3 3" xfId="10847" xr:uid="{00000000-0005-0000-0000-0000542A0000}"/>
    <cellStyle name="Ergebnis 8 3 4" xfId="10848" xr:uid="{00000000-0005-0000-0000-0000552A0000}"/>
    <cellStyle name="Ergebnis 8 3 4 2" xfId="10849" xr:uid="{00000000-0005-0000-0000-0000562A0000}"/>
    <cellStyle name="Ergebnis 8 3 4 2 2" xfId="10850" xr:uid="{00000000-0005-0000-0000-0000572A0000}"/>
    <cellStyle name="Ergebnis 8 3 4 3" xfId="10851" xr:uid="{00000000-0005-0000-0000-0000582A0000}"/>
    <cellStyle name="Ergebnis 8 3 5" xfId="10852" xr:uid="{00000000-0005-0000-0000-0000592A0000}"/>
    <cellStyle name="Ergebnis 8 3 5 2" xfId="10853" xr:uid="{00000000-0005-0000-0000-00005A2A0000}"/>
    <cellStyle name="Ergebnis 8 3 6" xfId="10854" xr:uid="{00000000-0005-0000-0000-00005B2A0000}"/>
    <cellStyle name="Ergebnis 8 4" xfId="10855" xr:uid="{00000000-0005-0000-0000-00005C2A0000}"/>
    <cellStyle name="Ergebnis 8 4 2" xfId="10856" xr:uid="{00000000-0005-0000-0000-00005D2A0000}"/>
    <cellStyle name="Ergebnis 8 4 2 2" xfId="10857" xr:uid="{00000000-0005-0000-0000-00005E2A0000}"/>
    <cellStyle name="Ergebnis 8 4 2 2 2" xfId="10858" xr:uid="{00000000-0005-0000-0000-00005F2A0000}"/>
    <cellStyle name="Ergebnis 8 4 2 2 2 2" xfId="10859" xr:uid="{00000000-0005-0000-0000-0000602A0000}"/>
    <cellStyle name="Ergebnis 8 4 2 2 3" xfId="10860" xr:uid="{00000000-0005-0000-0000-0000612A0000}"/>
    <cellStyle name="Ergebnis 8 4 2 3" xfId="10861" xr:uid="{00000000-0005-0000-0000-0000622A0000}"/>
    <cellStyle name="Ergebnis 8 4 2 3 2" xfId="10862" xr:uid="{00000000-0005-0000-0000-0000632A0000}"/>
    <cellStyle name="Ergebnis 8 4 2 3 2 2" xfId="10863" xr:uid="{00000000-0005-0000-0000-0000642A0000}"/>
    <cellStyle name="Ergebnis 8 4 2 3 3" xfId="10864" xr:uid="{00000000-0005-0000-0000-0000652A0000}"/>
    <cellStyle name="Ergebnis 8 4 2 4" xfId="10865" xr:uid="{00000000-0005-0000-0000-0000662A0000}"/>
    <cellStyle name="Ergebnis 8 4 2 4 2" xfId="10866" xr:uid="{00000000-0005-0000-0000-0000672A0000}"/>
    <cellStyle name="Ergebnis 8 4 2 5" xfId="10867" xr:uid="{00000000-0005-0000-0000-0000682A0000}"/>
    <cellStyle name="Ergebnis 8 4 3" xfId="10868" xr:uid="{00000000-0005-0000-0000-0000692A0000}"/>
    <cellStyle name="Ergebnis 8 4 3 2" xfId="10869" xr:uid="{00000000-0005-0000-0000-00006A2A0000}"/>
    <cellStyle name="Ergebnis 8 4 3 2 2" xfId="10870" xr:uid="{00000000-0005-0000-0000-00006B2A0000}"/>
    <cellStyle name="Ergebnis 8 4 3 3" xfId="10871" xr:uid="{00000000-0005-0000-0000-00006C2A0000}"/>
    <cellStyle name="Ergebnis 8 4 4" xfId="10872" xr:uid="{00000000-0005-0000-0000-00006D2A0000}"/>
    <cellStyle name="Ergebnis 8 4 4 2" xfId="10873" xr:uid="{00000000-0005-0000-0000-00006E2A0000}"/>
    <cellStyle name="Ergebnis 8 4 4 2 2" xfId="10874" xr:uid="{00000000-0005-0000-0000-00006F2A0000}"/>
    <cellStyle name="Ergebnis 8 4 4 3" xfId="10875" xr:uid="{00000000-0005-0000-0000-0000702A0000}"/>
    <cellStyle name="Ergebnis 8 4 5" xfId="10876" xr:uid="{00000000-0005-0000-0000-0000712A0000}"/>
    <cellStyle name="Ergebnis 8 4 5 2" xfId="10877" xr:uid="{00000000-0005-0000-0000-0000722A0000}"/>
    <cellStyle name="Ergebnis 8 4 6" xfId="10878" xr:uid="{00000000-0005-0000-0000-0000732A0000}"/>
    <cellStyle name="Ergebnis 8 5" xfId="10879" xr:uid="{00000000-0005-0000-0000-0000742A0000}"/>
    <cellStyle name="Ergebnis 8 5 2" xfId="10880" xr:uid="{00000000-0005-0000-0000-0000752A0000}"/>
    <cellStyle name="Ergebnis 8 5 2 2" xfId="10881" xr:uid="{00000000-0005-0000-0000-0000762A0000}"/>
    <cellStyle name="Ergebnis 8 5 2 2 2" xfId="10882" xr:uid="{00000000-0005-0000-0000-0000772A0000}"/>
    <cellStyle name="Ergebnis 8 5 2 3" xfId="10883" xr:uid="{00000000-0005-0000-0000-0000782A0000}"/>
    <cellStyle name="Ergebnis 8 5 3" xfId="10884" xr:uid="{00000000-0005-0000-0000-0000792A0000}"/>
    <cellStyle name="Ergebnis 8 5 3 2" xfId="10885" xr:uid="{00000000-0005-0000-0000-00007A2A0000}"/>
    <cellStyle name="Ergebnis 8 5 3 2 2" xfId="10886" xr:uid="{00000000-0005-0000-0000-00007B2A0000}"/>
    <cellStyle name="Ergebnis 8 5 3 3" xfId="10887" xr:uid="{00000000-0005-0000-0000-00007C2A0000}"/>
    <cellStyle name="Ergebnis 8 5 4" xfId="10888" xr:uid="{00000000-0005-0000-0000-00007D2A0000}"/>
    <cellStyle name="Ergebnis 8 5 4 2" xfId="10889" xr:uid="{00000000-0005-0000-0000-00007E2A0000}"/>
    <cellStyle name="Ergebnis 8 5 5" xfId="10890" xr:uid="{00000000-0005-0000-0000-00007F2A0000}"/>
    <cellStyle name="Ergebnis 8 6" xfId="10891" xr:uid="{00000000-0005-0000-0000-0000802A0000}"/>
    <cellStyle name="Ergebnis 8 6 2" xfId="10892" xr:uid="{00000000-0005-0000-0000-0000812A0000}"/>
    <cellStyle name="Ergebnis 8 6 2 2" xfId="10893" xr:uid="{00000000-0005-0000-0000-0000822A0000}"/>
    <cellStyle name="Ergebnis 8 6 3" xfId="10894" xr:uid="{00000000-0005-0000-0000-0000832A0000}"/>
    <cellStyle name="Ergebnis 8 7" xfId="10895" xr:uid="{00000000-0005-0000-0000-0000842A0000}"/>
    <cellStyle name="Ergebnis 8 7 2" xfId="10896" xr:uid="{00000000-0005-0000-0000-0000852A0000}"/>
    <cellStyle name="Ergebnis 8 7 2 2" xfId="10897" xr:uid="{00000000-0005-0000-0000-0000862A0000}"/>
    <cellStyle name="Ergebnis 8 7 3" xfId="10898" xr:uid="{00000000-0005-0000-0000-0000872A0000}"/>
    <cellStyle name="Ergebnis 8 8" xfId="10899" xr:uid="{00000000-0005-0000-0000-0000882A0000}"/>
    <cellStyle name="Ergebnis 8 8 2" xfId="10900" xr:uid="{00000000-0005-0000-0000-0000892A0000}"/>
    <cellStyle name="Ergebnis 8 9" xfId="10901" xr:uid="{00000000-0005-0000-0000-00008A2A0000}"/>
    <cellStyle name="Ergebnis 9" xfId="10902" xr:uid="{00000000-0005-0000-0000-00008B2A0000}"/>
    <cellStyle name="Ergebnis 9 2" xfId="10903" xr:uid="{00000000-0005-0000-0000-00008C2A0000}"/>
    <cellStyle name="Ergebnis 9 2 2" xfId="10904" xr:uid="{00000000-0005-0000-0000-00008D2A0000}"/>
    <cellStyle name="Ergebnis 9 2 2 2" xfId="10905" xr:uid="{00000000-0005-0000-0000-00008E2A0000}"/>
    <cellStyle name="Ergebnis 9 2 2 2 2" xfId="10906" xr:uid="{00000000-0005-0000-0000-00008F2A0000}"/>
    <cellStyle name="Ergebnis 9 2 2 3" xfId="10907" xr:uid="{00000000-0005-0000-0000-0000902A0000}"/>
    <cellStyle name="Ergebnis 9 2 3" xfId="10908" xr:uid="{00000000-0005-0000-0000-0000912A0000}"/>
    <cellStyle name="Ergebnis 9 2 3 2" xfId="10909" xr:uid="{00000000-0005-0000-0000-0000922A0000}"/>
    <cellStyle name="Ergebnis 9 2 3 2 2" xfId="10910" xr:uid="{00000000-0005-0000-0000-0000932A0000}"/>
    <cellStyle name="Ergebnis 9 2 3 3" xfId="10911" xr:uid="{00000000-0005-0000-0000-0000942A0000}"/>
    <cellStyle name="Ergebnis 9 2 4" xfId="10912" xr:uid="{00000000-0005-0000-0000-0000952A0000}"/>
    <cellStyle name="Ergebnis 9 2 4 2" xfId="10913" xr:uid="{00000000-0005-0000-0000-0000962A0000}"/>
    <cellStyle name="Ergebnis 9 2 5" xfId="10914" xr:uid="{00000000-0005-0000-0000-0000972A0000}"/>
    <cellStyle name="Ergebnis 9 3" xfId="10915" xr:uid="{00000000-0005-0000-0000-0000982A0000}"/>
    <cellStyle name="Ergebnis 9 3 2" xfId="10916" xr:uid="{00000000-0005-0000-0000-0000992A0000}"/>
    <cellStyle name="Ergebnis 9 3 2 2" xfId="10917" xr:uid="{00000000-0005-0000-0000-00009A2A0000}"/>
    <cellStyle name="Ergebnis 9 3 2 2 2" xfId="10918" xr:uid="{00000000-0005-0000-0000-00009B2A0000}"/>
    <cellStyle name="Ergebnis 9 3 2 3" xfId="10919" xr:uid="{00000000-0005-0000-0000-00009C2A0000}"/>
    <cellStyle name="Ergebnis 9 3 3" xfId="10920" xr:uid="{00000000-0005-0000-0000-00009D2A0000}"/>
    <cellStyle name="Ergebnis 9 3 3 2" xfId="10921" xr:uid="{00000000-0005-0000-0000-00009E2A0000}"/>
    <cellStyle name="Ergebnis 9 3 3 2 2" xfId="10922" xr:uid="{00000000-0005-0000-0000-00009F2A0000}"/>
    <cellStyle name="Ergebnis 9 3 3 3" xfId="10923" xr:uid="{00000000-0005-0000-0000-0000A02A0000}"/>
    <cellStyle name="Ergebnis 9 3 4" xfId="10924" xr:uid="{00000000-0005-0000-0000-0000A12A0000}"/>
    <cellStyle name="Ergebnis 9 3 4 2" xfId="10925" xr:uid="{00000000-0005-0000-0000-0000A22A0000}"/>
    <cellStyle name="Ergebnis 9 3 5" xfId="10926" xr:uid="{00000000-0005-0000-0000-0000A32A0000}"/>
    <cellStyle name="Ergebnis 9 4" xfId="10927" xr:uid="{00000000-0005-0000-0000-0000A42A0000}"/>
    <cellStyle name="Ergebnis 9 4 2" xfId="10928" xr:uid="{00000000-0005-0000-0000-0000A52A0000}"/>
    <cellStyle name="Ergebnis 9 4 2 2" xfId="10929" xr:uid="{00000000-0005-0000-0000-0000A62A0000}"/>
    <cellStyle name="Ergebnis 9 4 3" xfId="10930" xr:uid="{00000000-0005-0000-0000-0000A72A0000}"/>
    <cellStyle name="Ergebnis 9 5" xfId="10931" xr:uid="{00000000-0005-0000-0000-0000A82A0000}"/>
    <cellStyle name="Ergebnis 9 5 2" xfId="10932" xr:uid="{00000000-0005-0000-0000-0000A92A0000}"/>
    <cellStyle name="Ergebnis 9 5 2 2" xfId="10933" xr:uid="{00000000-0005-0000-0000-0000AA2A0000}"/>
    <cellStyle name="Ergebnis 9 5 3" xfId="10934" xr:uid="{00000000-0005-0000-0000-0000AB2A0000}"/>
    <cellStyle name="Ergebnis 9 6" xfId="10935" xr:uid="{00000000-0005-0000-0000-0000AC2A0000}"/>
    <cellStyle name="Ergebnis 9 6 2" xfId="10936" xr:uid="{00000000-0005-0000-0000-0000AD2A0000}"/>
    <cellStyle name="Ergebnis 9 7" xfId="10937" xr:uid="{00000000-0005-0000-0000-0000AE2A0000}"/>
    <cellStyle name="Erklärender Text 2" xfId="10938" xr:uid="{00000000-0005-0000-0000-0000AF2A0000}"/>
    <cellStyle name="Erklärender Text 3" xfId="10939" xr:uid="{00000000-0005-0000-0000-0000B02A0000}"/>
    <cellStyle name="Euro" xfId="10940" xr:uid="{00000000-0005-0000-0000-0000B12A0000}"/>
    <cellStyle name="Excel Built-in Normal" xfId="10941" xr:uid="{00000000-0005-0000-0000-0000B22A0000}"/>
    <cellStyle name="Fuss" xfId="10942" xr:uid="{00000000-0005-0000-0000-0000B32A0000}"/>
    <cellStyle name="Fuss 2" xfId="10943" xr:uid="{00000000-0005-0000-0000-0000B42A0000}"/>
    <cellStyle name="Fuss 2 2" xfId="10944" xr:uid="{00000000-0005-0000-0000-0000B52A0000}"/>
    <cellStyle name="Fuss 2 2 2" xfId="10945" xr:uid="{00000000-0005-0000-0000-0000B62A0000}"/>
    <cellStyle name="Fuss 2 3" xfId="10946" xr:uid="{00000000-0005-0000-0000-0000B72A0000}"/>
    <cellStyle name="Gut 2" xfId="10947" xr:uid="{00000000-0005-0000-0000-0000B82A0000}"/>
    <cellStyle name="Gut 2 2" xfId="10948" xr:uid="{00000000-0005-0000-0000-0000B92A0000}"/>
    <cellStyle name="Gut 2 3" xfId="10949" xr:uid="{00000000-0005-0000-0000-0000BA2A0000}"/>
    <cellStyle name="Gut 3" xfId="10950" xr:uid="{00000000-0005-0000-0000-0000BB2A0000}"/>
    <cellStyle name="Gut 4" xfId="10951" xr:uid="{00000000-0005-0000-0000-0000BC2A0000}"/>
    <cellStyle name="Gut 5" xfId="10952" xr:uid="{00000000-0005-0000-0000-0000BD2A0000}"/>
    <cellStyle name="Haupttitel" xfId="10953" xr:uid="{00000000-0005-0000-0000-0000BE2A0000}"/>
    <cellStyle name="Hyperlink 2" xfId="10954" xr:uid="{00000000-0005-0000-0000-0000BF2A0000}"/>
    <cellStyle name="Hyperlink 2 2" xfId="10955" xr:uid="{00000000-0005-0000-0000-0000C02A0000}"/>
    <cellStyle name="Hyperlink 2 2 2" xfId="10956" xr:uid="{00000000-0005-0000-0000-0000C12A0000}"/>
    <cellStyle name="Hyperlink 2 2 3" xfId="10957" xr:uid="{00000000-0005-0000-0000-0000C22A0000}"/>
    <cellStyle name="Hyperlink 2 3" xfId="10958" xr:uid="{00000000-0005-0000-0000-0000C32A0000}"/>
    <cellStyle name="Hyperlink 2 3 2" xfId="10959" xr:uid="{00000000-0005-0000-0000-0000C42A0000}"/>
    <cellStyle name="Hyperlink 2 4" xfId="10960" xr:uid="{00000000-0005-0000-0000-0000C52A0000}"/>
    <cellStyle name="Hyperlink 2 4 2" xfId="10961" xr:uid="{00000000-0005-0000-0000-0000C62A0000}"/>
    <cellStyle name="Hyperlink 2 5" xfId="10962" xr:uid="{00000000-0005-0000-0000-0000C72A0000}"/>
    <cellStyle name="Hyperlink 2 6" xfId="10963" xr:uid="{00000000-0005-0000-0000-0000C82A0000}"/>
    <cellStyle name="Hyperlink 3" xfId="10964" xr:uid="{00000000-0005-0000-0000-0000C92A0000}"/>
    <cellStyle name="Hyperlink 3 2" xfId="10965" xr:uid="{00000000-0005-0000-0000-0000CA2A0000}"/>
    <cellStyle name="Hyperlink 3 2 2" xfId="10966" xr:uid="{00000000-0005-0000-0000-0000CB2A0000}"/>
    <cellStyle name="Hyperlink 3 2 3" xfId="10967" xr:uid="{00000000-0005-0000-0000-0000CC2A0000}"/>
    <cellStyle name="Hyperlink 3 3" xfId="10968" xr:uid="{00000000-0005-0000-0000-0000CD2A0000}"/>
    <cellStyle name="Hyperlink 3 4" xfId="10969" xr:uid="{00000000-0005-0000-0000-0000CE2A0000}"/>
    <cellStyle name="Hyperlink 3 4 2" xfId="10970" xr:uid="{00000000-0005-0000-0000-0000CF2A0000}"/>
    <cellStyle name="Hyperlink 4" xfId="10971" xr:uid="{00000000-0005-0000-0000-0000D02A0000}"/>
    <cellStyle name="Hyperlink 4 2" xfId="10972" xr:uid="{00000000-0005-0000-0000-0000D12A0000}"/>
    <cellStyle name="Hyperlink 4 2 2" xfId="10973" xr:uid="{00000000-0005-0000-0000-0000D22A0000}"/>
    <cellStyle name="Hyperlink 4 3" xfId="10974" xr:uid="{00000000-0005-0000-0000-0000D32A0000}"/>
    <cellStyle name="Hyperlink 4 4" xfId="10975" xr:uid="{00000000-0005-0000-0000-0000D42A0000}"/>
    <cellStyle name="Hyperlink 5" xfId="10976" xr:uid="{00000000-0005-0000-0000-0000D52A0000}"/>
    <cellStyle name="Hyperlink 5 2" xfId="10977" xr:uid="{00000000-0005-0000-0000-0000D62A0000}"/>
    <cellStyle name="Hyperlink 6" xfId="10978" xr:uid="{00000000-0005-0000-0000-0000D72A0000}"/>
    <cellStyle name="Hyperlink 7" xfId="10979" xr:uid="{00000000-0005-0000-0000-0000D82A0000}"/>
    <cellStyle name="Hyperlink 8" xfId="10980" xr:uid="{00000000-0005-0000-0000-0000D92A0000}"/>
    <cellStyle name="Hyperlũnk" xfId="10981" xr:uid="{00000000-0005-0000-0000-0000DA2A0000}"/>
    <cellStyle name="InhaltNormal" xfId="10982" xr:uid="{00000000-0005-0000-0000-0000DB2A0000}"/>
    <cellStyle name="InhaltNormal 2" xfId="10983" xr:uid="{00000000-0005-0000-0000-0000DC2A0000}"/>
    <cellStyle name="Jahr" xfId="10984" xr:uid="{00000000-0005-0000-0000-0000DD2A0000}"/>
    <cellStyle name="Komma 2" xfId="10985" xr:uid="{00000000-0005-0000-0000-0000DE2A0000}"/>
    <cellStyle name="Link" xfId="3" builtinId="8"/>
    <cellStyle name="Link 2" xfId="10986" xr:uid="{00000000-0005-0000-0000-0000E02A0000}"/>
    <cellStyle name="Link 3" xfId="10987" xr:uid="{00000000-0005-0000-0000-0000E12A0000}"/>
    <cellStyle name="LinkGemVeroeff" xfId="10988" xr:uid="{00000000-0005-0000-0000-0000E22A0000}"/>
    <cellStyle name="LinkGemVeroeffFett" xfId="10989" xr:uid="{00000000-0005-0000-0000-0000E32A0000}"/>
    <cellStyle name="LinkGemVeroeffFett 2" xfId="10990" xr:uid="{00000000-0005-0000-0000-0000E42A0000}"/>
    <cellStyle name="LinkGemVeroeffFett 2 2" xfId="10991" xr:uid="{00000000-0005-0000-0000-0000E52A0000}"/>
    <cellStyle name="Messziffer" xfId="10992" xr:uid="{00000000-0005-0000-0000-0000E62A0000}"/>
    <cellStyle name="MesszifferD" xfId="10993" xr:uid="{00000000-0005-0000-0000-0000E72A0000}"/>
    <cellStyle name="mitP" xfId="10994" xr:uid="{00000000-0005-0000-0000-0000E82A0000}"/>
    <cellStyle name="Neutral 2" xfId="10995" xr:uid="{00000000-0005-0000-0000-0000E92A0000}"/>
    <cellStyle name="Neutral 2 2" xfId="10996" xr:uid="{00000000-0005-0000-0000-0000EA2A0000}"/>
    <cellStyle name="Neutral 2 3" xfId="10997" xr:uid="{00000000-0005-0000-0000-0000EB2A0000}"/>
    <cellStyle name="Neutral 3" xfId="10998" xr:uid="{00000000-0005-0000-0000-0000EC2A0000}"/>
    <cellStyle name="Neutral 4" xfId="10999" xr:uid="{00000000-0005-0000-0000-0000ED2A0000}"/>
    <cellStyle name="Neutral 5" xfId="11000" xr:uid="{00000000-0005-0000-0000-0000EE2A0000}"/>
    <cellStyle name="nf2" xfId="11001" xr:uid="{00000000-0005-0000-0000-0000EF2A0000}"/>
    <cellStyle name="Noch" xfId="11002" xr:uid="{00000000-0005-0000-0000-0000F02A0000}"/>
    <cellStyle name="Normal" xfId="11003" xr:uid="{00000000-0005-0000-0000-0000F12A0000}"/>
    <cellStyle name="Notiz 10" xfId="11004" xr:uid="{00000000-0005-0000-0000-0000F22A0000}"/>
    <cellStyle name="Notiz 11" xfId="11005" xr:uid="{00000000-0005-0000-0000-0000F32A0000}"/>
    <cellStyle name="Notiz 2" xfId="11006" xr:uid="{00000000-0005-0000-0000-0000F42A0000}"/>
    <cellStyle name="Notiz 2 2" xfId="11007" xr:uid="{00000000-0005-0000-0000-0000F52A0000}"/>
    <cellStyle name="Notiz 2 2 10" xfId="11008" xr:uid="{00000000-0005-0000-0000-0000F62A0000}"/>
    <cellStyle name="Notiz 2 2 11" xfId="11009" xr:uid="{00000000-0005-0000-0000-0000F72A0000}"/>
    <cellStyle name="Notiz 2 2 12" xfId="11010" xr:uid="{00000000-0005-0000-0000-0000F82A0000}"/>
    <cellStyle name="Notiz 2 2 2" xfId="11011" xr:uid="{00000000-0005-0000-0000-0000F92A0000}"/>
    <cellStyle name="Notiz 2 2 2 2" xfId="11012" xr:uid="{00000000-0005-0000-0000-0000FA2A0000}"/>
    <cellStyle name="Notiz 2 2 2 2 2" xfId="11013" xr:uid="{00000000-0005-0000-0000-0000FB2A0000}"/>
    <cellStyle name="Notiz 2 2 2 2 2 2" xfId="11014" xr:uid="{00000000-0005-0000-0000-0000FC2A0000}"/>
    <cellStyle name="Notiz 2 2 2 2 2 3" xfId="11015" xr:uid="{00000000-0005-0000-0000-0000FD2A0000}"/>
    <cellStyle name="Notiz 2 2 2 2 3" xfId="11016" xr:uid="{00000000-0005-0000-0000-0000FE2A0000}"/>
    <cellStyle name="Notiz 2 2 2 2 3 2" xfId="11017" xr:uid="{00000000-0005-0000-0000-0000FF2A0000}"/>
    <cellStyle name="Notiz 2 2 2 2 3 3" xfId="11018" xr:uid="{00000000-0005-0000-0000-0000002B0000}"/>
    <cellStyle name="Notiz 2 2 2 2 4" xfId="11019" xr:uid="{00000000-0005-0000-0000-0000012B0000}"/>
    <cellStyle name="Notiz 2 2 2 2 5" xfId="11020" xr:uid="{00000000-0005-0000-0000-0000022B0000}"/>
    <cellStyle name="Notiz 2 2 2 3" xfId="11021" xr:uid="{00000000-0005-0000-0000-0000032B0000}"/>
    <cellStyle name="Notiz 2 2 2 3 2" xfId="11022" xr:uid="{00000000-0005-0000-0000-0000042B0000}"/>
    <cellStyle name="Notiz 2 2 2 3 3" xfId="11023" xr:uid="{00000000-0005-0000-0000-0000052B0000}"/>
    <cellStyle name="Notiz 2 2 2 4" xfId="11024" xr:uid="{00000000-0005-0000-0000-0000062B0000}"/>
    <cellStyle name="Notiz 2 2 2 4 2" xfId="11025" xr:uid="{00000000-0005-0000-0000-0000072B0000}"/>
    <cellStyle name="Notiz 2 2 2 4 3" xfId="11026" xr:uid="{00000000-0005-0000-0000-0000082B0000}"/>
    <cellStyle name="Notiz 2 2 2 5" xfId="11027" xr:uid="{00000000-0005-0000-0000-0000092B0000}"/>
    <cellStyle name="Notiz 2 2 2 5 2" xfId="11028" xr:uid="{00000000-0005-0000-0000-00000A2B0000}"/>
    <cellStyle name="Notiz 2 2 2 5 3" xfId="11029" xr:uid="{00000000-0005-0000-0000-00000B2B0000}"/>
    <cellStyle name="Notiz 2 2 2 6" xfId="11030" xr:uid="{00000000-0005-0000-0000-00000C2B0000}"/>
    <cellStyle name="Notiz 2 2 2 7" xfId="11031" xr:uid="{00000000-0005-0000-0000-00000D2B0000}"/>
    <cellStyle name="Notiz 2 2 2 8" xfId="11032" xr:uid="{00000000-0005-0000-0000-00000E2B0000}"/>
    <cellStyle name="Notiz 2 2 3" xfId="11033" xr:uid="{00000000-0005-0000-0000-00000F2B0000}"/>
    <cellStyle name="Notiz 2 2 3 2" xfId="11034" xr:uid="{00000000-0005-0000-0000-0000102B0000}"/>
    <cellStyle name="Notiz 2 2 3 2 2" xfId="11035" xr:uid="{00000000-0005-0000-0000-0000112B0000}"/>
    <cellStyle name="Notiz 2 2 3 2 2 2" xfId="11036" xr:uid="{00000000-0005-0000-0000-0000122B0000}"/>
    <cellStyle name="Notiz 2 2 3 2 2 3" xfId="11037" xr:uid="{00000000-0005-0000-0000-0000132B0000}"/>
    <cellStyle name="Notiz 2 2 3 2 3" xfId="11038" xr:uid="{00000000-0005-0000-0000-0000142B0000}"/>
    <cellStyle name="Notiz 2 2 3 2 3 2" xfId="11039" xr:uid="{00000000-0005-0000-0000-0000152B0000}"/>
    <cellStyle name="Notiz 2 2 3 2 3 3" xfId="11040" xr:uid="{00000000-0005-0000-0000-0000162B0000}"/>
    <cellStyle name="Notiz 2 2 3 2 4" xfId="11041" xr:uid="{00000000-0005-0000-0000-0000172B0000}"/>
    <cellStyle name="Notiz 2 2 3 2 5" xfId="11042" xr:uid="{00000000-0005-0000-0000-0000182B0000}"/>
    <cellStyle name="Notiz 2 2 3 3" xfId="11043" xr:uid="{00000000-0005-0000-0000-0000192B0000}"/>
    <cellStyle name="Notiz 2 2 3 3 2" xfId="11044" xr:uid="{00000000-0005-0000-0000-00001A2B0000}"/>
    <cellStyle name="Notiz 2 2 3 3 3" xfId="11045" xr:uid="{00000000-0005-0000-0000-00001B2B0000}"/>
    <cellStyle name="Notiz 2 2 3 4" xfId="11046" xr:uid="{00000000-0005-0000-0000-00001C2B0000}"/>
    <cellStyle name="Notiz 2 2 3 4 2" xfId="11047" xr:uid="{00000000-0005-0000-0000-00001D2B0000}"/>
    <cellStyle name="Notiz 2 2 3 4 3" xfId="11048" xr:uid="{00000000-0005-0000-0000-00001E2B0000}"/>
    <cellStyle name="Notiz 2 2 3 5" xfId="11049" xr:uid="{00000000-0005-0000-0000-00001F2B0000}"/>
    <cellStyle name="Notiz 2 2 3 6" xfId="11050" xr:uid="{00000000-0005-0000-0000-0000202B0000}"/>
    <cellStyle name="Notiz 2 2 3 7" xfId="11051" xr:uid="{00000000-0005-0000-0000-0000212B0000}"/>
    <cellStyle name="Notiz 2 2 4" xfId="11052" xr:uid="{00000000-0005-0000-0000-0000222B0000}"/>
    <cellStyle name="Notiz 2 2 4 2" xfId="11053" xr:uid="{00000000-0005-0000-0000-0000232B0000}"/>
    <cellStyle name="Notiz 2 2 4 2 2" xfId="11054" xr:uid="{00000000-0005-0000-0000-0000242B0000}"/>
    <cellStyle name="Notiz 2 2 4 2 3" xfId="11055" xr:uid="{00000000-0005-0000-0000-0000252B0000}"/>
    <cellStyle name="Notiz 2 2 4 3" xfId="11056" xr:uid="{00000000-0005-0000-0000-0000262B0000}"/>
    <cellStyle name="Notiz 2 2 4 3 2" xfId="11057" xr:uid="{00000000-0005-0000-0000-0000272B0000}"/>
    <cellStyle name="Notiz 2 2 4 3 3" xfId="11058" xr:uid="{00000000-0005-0000-0000-0000282B0000}"/>
    <cellStyle name="Notiz 2 2 4 4" xfId="11059" xr:uid="{00000000-0005-0000-0000-0000292B0000}"/>
    <cellStyle name="Notiz 2 2 4 5" xfId="11060" xr:uid="{00000000-0005-0000-0000-00002A2B0000}"/>
    <cellStyle name="Notiz 2 2 5" xfId="11061" xr:uid="{00000000-0005-0000-0000-00002B2B0000}"/>
    <cellStyle name="Notiz 2 2 5 2" xfId="11062" xr:uid="{00000000-0005-0000-0000-00002C2B0000}"/>
    <cellStyle name="Notiz 2 2 5 3" xfId="11063" xr:uid="{00000000-0005-0000-0000-00002D2B0000}"/>
    <cellStyle name="Notiz 2 2 6" xfId="11064" xr:uid="{00000000-0005-0000-0000-00002E2B0000}"/>
    <cellStyle name="Notiz 2 2 6 2" xfId="11065" xr:uid="{00000000-0005-0000-0000-00002F2B0000}"/>
    <cellStyle name="Notiz 2 2 6 3" xfId="11066" xr:uid="{00000000-0005-0000-0000-0000302B0000}"/>
    <cellStyle name="Notiz 2 2 7" xfId="11067" xr:uid="{00000000-0005-0000-0000-0000312B0000}"/>
    <cellStyle name="Notiz 2 2 7 2" xfId="11068" xr:uid="{00000000-0005-0000-0000-0000322B0000}"/>
    <cellStyle name="Notiz 2 2 7 3" xfId="11069" xr:uid="{00000000-0005-0000-0000-0000332B0000}"/>
    <cellStyle name="Notiz 2 2 8" xfId="11070" xr:uid="{00000000-0005-0000-0000-0000342B0000}"/>
    <cellStyle name="Notiz 2 2 8 2" xfId="11071" xr:uid="{00000000-0005-0000-0000-0000352B0000}"/>
    <cellStyle name="Notiz 2 2 8 3" xfId="11072" xr:uid="{00000000-0005-0000-0000-0000362B0000}"/>
    <cellStyle name="Notiz 2 2 9" xfId="11073" xr:uid="{00000000-0005-0000-0000-0000372B0000}"/>
    <cellStyle name="Notiz 2 2 9 2" xfId="11074" xr:uid="{00000000-0005-0000-0000-0000382B0000}"/>
    <cellStyle name="Notiz 2 2 9 3" xfId="11075" xr:uid="{00000000-0005-0000-0000-0000392B0000}"/>
    <cellStyle name="Notiz 2 3" xfId="11076" xr:uid="{00000000-0005-0000-0000-00003A2B0000}"/>
    <cellStyle name="Notiz 2 3 10" xfId="11077" xr:uid="{00000000-0005-0000-0000-00003B2B0000}"/>
    <cellStyle name="Notiz 2 3 2" xfId="11078" xr:uid="{00000000-0005-0000-0000-00003C2B0000}"/>
    <cellStyle name="Notiz 2 3 2 2" xfId="11079" xr:uid="{00000000-0005-0000-0000-00003D2B0000}"/>
    <cellStyle name="Notiz 2 3 2 2 2" xfId="11080" xr:uid="{00000000-0005-0000-0000-00003E2B0000}"/>
    <cellStyle name="Notiz 2 3 2 2 2 2" xfId="11081" xr:uid="{00000000-0005-0000-0000-00003F2B0000}"/>
    <cellStyle name="Notiz 2 3 2 2 2 3" xfId="11082" xr:uid="{00000000-0005-0000-0000-0000402B0000}"/>
    <cellStyle name="Notiz 2 3 2 2 3" xfId="11083" xr:uid="{00000000-0005-0000-0000-0000412B0000}"/>
    <cellStyle name="Notiz 2 3 2 2 3 2" xfId="11084" xr:uid="{00000000-0005-0000-0000-0000422B0000}"/>
    <cellStyle name="Notiz 2 3 2 2 3 3" xfId="11085" xr:uid="{00000000-0005-0000-0000-0000432B0000}"/>
    <cellStyle name="Notiz 2 3 2 2 4" xfId="11086" xr:uid="{00000000-0005-0000-0000-0000442B0000}"/>
    <cellStyle name="Notiz 2 3 2 2 5" xfId="11087" xr:uid="{00000000-0005-0000-0000-0000452B0000}"/>
    <cellStyle name="Notiz 2 3 2 3" xfId="11088" xr:uid="{00000000-0005-0000-0000-0000462B0000}"/>
    <cellStyle name="Notiz 2 3 2 3 2" xfId="11089" xr:uid="{00000000-0005-0000-0000-0000472B0000}"/>
    <cellStyle name="Notiz 2 3 2 3 3" xfId="11090" xr:uid="{00000000-0005-0000-0000-0000482B0000}"/>
    <cellStyle name="Notiz 2 3 2 4" xfId="11091" xr:uid="{00000000-0005-0000-0000-0000492B0000}"/>
    <cellStyle name="Notiz 2 3 2 4 2" xfId="11092" xr:uid="{00000000-0005-0000-0000-00004A2B0000}"/>
    <cellStyle name="Notiz 2 3 2 4 3" xfId="11093" xr:uid="{00000000-0005-0000-0000-00004B2B0000}"/>
    <cellStyle name="Notiz 2 3 2 5" xfId="11094" xr:uid="{00000000-0005-0000-0000-00004C2B0000}"/>
    <cellStyle name="Notiz 2 3 2 6" xfId="11095" xr:uid="{00000000-0005-0000-0000-00004D2B0000}"/>
    <cellStyle name="Notiz 2 3 2 7" xfId="11096" xr:uid="{00000000-0005-0000-0000-00004E2B0000}"/>
    <cellStyle name="Notiz 2 3 3" xfId="11097" xr:uid="{00000000-0005-0000-0000-00004F2B0000}"/>
    <cellStyle name="Notiz 2 3 3 2" xfId="11098" xr:uid="{00000000-0005-0000-0000-0000502B0000}"/>
    <cellStyle name="Notiz 2 3 3 2 2" xfId="11099" xr:uid="{00000000-0005-0000-0000-0000512B0000}"/>
    <cellStyle name="Notiz 2 3 3 2 3" xfId="11100" xr:uid="{00000000-0005-0000-0000-0000522B0000}"/>
    <cellStyle name="Notiz 2 3 3 3" xfId="11101" xr:uid="{00000000-0005-0000-0000-0000532B0000}"/>
    <cellStyle name="Notiz 2 3 3 3 2" xfId="11102" xr:uid="{00000000-0005-0000-0000-0000542B0000}"/>
    <cellStyle name="Notiz 2 3 3 3 3" xfId="11103" xr:uid="{00000000-0005-0000-0000-0000552B0000}"/>
    <cellStyle name="Notiz 2 3 3 4" xfId="11104" xr:uid="{00000000-0005-0000-0000-0000562B0000}"/>
    <cellStyle name="Notiz 2 3 3 5" xfId="11105" xr:uid="{00000000-0005-0000-0000-0000572B0000}"/>
    <cellStyle name="Notiz 2 3 4" xfId="11106" xr:uid="{00000000-0005-0000-0000-0000582B0000}"/>
    <cellStyle name="Notiz 2 3 5" xfId="11107" xr:uid="{00000000-0005-0000-0000-0000592B0000}"/>
    <cellStyle name="Notiz 2 3 5 2" xfId="11108" xr:uid="{00000000-0005-0000-0000-00005A2B0000}"/>
    <cellStyle name="Notiz 2 3 5 3" xfId="11109" xr:uid="{00000000-0005-0000-0000-00005B2B0000}"/>
    <cellStyle name="Notiz 2 3 6" xfId="11110" xr:uid="{00000000-0005-0000-0000-00005C2B0000}"/>
    <cellStyle name="Notiz 2 3 6 2" xfId="11111" xr:uid="{00000000-0005-0000-0000-00005D2B0000}"/>
    <cellStyle name="Notiz 2 3 6 3" xfId="11112" xr:uid="{00000000-0005-0000-0000-00005E2B0000}"/>
    <cellStyle name="Notiz 2 3 7" xfId="11113" xr:uid="{00000000-0005-0000-0000-00005F2B0000}"/>
    <cellStyle name="Notiz 2 3 7 2" xfId="11114" xr:uid="{00000000-0005-0000-0000-0000602B0000}"/>
    <cellStyle name="Notiz 2 3 7 3" xfId="11115" xr:uid="{00000000-0005-0000-0000-0000612B0000}"/>
    <cellStyle name="Notiz 2 3 8" xfId="11116" xr:uid="{00000000-0005-0000-0000-0000622B0000}"/>
    <cellStyle name="Notiz 2 3 9" xfId="11117" xr:uid="{00000000-0005-0000-0000-0000632B0000}"/>
    <cellStyle name="Notiz 2 4" xfId="11118" xr:uid="{00000000-0005-0000-0000-0000642B0000}"/>
    <cellStyle name="Notiz 2 4 2" xfId="11119" xr:uid="{00000000-0005-0000-0000-0000652B0000}"/>
    <cellStyle name="Notiz 2 4 2 2" xfId="11120" xr:uid="{00000000-0005-0000-0000-0000662B0000}"/>
    <cellStyle name="Notiz 2 4 2 2 2" xfId="11121" xr:uid="{00000000-0005-0000-0000-0000672B0000}"/>
    <cellStyle name="Notiz 2 4 2 2 3" xfId="11122" xr:uid="{00000000-0005-0000-0000-0000682B0000}"/>
    <cellStyle name="Notiz 2 4 2 3" xfId="11123" xr:uid="{00000000-0005-0000-0000-0000692B0000}"/>
    <cellStyle name="Notiz 2 4 2 3 2" xfId="11124" xr:uid="{00000000-0005-0000-0000-00006A2B0000}"/>
    <cellStyle name="Notiz 2 4 2 3 3" xfId="11125" xr:uid="{00000000-0005-0000-0000-00006B2B0000}"/>
    <cellStyle name="Notiz 2 4 2 4" xfId="11126" xr:uid="{00000000-0005-0000-0000-00006C2B0000}"/>
    <cellStyle name="Notiz 2 4 2 5" xfId="11127" xr:uid="{00000000-0005-0000-0000-00006D2B0000}"/>
    <cellStyle name="Notiz 2 4 3" xfId="11128" xr:uid="{00000000-0005-0000-0000-00006E2B0000}"/>
    <cellStyle name="Notiz 2 4 3 2" xfId="11129" xr:uid="{00000000-0005-0000-0000-00006F2B0000}"/>
    <cellStyle name="Notiz 2 4 3 3" xfId="11130" xr:uid="{00000000-0005-0000-0000-0000702B0000}"/>
    <cellStyle name="Notiz 2 4 4" xfId="11131" xr:uid="{00000000-0005-0000-0000-0000712B0000}"/>
    <cellStyle name="Notiz 2 4 4 2" xfId="11132" xr:uid="{00000000-0005-0000-0000-0000722B0000}"/>
    <cellStyle name="Notiz 2 4 4 3" xfId="11133" xr:uid="{00000000-0005-0000-0000-0000732B0000}"/>
    <cellStyle name="Notiz 2 4 5" xfId="11134" xr:uid="{00000000-0005-0000-0000-0000742B0000}"/>
    <cellStyle name="Notiz 2 4 6" xfId="11135" xr:uid="{00000000-0005-0000-0000-0000752B0000}"/>
    <cellStyle name="Notiz 2 4 7" xfId="11136" xr:uid="{00000000-0005-0000-0000-0000762B0000}"/>
    <cellStyle name="Notiz 2 5" xfId="11137" xr:uid="{00000000-0005-0000-0000-0000772B0000}"/>
    <cellStyle name="Notiz 2 5 2" xfId="11138" xr:uid="{00000000-0005-0000-0000-0000782B0000}"/>
    <cellStyle name="Notiz 2 5 2 2" xfId="11139" xr:uid="{00000000-0005-0000-0000-0000792B0000}"/>
    <cellStyle name="Notiz 2 5 2 2 2" xfId="11140" xr:uid="{00000000-0005-0000-0000-00007A2B0000}"/>
    <cellStyle name="Notiz 2 5 2 2 3" xfId="11141" xr:uid="{00000000-0005-0000-0000-00007B2B0000}"/>
    <cellStyle name="Notiz 2 5 2 3" xfId="11142" xr:uid="{00000000-0005-0000-0000-00007C2B0000}"/>
    <cellStyle name="Notiz 2 5 2 3 2" xfId="11143" xr:uid="{00000000-0005-0000-0000-00007D2B0000}"/>
    <cellStyle name="Notiz 2 5 2 3 3" xfId="11144" xr:uid="{00000000-0005-0000-0000-00007E2B0000}"/>
    <cellStyle name="Notiz 2 5 2 4" xfId="11145" xr:uid="{00000000-0005-0000-0000-00007F2B0000}"/>
    <cellStyle name="Notiz 2 5 2 5" xfId="11146" xr:uid="{00000000-0005-0000-0000-0000802B0000}"/>
    <cellStyle name="Notiz 2 5 3" xfId="11147" xr:uid="{00000000-0005-0000-0000-0000812B0000}"/>
    <cellStyle name="Notiz 2 5 3 2" xfId="11148" xr:uid="{00000000-0005-0000-0000-0000822B0000}"/>
    <cellStyle name="Notiz 2 5 3 3" xfId="11149" xr:uid="{00000000-0005-0000-0000-0000832B0000}"/>
    <cellStyle name="Notiz 2 5 4" xfId="11150" xr:uid="{00000000-0005-0000-0000-0000842B0000}"/>
    <cellStyle name="Notiz 2 5 4 2" xfId="11151" xr:uid="{00000000-0005-0000-0000-0000852B0000}"/>
    <cellStyle name="Notiz 2 5 4 3" xfId="11152" xr:uid="{00000000-0005-0000-0000-0000862B0000}"/>
    <cellStyle name="Notiz 2 5 5" xfId="11153" xr:uid="{00000000-0005-0000-0000-0000872B0000}"/>
    <cellStyle name="Notiz 2 5 6" xfId="11154" xr:uid="{00000000-0005-0000-0000-0000882B0000}"/>
    <cellStyle name="Notiz 2 5 7" xfId="11155" xr:uid="{00000000-0005-0000-0000-0000892B0000}"/>
    <cellStyle name="Notiz 2 6" xfId="11156" xr:uid="{00000000-0005-0000-0000-00008A2B0000}"/>
    <cellStyle name="Notiz 2 6 2" xfId="11157" xr:uid="{00000000-0005-0000-0000-00008B2B0000}"/>
    <cellStyle name="Notiz 2 6 2 2" xfId="11158" xr:uid="{00000000-0005-0000-0000-00008C2B0000}"/>
    <cellStyle name="Notiz 2 6 2 3" xfId="11159" xr:uid="{00000000-0005-0000-0000-00008D2B0000}"/>
    <cellStyle name="Notiz 2 7" xfId="11160" xr:uid="{00000000-0005-0000-0000-00008E2B0000}"/>
    <cellStyle name="Notiz 2 8" xfId="11161" xr:uid="{00000000-0005-0000-0000-00008F2B0000}"/>
    <cellStyle name="Notiz 3" xfId="11162" xr:uid="{00000000-0005-0000-0000-0000902B0000}"/>
    <cellStyle name="Notiz 3 10" xfId="11163" xr:uid="{00000000-0005-0000-0000-0000912B0000}"/>
    <cellStyle name="Notiz 3 10 2" xfId="11164" xr:uid="{00000000-0005-0000-0000-0000922B0000}"/>
    <cellStyle name="Notiz 3 10 3" xfId="11165" xr:uid="{00000000-0005-0000-0000-0000932B0000}"/>
    <cellStyle name="Notiz 3 11" xfId="11166" xr:uid="{00000000-0005-0000-0000-0000942B0000}"/>
    <cellStyle name="Notiz 3 12" xfId="11167" xr:uid="{00000000-0005-0000-0000-0000952B0000}"/>
    <cellStyle name="Notiz 3 13" xfId="11168" xr:uid="{00000000-0005-0000-0000-0000962B0000}"/>
    <cellStyle name="Notiz 3 2" xfId="11169" xr:uid="{00000000-0005-0000-0000-0000972B0000}"/>
    <cellStyle name="Notiz 3 2 10" xfId="11170" xr:uid="{00000000-0005-0000-0000-0000982B0000}"/>
    <cellStyle name="Notiz 3 2 2" xfId="11171" xr:uid="{00000000-0005-0000-0000-0000992B0000}"/>
    <cellStyle name="Notiz 3 2 2 2" xfId="11172" xr:uid="{00000000-0005-0000-0000-00009A2B0000}"/>
    <cellStyle name="Notiz 3 2 2 2 2" xfId="11173" xr:uid="{00000000-0005-0000-0000-00009B2B0000}"/>
    <cellStyle name="Notiz 3 2 2 2 3" xfId="11174" xr:uid="{00000000-0005-0000-0000-00009C2B0000}"/>
    <cellStyle name="Notiz 3 2 2 3" xfId="11175" xr:uid="{00000000-0005-0000-0000-00009D2B0000}"/>
    <cellStyle name="Notiz 3 2 2 3 2" xfId="11176" xr:uid="{00000000-0005-0000-0000-00009E2B0000}"/>
    <cellStyle name="Notiz 3 2 2 3 3" xfId="11177" xr:uid="{00000000-0005-0000-0000-00009F2B0000}"/>
    <cellStyle name="Notiz 3 2 2 4" xfId="11178" xr:uid="{00000000-0005-0000-0000-0000A02B0000}"/>
    <cellStyle name="Notiz 3 2 2 5" xfId="11179" xr:uid="{00000000-0005-0000-0000-0000A12B0000}"/>
    <cellStyle name="Notiz 3 2 3" xfId="11180" xr:uid="{00000000-0005-0000-0000-0000A22B0000}"/>
    <cellStyle name="Notiz 3 2 3 2" xfId="11181" xr:uid="{00000000-0005-0000-0000-0000A32B0000}"/>
    <cellStyle name="Notiz 3 2 3 3" xfId="11182" xr:uid="{00000000-0005-0000-0000-0000A42B0000}"/>
    <cellStyle name="Notiz 3 2 4" xfId="11183" xr:uid="{00000000-0005-0000-0000-0000A52B0000}"/>
    <cellStyle name="Notiz 3 2 4 2" xfId="11184" xr:uid="{00000000-0005-0000-0000-0000A62B0000}"/>
    <cellStyle name="Notiz 3 2 4 3" xfId="11185" xr:uid="{00000000-0005-0000-0000-0000A72B0000}"/>
    <cellStyle name="Notiz 3 2 5" xfId="11186" xr:uid="{00000000-0005-0000-0000-0000A82B0000}"/>
    <cellStyle name="Notiz 3 2 5 2" xfId="11187" xr:uid="{00000000-0005-0000-0000-0000A92B0000}"/>
    <cellStyle name="Notiz 3 2 5 3" xfId="11188" xr:uid="{00000000-0005-0000-0000-0000AA2B0000}"/>
    <cellStyle name="Notiz 3 2 6" xfId="11189" xr:uid="{00000000-0005-0000-0000-0000AB2B0000}"/>
    <cellStyle name="Notiz 3 2 6 2" xfId="11190" xr:uid="{00000000-0005-0000-0000-0000AC2B0000}"/>
    <cellStyle name="Notiz 3 2 6 3" xfId="11191" xr:uid="{00000000-0005-0000-0000-0000AD2B0000}"/>
    <cellStyle name="Notiz 3 2 7" xfId="11192" xr:uid="{00000000-0005-0000-0000-0000AE2B0000}"/>
    <cellStyle name="Notiz 3 2 7 2" xfId="11193" xr:uid="{00000000-0005-0000-0000-0000AF2B0000}"/>
    <cellStyle name="Notiz 3 2 7 3" xfId="11194" xr:uid="{00000000-0005-0000-0000-0000B02B0000}"/>
    <cellStyle name="Notiz 3 2 8" xfId="11195" xr:uid="{00000000-0005-0000-0000-0000B12B0000}"/>
    <cellStyle name="Notiz 3 2 9" xfId="11196" xr:uid="{00000000-0005-0000-0000-0000B22B0000}"/>
    <cellStyle name="Notiz 3 3" xfId="11197" xr:uid="{00000000-0005-0000-0000-0000B32B0000}"/>
    <cellStyle name="Notiz 3 3 10" xfId="11198" xr:uid="{00000000-0005-0000-0000-0000B42B0000}"/>
    <cellStyle name="Notiz 3 3 2" xfId="11199" xr:uid="{00000000-0005-0000-0000-0000B52B0000}"/>
    <cellStyle name="Notiz 3 3 2 2" xfId="11200" xr:uid="{00000000-0005-0000-0000-0000B62B0000}"/>
    <cellStyle name="Notiz 3 3 2 2 2" xfId="11201" xr:uid="{00000000-0005-0000-0000-0000B72B0000}"/>
    <cellStyle name="Notiz 3 3 2 2 3" xfId="11202" xr:uid="{00000000-0005-0000-0000-0000B82B0000}"/>
    <cellStyle name="Notiz 3 3 2 3" xfId="11203" xr:uid="{00000000-0005-0000-0000-0000B92B0000}"/>
    <cellStyle name="Notiz 3 3 2 3 2" xfId="11204" xr:uid="{00000000-0005-0000-0000-0000BA2B0000}"/>
    <cellStyle name="Notiz 3 3 2 3 3" xfId="11205" xr:uid="{00000000-0005-0000-0000-0000BB2B0000}"/>
    <cellStyle name="Notiz 3 3 2 4" xfId="11206" xr:uid="{00000000-0005-0000-0000-0000BC2B0000}"/>
    <cellStyle name="Notiz 3 3 2 5" xfId="11207" xr:uid="{00000000-0005-0000-0000-0000BD2B0000}"/>
    <cellStyle name="Notiz 3 3 3" xfId="11208" xr:uid="{00000000-0005-0000-0000-0000BE2B0000}"/>
    <cellStyle name="Notiz 3 3 3 2" xfId="11209" xr:uid="{00000000-0005-0000-0000-0000BF2B0000}"/>
    <cellStyle name="Notiz 3 3 3 3" xfId="11210" xr:uid="{00000000-0005-0000-0000-0000C02B0000}"/>
    <cellStyle name="Notiz 3 3 4" xfId="11211" xr:uid="{00000000-0005-0000-0000-0000C12B0000}"/>
    <cellStyle name="Notiz 3 3 4 2" xfId="11212" xr:uid="{00000000-0005-0000-0000-0000C22B0000}"/>
    <cellStyle name="Notiz 3 3 4 3" xfId="11213" xr:uid="{00000000-0005-0000-0000-0000C32B0000}"/>
    <cellStyle name="Notiz 3 3 5" xfId="11214" xr:uid="{00000000-0005-0000-0000-0000C42B0000}"/>
    <cellStyle name="Notiz 3 3 5 2" xfId="11215" xr:uid="{00000000-0005-0000-0000-0000C52B0000}"/>
    <cellStyle name="Notiz 3 3 5 3" xfId="11216" xr:uid="{00000000-0005-0000-0000-0000C62B0000}"/>
    <cellStyle name="Notiz 3 3 6" xfId="11217" xr:uid="{00000000-0005-0000-0000-0000C72B0000}"/>
    <cellStyle name="Notiz 3 3 6 2" xfId="11218" xr:uid="{00000000-0005-0000-0000-0000C82B0000}"/>
    <cellStyle name="Notiz 3 3 6 3" xfId="11219" xr:uid="{00000000-0005-0000-0000-0000C92B0000}"/>
    <cellStyle name="Notiz 3 3 7" xfId="11220" xr:uid="{00000000-0005-0000-0000-0000CA2B0000}"/>
    <cellStyle name="Notiz 3 3 7 2" xfId="11221" xr:uid="{00000000-0005-0000-0000-0000CB2B0000}"/>
    <cellStyle name="Notiz 3 3 7 3" xfId="11222" xr:uid="{00000000-0005-0000-0000-0000CC2B0000}"/>
    <cellStyle name="Notiz 3 3 8" xfId="11223" xr:uid="{00000000-0005-0000-0000-0000CD2B0000}"/>
    <cellStyle name="Notiz 3 3 9" xfId="11224" xr:uid="{00000000-0005-0000-0000-0000CE2B0000}"/>
    <cellStyle name="Notiz 3 4" xfId="11225" xr:uid="{00000000-0005-0000-0000-0000CF2B0000}"/>
    <cellStyle name="Notiz 3 4 2" xfId="11226" xr:uid="{00000000-0005-0000-0000-0000D02B0000}"/>
    <cellStyle name="Notiz 3 4 2 2" xfId="11227" xr:uid="{00000000-0005-0000-0000-0000D12B0000}"/>
    <cellStyle name="Notiz 3 4 2 2 2" xfId="11228" xr:uid="{00000000-0005-0000-0000-0000D22B0000}"/>
    <cellStyle name="Notiz 3 4 2 2 3" xfId="11229" xr:uid="{00000000-0005-0000-0000-0000D32B0000}"/>
    <cellStyle name="Notiz 3 4 2 3" xfId="11230" xr:uid="{00000000-0005-0000-0000-0000D42B0000}"/>
    <cellStyle name="Notiz 3 4 2 3 2" xfId="11231" xr:uid="{00000000-0005-0000-0000-0000D52B0000}"/>
    <cellStyle name="Notiz 3 4 2 3 3" xfId="11232" xr:uid="{00000000-0005-0000-0000-0000D62B0000}"/>
    <cellStyle name="Notiz 3 4 2 4" xfId="11233" xr:uid="{00000000-0005-0000-0000-0000D72B0000}"/>
    <cellStyle name="Notiz 3 4 2 5" xfId="11234" xr:uid="{00000000-0005-0000-0000-0000D82B0000}"/>
    <cellStyle name="Notiz 3 4 3" xfId="11235" xr:uid="{00000000-0005-0000-0000-0000D92B0000}"/>
    <cellStyle name="Notiz 3 4 3 2" xfId="11236" xr:uid="{00000000-0005-0000-0000-0000DA2B0000}"/>
    <cellStyle name="Notiz 3 4 3 3" xfId="11237" xr:uid="{00000000-0005-0000-0000-0000DB2B0000}"/>
    <cellStyle name="Notiz 3 4 4" xfId="11238" xr:uid="{00000000-0005-0000-0000-0000DC2B0000}"/>
    <cellStyle name="Notiz 3 4 4 2" xfId="11239" xr:uid="{00000000-0005-0000-0000-0000DD2B0000}"/>
    <cellStyle name="Notiz 3 4 4 3" xfId="11240" xr:uid="{00000000-0005-0000-0000-0000DE2B0000}"/>
    <cellStyle name="Notiz 3 4 5" xfId="11241" xr:uid="{00000000-0005-0000-0000-0000DF2B0000}"/>
    <cellStyle name="Notiz 3 4 6" xfId="11242" xr:uid="{00000000-0005-0000-0000-0000E02B0000}"/>
    <cellStyle name="Notiz 3 4 7" xfId="11243" xr:uid="{00000000-0005-0000-0000-0000E12B0000}"/>
    <cellStyle name="Notiz 3 5" xfId="11244" xr:uid="{00000000-0005-0000-0000-0000E22B0000}"/>
    <cellStyle name="Notiz 3 5 2" xfId="11245" xr:uid="{00000000-0005-0000-0000-0000E32B0000}"/>
    <cellStyle name="Notiz 3 5 2 2" xfId="11246" xr:uid="{00000000-0005-0000-0000-0000E42B0000}"/>
    <cellStyle name="Notiz 3 5 2 2 2" xfId="11247" xr:uid="{00000000-0005-0000-0000-0000E52B0000}"/>
    <cellStyle name="Notiz 3 5 2 2 3" xfId="11248" xr:uid="{00000000-0005-0000-0000-0000E62B0000}"/>
    <cellStyle name="Notiz 3 5 2 3" xfId="11249" xr:uid="{00000000-0005-0000-0000-0000E72B0000}"/>
    <cellStyle name="Notiz 3 5 2 3 2" xfId="11250" xr:uid="{00000000-0005-0000-0000-0000E82B0000}"/>
    <cellStyle name="Notiz 3 5 2 3 3" xfId="11251" xr:uid="{00000000-0005-0000-0000-0000E92B0000}"/>
    <cellStyle name="Notiz 3 5 2 4" xfId="11252" xr:uid="{00000000-0005-0000-0000-0000EA2B0000}"/>
    <cellStyle name="Notiz 3 5 2 5" xfId="11253" xr:uid="{00000000-0005-0000-0000-0000EB2B0000}"/>
    <cellStyle name="Notiz 3 5 3" xfId="11254" xr:uid="{00000000-0005-0000-0000-0000EC2B0000}"/>
    <cellStyle name="Notiz 3 5 3 2" xfId="11255" xr:uid="{00000000-0005-0000-0000-0000ED2B0000}"/>
    <cellStyle name="Notiz 3 5 3 3" xfId="11256" xr:uid="{00000000-0005-0000-0000-0000EE2B0000}"/>
    <cellStyle name="Notiz 3 5 4" xfId="11257" xr:uid="{00000000-0005-0000-0000-0000EF2B0000}"/>
    <cellStyle name="Notiz 3 5 4 2" xfId="11258" xr:uid="{00000000-0005-0000-0000-0000F02B0000}"/>
    <cellStyle name="Notiz 3 5 4 3" xfId="11259" xr:uid="{00000000-0005-0000-0000-0000F12B0000}"/>
    <cellStyle name="Notiz 3 5 5" xfId="11260" xr:uid="{00000000-0005-0000-0000-0000F22B0000}"/>
    <cellStyle name="Notiz 3 5 6" xfId="11261" xr:uid="{00000000-0005-0000-0000-0000F32B0000}"/>
    <cellStyle name="Notiz 3 5 7" xfId="11262" xr:uid="{00000000-0005-0000-0000-0000F42B0000}"/>
    <cellStyle name="Notiz 3 6" xfId="11263" xr:uid="{00000000-0005-0000-0000-0000F52B0000}"/>
    <cellStyle name="Notiz 3 6 2" xfId="11264" xr:uid="{00000000-0005-0000-0000-0000F62B0000}"/>
    <cellStyle name="Notiz 3 6 2 2" xfId="11265" xr:uid="{00000000-0005-0000-0000-0000F72B0000}"/>
    <cellStyle name="Notiz 3 6 2 3" xfId="11266" xr:uid="{00000000-0005-0000-0000-0000F82B0000}"/>
    <cellStyle name="Notiz 3 6 3" xfId="11267" xr:uid="{00000000-0005-0000-0000-0000F92B0000}"/>
    <cellStyle name="Notiz 3 6 3 2" xfId="11268" xr:uid="{00000000-0005-0000-0000-0000FA2B0000}"/>
    <cellStyle name="Notiz 3 6 3 3" xfId="11269" xr:uid="{00000000-0005-0000-0000-0000FB2B0000}"/>
    <cellStyle name="Notiz 3 6 4" xfId="11270" xr:uid="{00000000-0005-0000-0000-0000FC2B0000}"/>
    <cellStyle name="Notiz 3 6 5" xfId="11271" xr:uid="{00000000-0005-0000-0000-0000FD2B0000}"/>
    <cellStyle name="Notiz 3 7" xfId="11272" xr:uid="{00000000-0005-0000-0000-0000FE2B0000}"/>
    <cellStyle name="Notiz 3 7 2" xfId="11273" xr:uid="{00000000-0005-0000-0000-0000FF2B0000}"/>
    <cellStyle name="Notiz 3 7 3" xfId="11274" xr:uid="{00000000-0005-0000-0000-0000002C0000}"/>
    <cellStyle name="Notiz 3 8" xfId="11275" xr:uid="{00000000-0005-0000-0000-0000012C0000}"/>
    <cellStyle name="Notiz 3 8 2" xfId="11276" xr:uid="{00000000-0005-0000-0000-0000022C0000}"/>
    <cellStyle name="Notiz 3 8 3" xfId="11277" xr:uid="{00000000-0005-0000-0000-0000032C0000}"/>
    <cellStyle name="Notiz 3 9" xfId="11278" xr:uid="{00000000-0005-0000-0000-0000042C0000}"/>
    <cellStyle name="Notiz 3 9 2" xfId="11279" xr:uid="{00000000-0005-0000-0000-0000052C0000}"/>
    <cellStyle name="Notiz 3 9 3" xfId="11280" xr:uid="{00000000-0005-0000-0000-0000062C0000}"/>
    <cellStyle name="Notiz 4" xfId="11281" xr:uid="{00000000-0005-0000-0000-0000072C0000}"/>
    <cellStyle name="Notiz 4 10" xfId="11282" xr:uid="{00000000-0005-0000-0000-0000082C0000}"/>
    <cellStyle name="Notiz 4 10 2" xfId="11283" xr:uid="{00000000-0005-0000-0000-0000092C0000}"/>
    <cellStyle name="Notiz 4 10 3" xfId="11284" xr:uid="{00000000-0005-0000-0000-00000A2C0000}"/>
    <cellStyle name="Notiz 4 11" xfId="11285" xr:uid="{00000000-0005-0000-0000-00000B2C0000}"/>
    <cellStyle name="Notiz 4 12" xfId="11286" xr:uid="{00000000-0005-0000-0000-00000C2C0000}"/>
    <cellStyle name="Notiz 4 13" xfId="11287" xr:uid="{00000000-0005-0000-0000-00000D2C0000}"/>
    <cellStyle name="Notiz 4 2" xfId="11288" xr:uid="{00000000-0005-0000-0000-00000E2C0000}"/>
    <cellStyle name="Notiz 4 2 10" xfId="11289" xr:uid="{00000000-0005-0000-0000-00000F2C0000}"/>
    <cellStyle name="Notiz 4 2 2" xfId="11290" xr:uid="{00000000-0005-0000-0000-0000102C0000}"/>
    <cellStyle name="Notiz 4 2 2 2" xfId="11291" xr:uid="{00000000-0005-0000-0000-0000112C0000}"/>
    <cellStyle name="Notiz 4 2 2 2 2" xfId="11292" xr:uid="{00000000-0005-0000-0000-0000122C0000}"/>
    <cellStyle name="Notiz 4 2 2 2 3" xfId="11293" xr:uid="{00000000-0005-0000-0000-0000132C0000}"/>
    <cellStyle name="Notiz 4 2 2 3" xfId="11294" xr:uid="{00000000-0005-0000-0000-0000142C0000}"/>
    <cellStyle name="Notiz 4 2 2 3 2" xfId="11295" xr:uid="{00000000-0005-0000-0000-0000152C0000}"/>
    <cellStyle name="Notiz 4 2 2 3 3" xfId="11296" xr:uid="{00000000-0005-0000-0000-0000162C0000}"/>
    <cellStyle name="Notiz 4 2 2 4" xfId="11297" xr:uid="{00000000-0005-0000-0000-0000172C0000}"/>
    <cellStyle name="Notiz 4 2 2 5" xfId="11298" xr:uid="{00000000-0005-0000-0000-0000182C0000}"/>
    <cellStyle name="Notiz 4 2 3" xfId="11299" xr:uid="{00000000-0005-0000-0000-0000192C0000}"/>
    <cellStyle name="Notiz 4 2 3 2" xfId="11300" xr:uid="{00000000-0005-0000-0000-00001A2C0000}"/>
    <cellStyle name="Notiz 4 2 3 3" xfId="11301" xr:uid="{00000000-0005-0000-0000-00001B2C0000}"/>
    <cellStyle name="Notiz 4 2 4" xfId="11302" xr:uid="{00000000-0005-0000-0000-00001C2C0000}"/>
    <cellStyle name="Notiz 4 2 4 2" xfId="11303" xr:uid="{00000000-0005-0000-0000-00001D2C0000}"/>
    <cellStyle name="Notiz 4 2 4 3" xfId="11304" xr:uid="{00000000-0005-0000-0000-00001E2C0000}"/>
    <cellStyle name="Notiz 4 2 5" xfId="11305" xr:uid="{00000000-0005-0000-0000-00001F2C0000}"/>
    <cellStyle name="Notiz 4 2 5 2" xfId="11306" xr:uid="{00000000-0005-0000-0000-0000202C0000}"/>
    <cellStyle name="Notiz 4 2 5 3" xfId="11307" xr:uid="{00000000-0005-0000-0000-0000212C0000}"/>
    <cellStyle name="Notiz 4 2 6" xfId="11308" xr:uid="{00000000-0005-0000-0000-0000222C0000}"/>
    <cellStyle name="Notiz 4 2 6 2" xfId="11309" xr:uid="{00000000-0005-0000-0000-0000232C0000}"/>
    <cellStyle name="Notiz 4 2 6 3" xfId="11310" xr:uid="{00000000-0005-0000-0000-0000242C0000}"/>
    <cellStyle name="Notiz 4 2 7" xfId="11311" xr:uid="{00000000-0005-0000-0000-0000252C0000}"/>
    <cellStyle name="Notiz 4 2 7 2" xfId="11312" xr:uid="{00000000-0005-0000-0000-0000262C0000}"/>
    <cellStyle name="Notiz 4 2 7 3" xfId="11313" xr:uid="{00000000-0005-0000-0000-0000272C0000}"/>
    <cellStyle name="Notiz 4 2 8" xfId="11314" xr:uid="{00000000-0005-0000-0000-0000282C0000}"/>
    <cellStyle name="Notiz 4 2 9" xfId="11315" xr:uid="{00000000-0005-0000-0000-0000292C0000}"/>
    <cellStyle name="Notiz 4 3" xfId="11316" xr:uid="{00000000-0005-0000-0000-00002A2C0000}"/>
    <cellStyle name="Notiz 4 3 2" xfId="11317" xr:uid="{00000000-0005-0000-0000-00002B2C0000}"/>
    <cellStyle name="Notiz 4 3 2 2" xfId="11318" xr:uid="{00000000-0005-0000-0000-00002C2C0000}"/>
    <cellStyle name="Notiz 4 3 2 2 2" xfId="11319" xr:uid="{00000000-0005-0000-0000-00002D2C0000}"/>
    <cellStyle name="Notiz 4 3 2 2 3" xfId="11320" xr:uid="{00000000-0005-0000-0000-00002E2C0000}"/>
    <cellStyle name="Notiz 4 3 2 3" xfId="11321" xr:uid="{00000000-0005-0000-0000-00002F2C0000}"/>
    <cellStyle name="Notiz 4 3 2 3 2" xfId="11322" xr:uid="{00000000-0005-0000-0000-0000302C0000}"/>
    <cellStyle name="Notiz 4 3 2 3 3" xfId="11323" xr:uid="{00000000-0005-0000-0000-0000312C0000}"/>
    <cellStyle name="Notiz 4 3 2 4" xfId="11324" xr:uid="{00000000-0005-0000-0000-0000322C0000}"/>
    <cellStyle name="Notiz 4 3 2 5" xfId="11325" xr:uid="{00000000-0005-0000-0000-0000332C0000}"/>
    <cellStyle name="Notiz 4 3 3" xfId="11326" xr:uid="{00000000-0005-0000-0000-0000342C0000}"/>
    <cellStyle name="Notiz 4 3 3 2" xfId="11327" xr:uid="{00000000-0005-0000-0000-0000352C0000}"/>
    <cellStyle name="Notiz 4 3 3 3" xfId="11328" xr:uid="{00000000-0005-0000-0000-0000362C0000}"/>
    <cellStyle name="Notiz 4 3 4" xfId="11329" xr:uid="{00000000-0005-0000-0000-0000372C0000}"/>
    <cellStyle name="Notiz 4 3 4 2" xfId="11330" xr:uid="{00000000-0005-0000-0000-0000382C0000}"/>
    <cellStyle name="Notiz 4 3 4 3" xfId="11331" xr:uid="{00000000-0005-0000-0000-0000392C0000}"/>
    <cellStyle name="Notiz 4 3 5" xfId="11332" xr:uid="{00000000-0005-0000-0000-00003A2C0000}"/>
    <cellStyle name="Notiz 4 3 5 2" xfId="11333" xr:uid="{00000000-0005-0000-0000-00003B2C0000}"/>
    <cellStyle name="Notiz 4 3 5 3" xfId="11334" xr:uid="{00000000-0005-0000-0000-00003C2C0000}"/>
    <cellStyle name="Notiz 4 3 6" xfId="11335" xr:uid="{00000000-0005-0000-0000-00003D2C0000}"/>
    <cellStyle name="Notiz 4 3 7" xfId="11336" xr:uid="{00000000-0005-0000-0000-00003E2C0000}"/>
    <cellStyle name="Notiz 4 3 8" xfId="11337" xr:uid="{00000000-0005-0000-0000-00003F2C0000}"/>
    <cellStyle name="Notiz 4 4" xfId="11338" xr:uid="{00000000-0005-0000-0000-0000402C0000}"/>
    <cellStyle name="Notiz 4 4 2" xfId="11339" xr:uid="{00000000-0005-0000-0000-0000412C0000}"/>
    <cellStyle name="Notiz 4 4 2 2" xfId="11340" xr:uid="{00000000-0005-0000-0000-0000422C0000}"/>
    <cellStyle name="Notiz 4 4 2 2 2" xfId="11341" xr:uid="{00000000-0005-0000-0000-0000432C0000}"/>
    <cellStyle name="Notiz 4 4 2 2 3" xfId="11342" xr:uid="{00000000-0005-0000-0000-0000442C0000}"/>
    <cellStyle name="Notiz 4 4 2 3" xfId="11343" xr:uid="{00000000-0005-0000-0000-0000452C0000}"/>
    <cellStyle name="Notiz 4 4 2 3 2" xfId="11344" xr:uid="{00000000-0005-0000-0000-0000462C0000}"/>
    <cellStyle name="Notiz 4 4 2 3 3" xfId="11345" xr:uid="{00000000-0005-0000-0000-0000472C0000}"/>
    <cellStyle name="Notiz 4 4 2 4" xfId="11346" xr:uid="{00000000-0005-0000-0000-0000482C0000}"/>
    <cellStyle name="Notiz 4 4 2 5" xfId="11347" xr:uid="{00000000-0005-0000-0000-0000492C0000}"/>
    <cellStyle name="Notiz 4 4 3" xfId="11348" xr:uid="{00000000-0005-0000-0000-00004A2C0000}"/>
    <cellStyle name="Notiz 4 4 3 2" xfId="11349" xr:uid="{00000000-0005-0000-0000-00004B2C0000}"/>
    <cellStyle name="Notiz 4 4 3 3" xfId="11350" xr:uid="{00000000-0005-0000-0000-00004C2C0000}"/>
    <cellStyle name="Notiz 4 4 4" xfId="11351" xr:uid="{00000000-0005-0000-0000-00004D2C0000}"/>
    <cellStyle name="Notiz 4 4 4 2" xfId="11352" xr:uid="{00000000-0005-0000-0000-00004E2C0000}"/>
    <cellStyle name="Notiz 4 4 4 3" xfId="11353" xr:uid="{00000000-0005-0000-0000-00004F2C0000}"/>
    <cellStyle name="Notiz 4 4 5" xfId="11354" xr:uid="{00000000-0005-0000-0000-0000502C0000}"/>
    <cellStyle name="Notiz 4 4 6" xfId="11355" xr:uid="{00000000-0005-0000-0000-0000512C0000}"/>
    <cellStyle name="Notiz 4 4 7" xfId="11356" xr:uid="{00000000-0005-0000-0000-0000522C0000}"/>
    <cellStyle name="Notiz 4 5" xfId="11357" xr:uid="{00000000-0005-0000-0000-0000532C0000}"/>
    <cellStyle name="Notiz 4 5 2" xfId="11358" xr:uid="{00000000-0005-0000-0000-0000542C0000}"/>
    <cellStyle name="Notiz 4 5 2 2" xfId="11359" xr:uid="{00000000-0005-0000-0000-0000552C0000}"/>
    <cellStyle name="Notiz 4 5 2 3" xfId="11360" xr:uid="{00000000-0005-0000-0000-0000562C0000}"/>
    <cellStyle name="Notiz 4 5 3" xfId="11361" xr:uid="{00000000-0005-0000-0000-0000572C0000}"/>
    <cellStyle name="Notiz 4 5 3 2" xfId="11362" xr:uid="{00000000-0005-0000-0000-0000582C0000}"/>
    <cellStyle name="Notiz 4 5 3 3" xfId="11363" xr:uid="{00000000-0005-0000-0000-0000592C0000}"/>
    <cellStyle name="Notiz 4 5 4" xfId="11364" xr:uid="{00000000-0005-0000-0000-00005A2C0000}"/>
    <cellStyle name="Notiz 4 5 5" xfId="11365" xr:uid="{00000000-0005-0000-0000-00005B2C0000}"/>
    <cellStyle name="Notiz 4 6" xfId="11366" xr:uid="{00000000-0005-0000-0000-00005C2C0000}"/>
    <cellStyle name="Notiz 4 6 2" xfId="11367" xr:uid="{00000000-0005-0000-0000-00005D2C0000}"/>
    <cellStyle name="Notiz 4 6 3" xfId="11368" xr:uid="{00000000-0005-0000-0000-00005E2C0000}"/>
    <cellStyle name="Notiz 4 7" xfId="11369" xr:uid="{00000000-0005-0000-0000-00005F2C0000}"/>
    <cellStyle name="Notiz 4 7 2" xfId="11370" xr:uid="{00000000-0005-0000-0000-0000602C0000}"/>
    <cellStyle name="Notiz 4 7 3" xfId="11371" xr:uid="{00000000-0005-0000-0000-0000612C0000}"/>
    <cellStyle name="Notiz 4 8" xfId="11372" xr:uid="{00000000-0005-0000-0000-0000622C0000}"/>
    <cellStyle name="Notiz 4 8 2" xfId="11373" xr:uid="{00000000-0005-0000-0000-0000632C0000}"/>
    <cellStyle name="Notiz 4 8 3" xfId="11374" xr:uid="{00000000-0005-0000-0000-0000642C0000}"/>
    <cellStyle name="Notiz 4 9" xfId="11375" xr:uid="{00000000-0005-0000-0000-0000652C0000}"/>
    <cellStyle name="Notiz 4 9 2" xfId="11376" xr:uid="{00000000-0005-0000-0000-0000662C0000}"/>
    <cellStyle name="Notiz 4 9 3" xfId="11377" xr:uid="{00000000-0005-0000-0000-0000672C0000}"/>
    <cellStyle name="Notiz 5" xfId="11378" xr:uid="{00000000-0005-0000-0000-0000682C0000}"/>
    <cellStyle name="Notiz 5 10" xfId="11379" xr:uid="{00000000-0005-0000-0000-0000692C0000}"/>
    <cellStyle name="Notiz 5 11" xfId="11380" xr:uid="{00000000-0005-0000-0000-00006A2C0000}"/>
    <cellStyle name="Notiz 5 12" xfId="11381" xr:uid="{00000000-0005-0000-0000-00006B2C0000}"/>
    <cellStyle name="Notiz 5 2" xfId="11382" xr:uid="{00000000-0005-0000-0000-00006C2C0000}"/>
    <cellStyle name="Notiz 5 2 2" xfId="11383" xr:uid="{00000000-0005-0000-0000-00006D2C0000}"/>
    <cellStyle name="Notiz 5 2 2 2" xfId="11384" xr:uid="{00000000-0005-0000-0000-00006E2C0000}"/>
    <cellStyle name="Notiz 5 2 2 2 2" xfId="11385" xr:uid="{00000000-0005-0000-0000-00006F2C0000}"/>
    <cellStyle name="Notiz 5 2 2 2 3" xfId="11386" xr:uid="{00000000-0005-0000-0000-0000702C0000}"/>
    <cellStyle name="Notiz 5 2 2 3" xfId="11387" xr:uid="{00000000-0005-0000-0000-0000712C0000}"/>
    <cellStyle name="Notiz 5 2 2 3 2" xfId="11388" xr:uid="{00000000-0005-0000-0000-0000722C0000}"/>
    <cellStyle name="Notiz 5 2 2 3 3" xfId="11389" xr:uid="{00000000-0005-0000-0000-0000732C0000}"/>
    <cellStyle name="Notiz 5 2 2 4" xfId="11390" xr:uid="{00000000-0005-0000-0000-0000742C0000}"/>
    <cellStyle name="Notiz 5 2 2 5" xfId="11391" xr:uid="{00000000-0005-0000-0000-0000752C0000}"/>
    <cellStyle name="Notiz 5 2 3" xfId="11392" xr:uid="{00000000-0005-0000-0000-0000762C0000}"/>
    <cellStyle name="Notiz 5 2 3 2" xfId="11393" xr:uid="{00000000-0005-0000-0000-0000772C0000}"/>
    <cellStyle name="Notiz 5 2 3 3" xfId="11394" xr:uid="{00000000-0005-0000-0000-0000782C0000}"/>
    <cellStyle name="Notiz 5 2 4" xfId="11395" xr:uid="{00000000-0005-0000-0000-0000792C0000}"/>
    <cellStyle name="Notiz 5 2 4 2" xfId="11396" xr:uid="{00000000-0005-0000-0000-00007A2C0000}"/>
    <cellStyle name="Notiz 5 2 4 3" xfId="11397" xr:uid="{00000000-0005-0000-0000-00007B2C0000}"/>
    <cellStyle name="Notiz 5 2 5" xfId="11398" xr:uid="{00000000-0005-0000-0000-00007C2C0000}"/>
    <cellStyle name="Notiz 5 2 5 2" xfId="11399" xr:uid="{00000000-0005-0000-0000-00007D2C0000}"/>
    <cellStyle name="Notiz 5 2 5 3" xfId="11400" xr:uid="{00000000-0005-0000-0000-00007E2C0000}"/>
    <cellStyle name="Notiz 5 2 6" xfId="11401" xr:uid="{00000000-0005-0000-0000-00007F2C0000}"/>
    <cellStyle name="Notiz 5 2 7" xfId="11402" xr:uid="{00000000-0005-0000-0000-0000802C0000}"/>
    <cellStyle name="Notiz 5 2 8" xfId="11403" xr:uid="{00000000-0005-0000-0000-0000812C0000}"/>
    <cellStyle name="Notiz 5 3" xfId="11404" xr:uid="{00000000-0005-0000-0000-0000822C0000}"/>
    <cellStyle name="Notiz 5 3 2" xfId="11405" xr:uid="{00000000-0005-0000-0000-0000832C0000}"/>
    <cellStyle name="Notiz 5 3 2 2" xfId="11406" xr:uid="{00000000-0005-0000-0000-0000842C0000}"/>
    <cellStyle name="Notiz 5 3 2 2 2" xfId="11407" xr:uid="{00000000-0005-0000-0000-0000852C0000}"/>
    <cellStyle name="Notiz 5 3 2 2 3" xfId="11408" xr:uid="{00000000-0005-0000-0000-0000862C0000}"/>
    <cellStyle name="Notiz 5 3 2 3" xfId="11409" xr:uid="{00000000-0005-0000-0000-0000872C0000}"/>
    <cellStyle name="Notiz 5 3 2 3 2" xfId="11410" xr:uid="{00000000-0005-0000-0000-0000882C0000}"/>
    <cellStyle name="Notiz 5 3 2 3 3" xfId="11411" xr:uid="{00000000-0005-0000-0000-0000892C0000}"/>
    <cellStyle name="Notiz 5 3 2 4" xfId="11412" xr:uid="{00000000-0005-0000-0000-00008A2C0000}"/>
    <cellStyle name="Notiz 5 3 2 5" xfId="11413" xr:uid="{00000000-0005-0000-0000-00008B2C0000}"/>
    <cellStyle name="Notiz 5 3 3" xfId="11414" xr:uid="{00000000-0005-0000-0000-00008C2C0000}"/>
    <cellStyle name="Notiz 5 3 3 2" xfId="11415" xr:uid="{00000000-0005-0000-0000-00008D2C0000}"/>
    <cellStyle name="Notiz 5 3 3 3" xfId="11416" xr:uid="{00000000-0005-0000-0000-00008E2C0000}"/>
    <cellStyle name="Notiz 5 3 4" xfId="11417" xr:uid="{00000000-0005-0000-0000-00008F2C0000}"/>
    <cellStyle name="Notiz 5 3 4 2" xfId="11418" xr:uid="{00000000-0005-0000-0000-0000902C0000}"/>
    <cellStyle name="Notiz 5 3 4 3" xfId="11419" xr:uid="{00000000-0005-0000-0000-0000912C0000}"/>
    <cellStyle name="Notiz 5 3 5" xfId="11420" xr:uid="{00000000-0005-0000-0000-0000922C0000}"/>
    <cellStyle name="Notiz 5 3 6" xfId="11421" xr:uid="{00000000-0005-0000-0000-0000932C0000}"/>
    <cellStyle name="Notiz 5 3 7" xfId="11422" xr:uid="{00000000-0005-0000-0000-0000942C0000}"/>
    <cellStyle name="Notiz 5 4" xfId="11423" xr:uid="{00000000-0005-0000-0000-0000952C0000}"/>
    <cellStyle name="Notiz 5 4 2" xfId="11424" xr:uid="{00000000-0005-0000-0000-0000962C0000}"/>
    <cellStyle name="Notiz 5 4 2 2" xfId="11425" xr:uid="{00000000-0005-0000-0000-0000972C0000}"/>
    <cellStyle name="Notiz 5 4 2 3" xfId="11426" xr:uid="{00000000-0005-0000-0000-0000982C0000}"/>
    <cellStyle name="Notiz 5 4 3" xfId="11427" xr:uid="{00000000-0005-0000-0000-0000992C0000}"/>
    <cellStyle name="Notiz 5 4 3 2" xfId="11428" xr:uid="{00000000-0005-0000-0000-00009A2C0000}"/>
    <cellStyle name="Notiz 5 4 3 3" xfId="11429" xr:uid="{00000000-0005-0000-0000-00009B2C0000}"/>
    <cellStyle name="Notiz 5 4 4" xfId="11430" xr:uid="{00000000-0005-0000-0000-00009C2C0000}"/>
    <cellStyle name="Notiz 5 4 5" xfId="11431" xr:uid="{00000000-0005-0000-0000-00009D2C0000}"/>
    <cellStyle name="Notiz 5 5" xfId="11432" xr:uid="{00000000-0005-0000-0000-00009E2C0000}"/>
    <cellStyle name="Notiz 5 5 2" xfId="11433" xr:uid="{00000000-0005-0000-0000-00009F2C0000}"/>
    <cellStyle name="Notiz 5 5 3" xfId="11434" xr:uid="{00000000-0005-0000-0000-0000A02C0000}"/>
    <cellStyle name="Notiz 5 6" xfId="11435" xr:uid="{00000000-0005-0000-0000-0000A12C0000}"/>
    <cellStyle name="Notiz 5 6 2" xfId="11436" xr:uid="{00000000-0005-0000-0000-0000A22C0000}"/>
    <cellStyle name="Notiz 5 6 3" xfId="11437" xr:uid="{00000000-0005-0000-0000-0000A32C0000}"/>
    <cellStyle name="Notiz 5 7" xfId="11438" xr:uid="{00000000-0005-0000-0000-0000A42C0000}"/>
    <cellStyle name="Notiz 5 7 2" xfId="11439" xr:uid="{00000000-0005-0000-0000-0000A52C0000}"/>
    <cellStyle name="Notiz 5 7 3" xfId="11440" xr:uid="{00000000-0005-0000-0000-0000A62C0000}"/>
    <cellStyle name="Notiz 5 8" xfId="11441" xr:uid="{00000000-0005-0000-0000-0000A72C0000}"/>
    <cellStyle name="Notiz 5 8 2" xfId="11442" xr:uid="{00000000-0005-0000-0000-0000A82C0000}"/>
    <cellStyle name="Notiz 5 8 3" xfId="11443" xr:uid="{00000000-0005-0000-0000-0000A92C0000}"/>
    <cellStyle name="Notiz 5 9" xfId="11444" xr:uid="{00000000-0005-0000-0000-0000AA2C0000}"/>
    <cellStyle name="Notiz 5 9 2" xfId="11445" xr:uid="{00000000-0005-0000-0000-0000AB2C0000}"/>
    <cellStyle name="Notiz 5 9 3" xfId="11446" xr:uid="{00000000-0005-0000-0000-0000AC2C0000}"/>
    <cellStyle name="Notiz 6" xfId="11447" xr:uid="{00000000-0005-0000-0000-0000AD2C0000}"/>
    <cellStyle name="Notiz 6 10" xfId="11448" xr:uid="{00000000-0005-0000-0000-0000AE2C0000}"/>
    <cellStyle name="Notiz 6 11" xfId="11449" xr:uid="{00000000-0005-0000-0000-0000AF2C0000}"/>
    <cellStyle name="Notiz 6 2" xfId="11450" xr:uid="{00000000-0005-0000-0000-0000B02C0000}"/>
    <cellStyle name="Notiz 6 2 2" xfId="11451" xr:uid="{00000000-0005-0000-0000-0000B12C0000}"/>
    <cellStyle name="Notiz 6 2 2 2" xfId="11452" xr:uid="{00000000-0005-0000-0000-0000B22C0000}"/>
    <cellStyle name="Notiz 6 2 2 2 2" xfId="11453" xr:uid="{00000000-0005-0000-0000-0000B32C0000}"/>
    <cellStyle name="Notiz 6 2 2 2 3" xfId="11454" xr:uid="{00000000-0005-0000-0000-0000B42C0000}"/>
    <cellStyle name="Notiz 6 2 2 3" xfId="11455" xr:uid="{00000000-0005-0000-0000-0000B52C0000}"/>
    <cellStyle name="Notiz 6 2 2 3 2" xfId="11456" xr:uid="{00000000-0005-0000-0000-0000B62C0000}"/>
    <cellStyle name="Notiz 6 2 2 3 3" xfId="11457" xr:uid="{00000000-0005-0000-0000-0000B72C0000}"/>
    <cellStyle name="Notiz 6 2 2 4" xfId="11458" xr:uid="{00000000-0005-0000-0000-0000B82C0000}"/>
    <cellStyle name="Notiz 6 2 2 5" xfId="11459" xr:uid="{00000000-0005-0000-0000-0000B92C0000}"/>
    <cellStyle name="Notiz 6 2 3" xfId="11460" xr:uid="{00000000-0005-0000-0000-0000BA2C0000}"/>
    <cellStyle name="Notiz 6 2 3 2" xfId="11461" xr:uid="{00000000-0005-0000-0000-0000BB2C0000}"/>
    <cellStyle name="Notiz 6 2 3 3" xfId="11462" xr:uid="{00000000-0005-0000-0000-0000BC2C0000}"/>
    <cellStyle name="Notiz 6 2 4" xfId="11463" xr:uid="{00000000-0005-0000-0000-0000BD2C0000}"/>
    <cellStyle name="Notiz 6 2 4 2" xfId="11464" xr:uid="{00000000-0005-0000-0000-0000BE2C0000}"/>
    <cellStyle name="Notiz 6 2 4 3" xfId="11465" xr:uid="{00000000-0005-0000-0000-0000BF2C0000}"/>
    <cellStyle name="Notiz 6 2 5" xfId="11466" xr:uid="{00000000-0005-0000-0000-0000C02C0000}"/>
    <cellStyle name="Notiz 6 2 6" xfId="11467" xr:uid="{00000000-0005-0000-0000-0000C12C0000}"/>
    <cellStyle name="Notiz 6 2 7" xfId="11468" xr:uid="{00000000-0005-0000-0000-0000C22C0000}"/>
    <cellStyle name="Notiz 6 3" xfId="11469" xr:uid="{00000000-0005-0000-0000-0000C32C0000}"/>
    <cellStyle name="Notiz 6 3 2" xfId="11470" xr:uid="{00000000-0005-0000-0000-0000C42C0000}"/>
    <cellStyle name="Notiz 6 3 2 2" xfId="11471" xr:uid="{00000000-0005-0000-0000-0000C52C0000}"/>
    <cellStyle name="Notiz 6 3 2 3" xfId="11472" xr:uid="{00000000-0005-0000-0000-0000C62C0000}"/>
    <cellStyle name="Notiz 6 3 3" xfId="11473" xr:uid="{00000000-0005-0000-0000-0000C72C0000}"/>
    <cellStyle name="Notiz 6 3 3 2" xfId="11474" xr:uid="{00000000-0005-0000-0000-0000C82C0000}"/>
    <cellStyle name="Notiz 6 3 3 3" xfId="11475" xr:uid="{00000000-0005-0000-0000-0000C92C0000}"/>
    <cellStyle name="Notiz 6 3 4" xfId="11476" xr:uid="{00000000-0005-0000-0000-0000CA2C0000}"/>
    <cellStyle name="Notiz 6 3 5" xfId="11477" xr:uid="{00000000-0005-0000-0000-0000CB2C0000}"/>
    <cellStyle name="Notiz 6 4" xfId="11478" xr:uid="{00000000-0005-0000-0000-0000CC2C0000}"/>
    <cellStyle name="Notiz 6 4 2" xfId="11479" xr:uid="{00000000-0005-0000-0000-0000CD2C0000}"/>
    <cellStyle name="Notiz 6 4 3" xfId="11480" xr:uid="{00000000-0005-0000-0000-0000CE2C0000}"/>
    <cellStyle name="Notiz 6 5" xfId="11481" xr:uid="{00000000-0005-0000-0000-0000CF2C0000}"/>
    <cellStyle name="Notiz 6 5 2" xfId="11482" xr:uid="{00000000-0005-0000-0000-0000D02C0000}"/>
    <cellStyle name="Notiz 6 5 3" xfId="11483" xr:uid="{00000000-0005-0000-0000-0000D12C0000}"/>
    <cellStyle name="Notiz 6 6" xfId="11484" xr:uid="{00000000-0005-0000-0000-0000D22C0000}"/>
    <cellStyle name="Notiz 6 6 2" xfId="11485" xr:uid="{00000000-0005-0000-0000-0000D32C0000}"/>
    <cellStyle name="Notiz 6 6 3" xfId="11486" xr:uid="{00000000-0005-0000-0000-0000D42C0000}"/>
    <cellStyle name="Notiz 6 7" xfId="11487" xr:uid="{00000000-0005-0000-0000-0000D52C0000}"/>
    <cellStyle name="Notiz 6 7 2" xfId="11488" xr:uid="{00000000-0005-0000-0000-0000D62C0000}"/>
    <cellStyle name="Notiz 6 7 3" xfId="11489" xr:uid="{00000000-0005-0000-0000-0000D72C0000}"/>
    <cellStyle name="Notiz 6 8" xfId="11490" xr:uid="{00000000-0005-0000-0000-0000D82C0000}"/>
    <cellStyle name="Notiz 6 8 2" xfId="11491" xr:uid="{00000000-0005-0000-0000-0000D92C0000}"/>
    <cellStyle name="Notiz 6 8 3" xfId="11492" xr:uid="{00000000-0005-0000-0000-0000DA2C0000}"/>
    <cellStyle name="Notiz 6 9" xfId="11493" xr:uid="{00000000-0005-0000-0000-0000DB2C0000}"/>
    <cellStyle name="Notiz 7" xfId="11494" xr:uid="{00000000-0005-0000-0000-0000DC2C0000}"/>
    <cellStyle name="Notiz 7 2" xfId="11495" xr:uid="{00000000-0005-0000-0000-0000DD2C0000}"/>
    <cellStyle name="Notiz 7 2 2" xfId="11496" xr:uid="{00000000-0005-0000-0000-0000DE2C0000}"/>
    <cellStyle name="Notiz 7 2 2 2" xfId="11497" xr:uid="{00000000-0005-0000-0000-0000DF2C0000}"/>
    <cellStyle name="Notiz 7 2 2 3" xfId="11498" xr:uid="{00000000-0005-0000-0000-0000E02C0000}"/>
    <cellStyle name="Notiz 7 2 3" xfId="11499" xr:uid="{00000000-0005-0000-0000-0000E12C0000}"/>
    <cellStyle name="Notiz 7 2 3 2" xfId="11500" xr:uid="{00000000-0005-0000-0000-0000E22C0000}"/>
    <cellStyle name="Notiz 7 2 3 3" xfId="11501" xr:uid="{00000000-0005-0000-0000-0000E32C0000}"/>
    <cellStyle name="Notiz 7 2 4" xfId="11502" xr:uid="{00000000-0005-0000-0000-0000E42C0000}"/>
    <cellStyle name="Notiz 7 2 5" xfId="11503" xr:uid="{00000000-0005-0000-0000-0000E52C0000}"/>
    <cellStyle name="Notiz 7 3" xfId="11504" xr:uid="{00000000-0005-0000-0000-0000E62C0000}"/>
    <cellStyle name="Notiz 7 3 2" xfId="11505" xr:uid="{00000000-0005-0000-0000-0000E72C0000}"/>
    <cellStyle name="Notiz 7 3 3" xfId="11506" xr:uid="{00000000-0005-0000-0000-0000E82C0000}"/>
    <cellStyle name="Notiz 7 4" xfId="11507" xr:uid="{00000000-0005-0000-0000-0000E92C0000}"/>
    <cellStyle name="Notiz 7 4 2" xfId="11508" xr:uid="{00000000-0005-0000-0000-0000EA2C0000}"/>
    <cellStyle name="Notiz 7 4 3" xfId="11509" xr:uid="{00000000-0005-0000-0000-0000EB2C0000}"/>
    <cellStyle name="Notiz 7 5" xfId="11510" xr:uid="{00000000-0005-0000-0000-0000EC2C0000}"/>
    <cellStyle name="Notiz 7 5 2" xfId="11511" xr:uid="{00000000-0005-0000-0000-0000ED2C0000}"/>
    <cellStyle name="Notiz 7 5 3" xfId="11512" xr:uid="{00000000-0005-0000-0000-0000EE2C0000}"/>
    <cellStyle name="Notiz 7 6" xfId="11513" xr:uid="{00000000-0005-0000-0000-0000EF2C0000}"/>
    <cellStyle name="Notiz 7 6 2" xfId="11514" xr:uid="{00000000-0005-0000-0000-0000F02C0000}"/>
    <cellStyle name="Notiz 7 6 3" xfId="11515" xr:uid="{00000000-0005-0000-0000-0000F12C0000}"/>
    <cellStyle name="Notiz 7 7" xfId="11516" xr:uid="{00000000-0005-0000-0000-0000F22C0000}"/>
    <cellStyle name="Notiz 7 8" xfId="11517" xr:uid="{00000000-0005-0000-0000-0000F32C0000}"/>
    <cellStyle name="Notiz 7 9" xfId="11518" xr:uid="{00000000-0005-0000-0000-0000F42C0000}"/>
    <cellStyle name="Notiz 8" xfId="11519" xr:uid="{00000000-0005-0000-0000-0000F52C0000}"/>
    <cellStyle name="Notiz 8 2" xfId="11520" xr:uid="{00000000-0005-0000-0000-0000F62C0000}"/>
    <cellStyle name="Notiz 8 2 2" xfId="11521" xr:uid="{00000000-0005-0000-0000-0000F72C0000}"/>
    <cellStyle name="Notiz 8 2 2 2" xfId="11522" xr:uid="{00000000-0005-0000-0000-0000F82C0000}"/>
    <cellStyle name="Notiz 8 2 2 3" xfId="11523" xr:uid="{00000000-0005-0000-0000-0000F92C0000}"/>
    <cellStyle name="Notiz 8 2 3" xfId="11524" xr:uid="{00000000-0005-0000-0000-0000FA2C0000}"/>
    <cellStyle name="Notiz 8 2 3 2" xfId="11525" xr:uid="{00000000-0005-0000-0000-0000FB2C0000}"/>
    <cellStyle name="Notiz 8 2 3 3" xfId="11526" xr:uid="{00000000-0005-0000-0000-0000FC2C0000}"/>
    <cellStyle name="Notiz 8 2 4" xfId="11527" xr:uid="{00000000-0005-0000-0000-0000FD2C0000}"/>
    <cellStyle name="Notiz 8 2 5" xfId="11528" xr:uid="{00000000-0005-0000-0000-0000FE2C0000}"/>
    <cellStyle name="Notiz 8 3" xfId="11529" xr:uid="{00000000-0005-0000-0000-0000FF2C0000}"/>
    <cellStyle name="Notiz 8 3 2" xfId="11530" xr:uid="{00000000-0005-0000-0000-0000002D0000}"/>
    <cellStyle name="Notiz 8 3 3" xfId="11531" xr:uid="{00000000-0005-0000-0000-0000012D0000}"/>
    <cellStyle name="Notiz 8 4" xfId="11532" xr:uid="{00000000-0005-0000-0000-0000022D0000}"/>
    <cellStyle name="Notiz 8 4 2" xfId="11533" xr:uid="{00000000-0005-0000-0000-0000032D0000}"/>
    <cellStyle name="Notiz 8 4 3" xfId="11534" xr:uid="{00000000-0005-0000-0000-0000042D0000}"/>
    <cellStyle name="Notiz 8 5" xfId="11535" xr:uid="{00000000-0005-0000-0000-0000052D0000}"/>
    <cellStyle name="Notiz 8 6" xfId="11536" xr:uid="{00000000-0005-0000-0000-0000062D0000}"/>
    <cellStyle name="Notiz 8 7" xfId="11537" xr:uid="{00000000-0005-0000-0000-0000072D0000}"/>
    <cellStyle name="Notiz 9" xfId="11538" xr:uid="{00000000-0005-0000-0000-0000082D0000}"/>
    <cellStyle name="Notiz 9 2" xfId="11539" xr:uid="{00000000-0005-0000-0000-0000092D0000}"/>
    <cellStyle name="Notiz 9 2 2" xfId="11540" xr:uid="{00000000-0005-0000-0000-00000A2D0000}"/>
    <cellStyle name="Notiz 9 3" xfId="11541" xr:uid="{00000000-0005-0000-0000-00000B2D0000}"/>
    <cellStyle name="ohneP" xfId="11542" xr:uid="{00000000-0005-0000-0000-00000C2D0000}"/>
    <cellStyle name="Prozent 2" xfId="11543" xr:uid="{00000000-0005-0000-0000-00000D2D0000}"/>
    <cellStyle name="ProzVeränderung" xfId="11544" xr:uid="{00000000-0005-0000-0000-00000E2D0000}"/>
    <cellStyle name="Schlecht 2" xfId="11545" xr:uid="{00000000-0005-0000-0000-00000F2D0000}"/>
    <cellStyle name="Schlecht 2 2" xfId="11546" xr:uid="{00000000-0005-0000-0000-0000102D0000}"/>
    <cellStyle name="Schlecht 2 3" xfId="11547" xr:uid="{00000000-0005-0000-0000-0000112D0000}"/>
    <cellStyle name="Schlecht 3" xfId="11548" xr:uid="{00000000-0005-0000-0000-0000122D0000}"/>
    <cellStyle name="Schlecht 4" xfId="11549" xr:uid="{00000000-0005-0000-0000-0000132D0000}"/>
    <cellStyle name="Schlecht 5" xfId="11550" xr:uid="{00000000-0005-0000-0000-0000142D0000}"/>
    <cellStyle name="Standard" xfId="0" builtinId="0"/>
    <cellStyle name="Standard 10" xfId="11551" xr:uid="{00000000-0005-0000-0000-0000162D0000}"/>
    <cellStyle name="Standard 10 2" xfId="11552" xr:uid="{00000000-0005-0000-0000-0000172D0000}"/>
    <cellStyle name="Standard 11" xfId="11553" xr:uid="{00000000-0005-0000-0000-0000182D0000}"/>
    <cellStyle name="Standard 11 2" xfId="11554" xr:uid="{00000000-0005-0000-0000-0000192D0000}"/>
    <cellStyle name="Standard 11 3" xfId="11555" xr:uid="{00000000-0005-0000-0000-00001A2D0000}"/>
    <cellStyle name="Standard 12" xfId="11556" xr:uid="{00000000-0005-0000-0000-00001B2D0000}"/>
    <cellStyle name="Standard 12 2" xfId="11557" xr:uid="{00000000-0005-0000-0000-00001C2D0000}"/>
    <cellStyle name="Standard 13" xfId="11558" xr:uid="{00000000-0005-0000-0000-00001D2D0000}"/>
    <cellStyle name="Standard 13 2" xfId="11559" xr:uid="{00000000-0005-0000-0000-00001E2D0000}"/>
    <cellStyle name="Standard 14" xfId="7" xr:uid="{00000000-0005-0000-0000-00001F2D0000}"/>
    <cellStyle name="Standard 14 2" xfId="11560" xr:uid="{00000000-0005-0000-0000-0000202D0000}"/>
    <cellStyle name="Standard 15" xfId="11561" xr:uid="{00000000-0005-0000-0000-0000212D0000}"/>
    <cellStyle name="Standard 15 2" xfId="11562" xr:uid="{00000000-0005-0000-0000-0000222D0000}"/>
    <cellStyle name="Standard 16" xfId="11563" xr:uid="{00000000-0005-0000-0000-0000232D0000}"/>
    <cellStyle name="Standard 16 2" xfId="11564" xr:uid="{00000000-0005-0000-0000-0000242D0000}"/>
    <cellStyle name="Standard 17" xfId="11565" xr:uid="{00000000-0005-0000-0000-0000252D0000}"/>
    <cellStyle name="Standard 17 2" xfId="11566" xr:uid="{00000000-0005-0000-0000-0000262D0000}"/>
    <cellStyle name="Standard 17 3" xfId="11567" xr:uid="{00000000-0005-0000-0000-0000272D0000}"/>
    <cellStyle name="Standard 18" xfId="11568" xr:uid="{00000000-0005-0000-0000-0000282D0000}"/>
    <cellStyle name="Standard 18 2" xfId="11569" xr:uid="{00000000-0005-0000-0000-0000292D0000}"/>
    <cellStyle name="Standard 18 3" xfId="11570" xr:uid="{00000000-0005-0000-0000-00002A2D0000}"/>
    <cellStyle name="Standard 19" xfId="4" xr:uid="{00000000-0005-0000-0000-00002B2D0000}"/>
    <cellStyle name="Standard 19 2" xfId="11571" xr:uid="{00000000-0005-0000-0000-00002C2D0000}"/>
    <cellStyle name="Standard 19 3" xfId="11572" xr:uid="{00000000-0005-0000-0000-00002D2D0000}"/>
    <cellStyle name="Standard 2" xfId="11573" xr:uid="{00000000-0005-0000-0000-00002E2D0000}"/>
    <cellStyle name="Standard 2 10" xfId="11574" xr:uid="{00000000-0005-0000-0000-00002F2D0000}"/>
    <cellStyle name="Standard 2 10 2" xfId="11575" xr:uid="{00000000-0005-0000-0000-0000302D0000}"/>
    <cellStyle name="Standard 2 11" xfId="6" xr:uid="{00000000-0005-0000-0000-0000312D0000}"/>
    <cellStyle name="Standard 2 12" xfId="11576" xr:uid="{00000000-0005-0000-0000-0000322D0000}"/>
    <cellStyle name="Standard 2 12 2" xfId="11577" xr:uid="{00000000-0005-0000-0000-0000332D0000}"/>
    <cellStyle name="Standard 2 13" xfId="11578" xr:uid="{00000000-0005-0000-0000-0000342D0000}"/>
    <cellStyle name="Standard 2 2" xfId="11579" xr:uid="{00000000-0005-0000-0000-0000352D0000}"/>
    <cellStyle name="Standard 2 2 2" xfId="11580" xr:uid="{00000000-0005-0000-0000-0000362D0000}"/>
    <cellStyle name="Standard 2 2 2 2" xfId="11581" xr:uid="{00000000-0005-0000-0000-0000372D0000}"/>
    <cellStyle name="Standard 2 2 2 2 2" xfId="11582" xr:uid="{00000000-0005-0000-0000-0000382D0000}"/>
    <cellStyle name="Standard 2 2 2 3" xfId="11583" xr:uid="{00000000-0005-0000-0000-0000392D0000}"/>
    <cellStyle name="Standard 2 2 3" xfId="11584" xr:uid="{00000000-0005-0000-0000-00003A2D0000}"/>
    <cellStyle name="Standard 2 2 4" xfId="11585" xr:uid="{00000000-0005-0000-0000-00003B2D0000}"/>
    <cellStyle name="Standard 2 2 4 2" xfId="11586" xr:uid="{00000000-0005-0000-0000-00003C2D0000}"/>
    <cellStyle name="Standard 2 2 5" xfId="11587" xr:uid="{00000000-0005-0000-0000-00003D2D0000}"/>
    <cellStyle name="Standard 2 3" xfId="11588" xr:uid="{00000000-0005-0000-0000-00003E2D0000}"/>
    <cellStyle name="Standard 2 3 2" xfId="11589" xr:uid="{00000000-0005-0000-0000-00003F2D0000}"/>
    <cellStyle name="Standard 2 3 2 2" xfId="11590" xr:uid="{00000000-0005-0000-0000-0000402D0000}"/>
    <cellStyle name="Standard 2 3 3" xfId="11591" xr:uid="{00000000-0005-0000-0000-0000412D0000}"/>
    <cellStyle name="Standard 2 3 3 2" xfId="11592" xr:uid="{00000000-0005-0000-0000-0000422D0000}"/>
    <cellStyle name="Standard 2 3 4" xfId="11593" xr:uid="{00000000-0005-0000-0000-0000432D0000}"/>
    <cellStyle name="Standard 2 4" xfId="11594" xr:uid="{00000000-0005-0000-0000-0000442D0000}"/>
    <cellStyle name="Standard 2 4 10" xfId="11595" xr:uid="{00000000-0005-0000-0000-0000452D0000}"/>
    <cellStyle name="Standard 2 4 11" xfId="11596" xr:uid="{00000000-0005-0000-0000-0000462D0000}"/>
    <cellStyle name="Standard 2 4 12" xfId="11597" xr:uid="{00000000-0005-0000-0000-0000472D0000}"/>
    <cellStyle name="Standard 2 4 2" xfId="11598" xr:uid="{00000000-0005-0000-0000-0000482D0000}"/>
    <cellStyle name="Standard 2 4 2 2" xfId="11599" xr:uid="{00000000-0005-0000-0000-0000492D0000}"/>
    <cellStyle name="Standard 2 4 2 2 2" xfId="11600" xr:uid="{00000000-0005-0000-0000-00004A2D0000}"/>
    <cellStyle name="Standard 2 4 2 2 2 2" xfId="11601" xr:uid="{00000000-0005-0000-0000-00004B2D0000}"/>
    <cellStyle name="Standard 2 4 2 2 2 3" xfId="11602" xr:uid="{00000000-0005-0000-0000-00004C2D0000}"/>
    <cellStyle name="Standard 2 4 2 2 3" xfId="11603" xr:uid="{00000000-0005-0000-0000-00004D2D0000}"/>
    <cellStyle name="Standard 2 4 2 2 3 2" xfId="11604" xr:uid="{00000000-0005-0000-0000-00004E2D0000}"/>
    <cellStyle name="Standard 2 4 2 2 3 3" xfId="11605" xr:uid="{00000000-0005-0000-0000-00004F2D0000}"/>
    <cellStyle name="Standard 2 4 2 2 4" xfId="11606" xr:uid="{00000000-0005-0000-0000-0000502D0000}"/>
    <cellStyle name="Standard 2 4 2 2 5" xfId="11607" xr:uid="{00000000-0005-0000-0000-0000512D0000}"/>
    <cellStyle name="Standard 2 4 2 3" xfId="11608" xr:uid="{00000000-0005-0000-0000-0000522D0000}"/>
    <cellStyle name="Standard 2 4 2 3 2" xfId="11609" xr:uid="{00000000-0005-0000-0000-0000532D0000}"/>
    <cellStyle name="Standard 2 4 2 3 3" xfId="11610" xr:uid="{00000000-0005-0000-0000-0000542D0000}"/>
    <cellStyle name="Standard 2 4 2 4" xfId="11611" xr:uid="{00000000-0005-0000-0000-0000552D0000}"/>
    <cellStyle name="Standard 2 4 2 4 2" xfId="11612" xr:uid="{00000000-0005-0000-0000-0000562D0000}"/>
    <cellStyle name="Standard 2 4 2 4 3" xfId="11613" xr:uid="{00000000-0005-0000-0000-0000572D0000}"/>
    <cellStyle name="Standard 2 4 2 5" xfId="11614" xr:uid="{00000000-0005-0000-0000-0000582D0000}"/>
    <cellStyle name="Standard 2 4 2 5 2" xfId="11615" xr:uid="{00000000-0005-0000-0000-0000592D0000}"/>
    <cellStyle name="Standard 2 4 2 5 3" xfId="11616" xr:uid="{00000000-0005-0000-0000-00005A2D0000}"/>
    <cellStyle name="Standard 2 4 2 6" xfId="11617" xr:uid="{00000000-0005-0000-0000-00005B2D0000}"/>
    <cellStyle name="Standard 2 4 2 7" xfId="11618" xr:uid="{00000000-0005-0000-0000-00005C2D0000}"/>
    <cellStyle name="Standard 2 4 2 8" xfId="11619" xr:uid="{00000000-0005-0000-0000-00005D2D0000}"/>
    <cellStyle name="Standard 2 4 3" xfId="11620" xr:uid="{00000000-0005-0000-0000-00005E2D0000}"/>
    <cellStyle name="Standard 2 4 3 2" xfId="11621" xr:uid="{00000000-0005-0000-0000-00005F2D0000}"/>
    <cellStyle name="Standard 2 4 3 2 2" xfId="11622" xr:uid="{00000000-0005-0000-0000-0000602D0000}"/>
    <cellStyle name="Standard 2 4 3 2 2 2" xfId="11623" xr:uid="{00000000-0005-0000-0000-0000612D0000}"/>
    <cellStyle name="Standard 2 4 3 2 2 3" xfId="11624" xr:uid="{00000000-0005-0000-0000-0000622D0000}"/>
    <cellStyle name="Standard 2 4 3 2 3" xfId="11625" xr:uid="{00000000-0005-0000-0000-0000632D0000}"/>
    <cellStyle name="Standard 2 4 3 2 3 2" xfId="11626" xr:uid="{00000000-0005-0000-0000-0000642D0000}"/>
    <cellStyle name="Standard 2 4 3 2 3 3" xfId="11627" xr:uid="{00000000-0005-0000-0000-0000652D0000}"/>
    <cellStyle name="Standard 2 4 3 2 4" xfId="11628" xr:uid="{00000000-0005-0000-0000-0000662D0000}"/>
    <cellStyle name="Standard 2 4 3 2 5" xfId="11629" xr:uid="{00000000-0005-0000-0000-0000672D0000}"/>
    <cellStyle name="Standard 2 4 3 3" xfId="11630" xr:uid="{00000000-0005-0000-0000-0000682D0000}"/>
    <cellStyle name="Standard 2 4 3 3 2" xfId="11631" xr:uid="{00000000-0005-0000-0000-0000692D0000}"/>
    <cellStyle name="Standard 2 4 3 3 3" xfId="11632" xr:uid="{00000000-0005-0000-0000-00006A2D0000}"/>
    <cellStyle name="Standard 2 4 3 4" xfId="11633" xr:uid="{00000000-0005-0000-0000-00006B2D0000}"/>
    <cellStyle name="Standard 2 4 3 4 2" xfId="11634" xr:uid="{00000000-0005-0000-0000-00006C2D0000}"/>
    <cellStyle name="Standard 2 4 3 4 3" xfId="11635" xr:uid="{00000000-0005-0000-0000-00006D2D0000}"/>
    <cellStyle name="Standard 2 4 3 5" xfId="11636" xr:uid="{00000000-0005-0000-0000-00006E2D0000}"/>
    <cellStyle name="Standard 2 4 3 6" xfId="11637" xr:uid="{00000000-0005-0000-0000-00006F2D0000}"/>
    <cellStyle name="Standard 2 4 3 7" xfId="11638" xr:uid="{00000000-0005-0000-0000-0000702D0000}"/>
    <cellStyle name="Standard 2 4 4" xfId="11639" xr:uid="{00000000-0005-0000-0000-0000712D0000}"/>
    <cellStyle name="Standard 2 4 4 2" xfId="11640" xr:uid="{00000000-0005-0000-0000-0000722D0000}"/>
    <cellStyle name="Standard 2 4 4 2 2" xfId="11641" xr:uid="{00000000-0005-0000-0000-0000732D0000}"/>
    <cellStyle name="Standard 2 4 4 2 3" xfId="11642" xr:uid="{00000000-0005-0000-0000-0000742D0000}"/>
    <cellStyle name="Standard 2 4 4 3" xfId="11643" xr:uid="{00000000-0005-0000-0000-0000752D0000}"/>
    <cellStyle name="Standard 2 4 4 3 2" xfId="11644" xr:uid="{00000000-0005-0000-0000-0000762D0000}"/>
    <cellStyle name="Standard 2 4 4 3 3" xfId="11645" xr:uid="{00000000-0005-0000-0000-0000772D0000}"/>
    <cellStyle name="Standard 2 4 4 4" xfId="11646" xr:uid="{00000000-0005-0000-0000-0000782D0000}"/>
    <cellStyle name="Standard 2 4 4 5" xfId="11647" xr:uid="{00000000-0005-0000-0000-0000792D0000}"/>
    <cellStyle name="Standard 2 4 5" xfId="11648" xr:uid="{00000000-0005-0000-0000-00007A2D0000}"/>
    <cellStyle name="Standard 2 4 5 2" xfId="11649" xr:uid="{00000000-0005-0000-0000-00007B2D0000}"/>
    <cellStyle name="Standard 2 4 5 3" xfId="11650" xr:uid="{00000000-0005-0000-0000-00007C2D0000}"/>
    <cellStyle name="Standard 2 4 6" xfId="11651" xr:uid="{00000000-0005-0000-0000-00007D2D0000}"/>
    <cellStyle name="Standard 2 4 6 2" xfId="11652" xr:uid="{00000000-0005-0000-0000-00007E2D0000}"/>
    <cellStyle name="Standard 2 4 6 3" xfId="11653" xr:uid="{00000000-0005-0000-0000-00007F2D0000}"/>
    <cellStyle name="Standard 2 4 7" xfId="11654" xr:uid="{00000000-0005-0000-0000-0000802D0000}"/>
    <cellStyle name="Standard 2 4 7 2" xfId="11655" xr:uid="{00000000-0005-0000-0000-0000812D0000}"/>
    <cellStyle name="Standard 2 4 7 3" xfId="11656" xr:uid="{00000000-0005-0000-0000-0000822D0000}"/>
    <cellStyle name="Standard 2 4 8" xfId="11657" xr:uid="{00000000-0005-0000-0000-0000832D0000}"/>
    <cellStyle name="Standard 2 4 8 2" xfId="11658" xr:uid="{00000000-0005-0000-0000-0000842D0000}"/>
    <cellStyle name="Standard 2 4 8 3" xfId="11659" xr:uid="{00000000-0005-0000-0000-0000852D0000}"/>
    <cellStyle name="Standard 2 4 9" xfId="11660" xr:uid="{00000000-0005-0000-0000-0000862D0000}"/>
    <cellStyle name="Standard 2 4 9 2" xfId="11661" xr:uid="{00000000-0005-0000-0000-0000872D0000}"/>
    <cellStyle name="Standard 2 4 9 3" xfId="11662" xr:uid="{00000000-0005-0000-0000-0000882D0000}"/>
    <cellStyle name="Standard 2 5" xfId="11663" xr:uid="{00000000-0005-0000-0000-0000892D0000}"/>
    <cellStyle name="Standard 2 5 2" xfId="11664" xr:uid="{00000000-0005-0000-0000-00008A2D0000}"/>
    <cellStyle name="Standard 2 5 3" xfId="11665" xr:uid="{00000000-0005-0000-0000-00008B2D0000}"/>
    <cellStyle name="Standard 2 6" xfId="11666" xr:uid="{00000000-0005-0000-0000-00008C2D0000}"/>
    <cellStyle name="Standard 2 6 10" xfId="11667" xr:uid="{00000000-0005-0000-0000-00008D2D0000}"/>
    <cellStyle name="Standard 2 6 2" xfId="11668" xr:uid="{00000000-0005-0000-0000-00008E2D0000}"/>
    <cellStyle name="Standard 2 6 2 2" xfId="11669" xr:uid="{00000000-0005-0000-0000-00008F2D0000}"/>
    <cellStyle name="Standard 2 6 2 2 2" xfId="11670" xr:uid="{00000000-0005-0000-0000-0000902D0000}"/>
    <cellStyle name="Standard 2 6 2 2 2 2" xfId="11671" xr:uid="{00000000-0005-0000-0000-0000912D0000}"/>
    <cellStyle name="Standard 2 6 2 2 2 3" xfId="11672" xr:uid="{00000000-0005-0000-0000-0000922D0000}"/>
    <cellStyle name="Standard 2 6 2 2 3" xfId="11673" xr:uid="{00000000-0005-0000-0000-0000932D0000}"/>
    <cellStyle name="Standard 2 6 2 2 3 2" xfId="11674" xr:uid="{00000000-0005-0000-0000-0000942D0000}"/>
    <cellStyle name="Standard 2 6 2 2 3 3" xfId="11675" xr:uid="{00000000-0005-0000-0000-0000952D0000}"/>
    <cellStyle name="Standard 2 6 2 2 4" xfId="11676" xr:uid="{00000000-0005-0000-0000-0000962D0000}"/>
    <cellStyle name="Standard 2 6 2 2 5" xfId="11677" xr:uid="{00000000-0005-0000-0000-0000972D0000}"/>
    <cellStyle name="Standard 2 6 2 3" xfId="11678" xr:uid="{00000000-0005-0000-0000-0000982D0000}"/>
    <cellStyle name="Standard 2 6 2 3 2" xfId="11679" xr:uid="{00000000-0005-0000-0000-0000992D0000}"/>
    <cellStyle name="Standard 2 6 2 3 3" xfId="11680" xr:uid="{00000000-0005-0000-0000-00009A2D0000}"/>
    <cellStyle name="Standard 2 6 2 4" xfId="11681" xr:uid="{00000000-0005-0000-0000-00009B2D0000}"/>
    <cellStyle name="Standard 2 6 2 4 2" xfId="11682" xr:uid="{00000000-0005-0000-0000-00009C2D0000}"/>
    <cellStyle name="Standard 2 6 2 4 3" xfId="11683" xr:uid="{00000000-0005-0000-0000-00009D2D0000}"/>
    <cellStyle name="Standard 2 6 2 5" xfId="11684" xr:uid="{00000000-0005-0000-0000-00009E2D0000}"/>
    <cellStyle name="Standard 2 6 2 6" xfId="11685" xr:uid="{00000000-0005-0000-0000-00009F2D0000}"/>
    <cellStyle name="Standard 2 6 2 7" xfId="11686" xr:uid="{00000000-0005-0000-0000-0000A02D0000}"/>
    <cellStyle name="Standard 2 6 3" xfId="11687" xr:uid="{00000000-0005-0000-0000-0000A12D0000}"/>
    <cellStyle name="Standard 2 6 3 2" xfId="11688" xr:uid="{00000000-0005-0000-0000-0000A22D0000}"/>
    <cellStyle name="Standard 2 6 3 2 2" xfId="11689" xr:uid="{00000000-0005-0000-0000-0000A32D0000}"/>
    <cellStyle name="Standard 2 6 3 2 3" xfId="11690" xr:uid="{00000000-0005-0000-0000-0000A42D0000}"/>
    <cellStyle name="Standard 2 6 3 3" xfId="11691" xr:uid="{00000000-0005-0000-0000-0000A52D0000}"/>
    <cellStyle name="Standard 2 6 3 3 2" xfId="11692" xr:uid="{00000000-0005-0000-0000-0000A62D0000}"/>
    <cellStyle name="Standard 2 6 3 3 3" xfId="11693" xr:uid="{00000000-0005-0000-0000-0000A72D0000}"/>
    <cellStyle name="Standard 2 6 3 4" xfId="11694" xr:uid="{00000000-0005-0000-0000-0000A82D0000}"/>
    <cellStyle name="Standard 2 6 3 5" xfId="11695" xr:uid="{00000000-0005-0000-0000-0000A92D0000}"/>
    <cellStyle name="Standard 2 6 4" xfId="11696" xr:uid="{00000000-0005-0000-0000-0000AA2D0000}"/>
    <cellStyle name="Standard 2 6 4 2" xfId="11697" xr:uid="{00000000-0005-0000-0000-0000AB2D0000}"/>
    <cellStyle name="Standard 2 6 5" xfId="11698" xr:uid="{00000000-0005-0000-0000-0000AC2D0000}"/>
    <cellStyle name="Standard 2 6 5 2" xfId="11699" xr:uid="{00000000-0005-0000-0000-0000AD2D0000}"/>
    <cellStyle name="Standard 2 6 5 3" xfId="11700" xr:uid="{00000000-0005-0000-0000-0000AE2D0000}"/>
    <cellStyle name="Standard 2 6 6" xfId="11701" xr:uid="{00000000-0005-0000-0000-0000AF2D0000}"/>
    <cellStyle name="Standard 2 6 6 2" xfId="11702" xr:uid="{00000000-0005-0000-0000-0000B02D0000}"/>
    <cellStyle name="Standard 2 6 6 3" xfId="11703" xr:uid="{00000000-0005-0000-0000-0000B12D0000}"/>
    <cellStyle name="Standard 2 6 7" xfId="11704" xr:uid="{00000000-0005-0000-0000-0000B22D0000}"/>
    <cellStyle name="Standard 2 6 7 2" xfId="11705" xr:uid="{00000000-0005-0000-0000-0000B32D0000}"/>
    <cellStyle name="Standard 2 6 7 3" xfId="11706" xr:uid="{00000000-0005-0000-0000-0000B42D0000}"/>
    <cellStyle name="Standard 2 6 8" xfId="11707" xr:uid="{00000000-0005-0000-0000-0000B52D0000}"/>
    <cellStyle name="Standard 2 6 9" xfId="11708" xr:uid="{00000000-0005-0000-0000-0000B62D0000}"/>
    <cellStyle name="Standard 2 7" xfId="11709" xr:uid="{00000000-0005-0000-0000-0000B72D0000}"/>
    <cellStyle name="Standard 2 7 2" xfId="11710" xr:uid="{00000000-0005-0000-0000-0000B82D0000}"/>
    <cellStyle name="Standard 2 7 2 2" xfId="11711" xr:uid="{00000000-0005-0000-0000-0000B92D0000}"/>
    <cellStyle name="Standard 2 7 2 2 2" xfId="11712" xr:uid="{00000000-0005-0000-0000-0000BA2D0000}"/>
    <cellStyle name="Standard 2 7 2 2 3" xfId="11713" xr:uid="{00000000-0005-0000-0000-0000BB2D0000}"/>
    <cellStyle name="Standard 2 7 2 3" xfId="11714" xr:uid="{00000000-0005-0000-0000-0000BC2D0000}"/>
    <cellStyle name="Standard 2 7 2 3 2" xfId="11715" xr:uid="{00000000-0005-0000-0000-0000BD2D0000}"/>
    <cellStyle name="Standard 2 7 2 4" xfId="11716" xr:uid="{00000000-0005-0000-0000-0000BE2D0000}"/>
    <cellStyle name="Standard 2 7 2 5" xfId="11717" xr:uid="{00000000-0005-0000-0000-0000BF2D0000}"/>
    <cellStyle name="Standard 2 7 3" xfId="11718" xr:uid="{00000000-0005-0000-0000-0000C02D0000}"/>
    <cellStyle name="Standard 2 7 3 2" xfId="11719" xr:uid="{00000000-0005-0000-0000-0000C12D0000}"/>
    <cellStyle name="Standard 2 7 3 3" xfId="11720" xr:uid="{00000000-0005-0000-0000-0000C22D0000}"/>
    <cellStyle name="Standard 2 7 4" xfId="11721" xr:uid="{00000000-0005-0000-0000-0000C32D0000}"/>
    <cellStyle name="Standard 2 7 4 2" xfId="11722" xr:uid="{00000000-0005-0000-0000-0000C42D0000}"/>
    <cellStyle name="Standard 2 7 4 3" xfId="11723" xr:uid="{00000000-0005-0000-0000-0000C52D0000}"/>
    <cellStyle name="Standard 2 7 5" xfId="11724" xr:uid="{00000000-0005-0000-0000-0000C62D0000}"/>
    <cellStyle name="Standard 2 7 5 2" xfId="11725" xr:uid="{00000000-0005-0000-0000-0000C72D0000}"/>
    <cellStyle name="Standard 2 7 5 3" xfId="11726" xr:uid="{00000000-0005-0000-0000-0000C82D0000}"/>
    <cellStyle name="Standard 2 7 6" xfId="11727" xr:uid="{00000000-0005-0000-0000-0000C92D0000}"/>
    <cellStyle name="Standard 2 7 7" xfId="11728" xr:uid="{00000000-0005-0000-0000-0000CA2D0000}"/>
    <cellStyle name="Standard 2 7 8" xfId="11729" xr:uid="{00000000-0005-0000-0000-0000CB2D0000}"/>
    <cellStyle name="Standard 2 8" xfId="11730" xr:uid="{00000000-0005-0000-0000-0000CC2D0000}"/>
    <cellStyle name="Standard 2 8 2" xfId="11731" xr:uid="{00000000-0005-0000-0000-0000CD2D0000}"/>
    <cellStyle name="Standard 2 8 2 2" xfId="11732" xr:uid="{00000000-0005-0000-0000-0000CE2D0000}"/>
    <cellStyle name="Standard 2 8 2 2 2" xfId="11733" xr:uid="{00000000-0005-0000-0000-0000CF2D0000}"/>
    <cellStyle name="Standard 2 8 2 2 3" xfId="11734" xr:uid="{00000000-0005-0000-0000-0000D02D0000}"/>
    <cellStyle name="Standard 2 8 2 3" xfId="11735" xr:uid="{00000000-0005-0000-0000-0000D12D0000}"/>
    <cellStyle name="Standard 2 8 2 3 2" xfId="11736" xr:uid="{00000000-0005-0000-0000-0000D22D0000}"/>
    <cellStyle name="Standard 2 8 2 3 3" xfId="11737" xr:uid="{00000000-0005-0000-0000-0000D32D0000}"/>
    <cellStyle name="Standard 2 8 2 4" xfId="11738" xr:uid="{00000000-0005-0000-0000-0000D42D0000}"/>
    <cellStyle name="Standard 2 8 2 5" xfId="11739" xr:uid="{00000000-0005-0000-0000-0000D52D0000}"/>
    <cellStyle name="Standard 2 8 3" xfId="11740" xr:uid="{00000000-0005-0000-0000-0000D62D0000}"/>
    <cellStyle name="Standard 2 8 3 2" xfId="11741" xr:uid="{00000000-0005-0000-0000-0000D72D0000}"/>
    <cellStyle name="Standard 2 8 3 3" xfId="11742" xr:uid="{00000000-0005-0000-0000-0000D82D0000}"/>
    <cellStyle name="Standard 2 8 4" xfId="11743" xr:uid="{00000000-0005-0000-0000-0000D92D0000}"/>
    <cellStyle name="Standard 2 8 5" xfId="11744" xr:uid="{00000000-0005-0000-0000-0000DA2D0000}"/>
    <cellStyle name="Standard 2 8 6" xfId="11745" xr:uid="{00000000-0005-0000-0000-0000DB2D0000}"/>
    <cellStyle name="Standard 2 8 7" xfId="11746" xr:uid="{00000000-0005-0000-0000-0000DC2D0000}"/>
    <cellStyle name="Standard 2 9" xfId="11747" xr:uid="{00000000-0005-0000-0000-0000DD2D0000}"/>
    <cellStyle name="Standard 20" xfId="5" xr:uid="{00000000-0005-0000-0000-0000DE2D0000}"/>
    <cellStyle name="Standard 21" xfId="10" xr:uid="{00000000-0005-0000-0000-0000DF2D0000}"/>
    <cellStyle name="Standard 22" xfId="11748" xr:uid="{00000000-0005-0000-0000-0000E02D0000}"/>
    <cellStyle name="Standard 23" xfId="11749" xr:uid="{00000000-0005-0000-0000-0000E12D0000}"/>
    <cellStyle name="Standard 24" xfId="11750" xr:uid="{00000000-0005-0000-0000-0000E22D0000}"/>
    <cellStyle name="Standard 25" xfId="9" xr:uid="{00000000-0005-0000-0000-0000E32D0000}"/>
    <cellStyle name="Standard 3" xfId="11751" xr:uid="{00000000-0005-0000-0000-0000E42D0000}"/>
    <cellStyle name="Standard 3 2" xfId="2" xr:uid="{00000000-0005-0000-0000-0000E52D0000}"/>
    <cellStyle name="Standard 3 2 2" xfId="11752" xr:uid="{00000000-0005-0000-0000-0000E62D0000}"/>
    <cellStyle name="Standard 3 2 2 2" xfId="11753" xr:uid="{00000000-0005-0000-0000-0000E72D0000}"/>
    <cellStyle name="Standard 3 2 2 3" xfId="11754" xr:uid="{00000000-0005-0000-0000-0000E82D0000}"/>
    <cellStyle name="Standard 3 2 2 3 2" xfId="11755" xr:uid="{00000000-0005-0000-0000-0000E92D0000}"/>
    <cellStyle name="Standard 3 2 2 4" xfId="11756" xr:uid="{00000000-0005-0000-0000-0000EA2D0000}"/>
    <cellStyle name="Standard 3 2 3" xfId="11757" xr:uid="{00000000-0005-0000-0000-0000EB2D0000}"/>
    <cellStyle name="Standard 3 3" xfId="11758" xr:uid="{00000000-0005-0000-0000-0000EC2D0000}"/>
    <cellStyle name="Standard 3 3 2" xfId="11759" xr:uid="{00000000-0005-0000-0000-0000ED2D0000}"/>
    <cellStyle name="Standard 3 3 2 2" xfId="11760" xr:uid="{00000000-0005-0000-0000-0000EE2D0000}"/>
    <cellStyle name="Standard 3 3 2 2 2" xfId="11761" xr:uid="{00000000-0005-0000-0000-0000EF2D0000}"/>
    <cellStyle name="Standard 3 3 2 2 3" xfId="11762" xr:uid="{00000000-0005-0000-0000-0000F02D0000}"/>
    <cellStyle name="Standard 3 3 2 3" xfId="11763" xr:uid="{00000000-0005-0000-0000-0000F12D0000}"/>
    <cellStyle name="Standard 3 3 2 3 2" xfId="11764" xr:uid="{00000000-0005-0000-0000-0000F22D0000}"/>
    <cellStyle name="Standard 3 3 2 3 3" xfId="11765" xr:uid="{00000000-0005-0000-0000-0000F32D0000}"/>
    <cellStyle name="Standard 3 3 2 4" xfId="11766" xr:uid="{00000000-0005-0000-0000-0000F42D0000}"/>
    <cellStyle name="Standard 3 3 2 5" xfId="11767" xr:uid="{00000000-0005-0000-0000-0000F52D0000}"/>
    <cellStyle name="Standard 3 3 3" xfId="11768" xr:uid="{00000000-0005-0000-0000-0000F62D0000}"/>
    <cellStyle name="Standard 3 3 3 2" xfId="11769" xr:uid="{00000000-0005-0000-0000-0000F72D0000}"/>
    <cellStyle name="Standard 3 3 3 3" xfId="11770" xr:uid="{00000000-0005-0000-0000-0000F82D0000}"/>
    <cellStyle name="Standard 3 3 4" xfId="11771" xr:uid="{00000000-0005-0000-0000-0000F92D0000}"/>
    <cellStyle name="Standard 3 3 5" xfId="11772" xr:uid="{00000000-0005-0000-0000-0000FA2D0000}"/>
    <cellStyle name="Standard 3 3 5 2" xfId="11773" xr:uid="{00000000-0005-0000-0000-0000FB2D0000}"/>
    <cellStyle name="Standard 3 3 6" xfId="11774" xr:uid="{00000000-0005-0000-0000-0000FC2D0000}"/>
    <cellStyle name="Standard 3 3 7" xfId="11775" xr:uid="{00000000-0005-0000-0000-0000FD2D0000}"/>
    <cellStyle name="Standard 3 4" xfId="11776" xr:uid="{00000000-0005-0000-0000-0000FE2D0000}"/>
    <cellStyle name="Standard 3 4 2" xfId="11777" xr:uid="{00000000-0005-0000-0000-0000FF2D0000}"/>
    <cellStyle name="Standard 3 5" xfId="11778" xr:uid="{00000000-0005-0000-0000-0000002E0000}"/>
    <cellStyle name="Standard 3 5 2" xfId="11779" xr:uid="{00000000-0005-0000-0000-0000012E0000}"/>
    <cellStyle name="Standard 3 6" xfId="11780" xr:uid="{00000000-0005-0000-0000-0000022E0000}"/>
    <cellStyle name="Standard 4" xfId="11781" xr:uid="{00000000-0005-0000-0000-0000032E0000}"/>
    <cellStyle name="Standard 4 10" xfId="11782" xr:uid="{00000000-0005-0000-0000-0000042E0000}"/>
    <cellStyle name="Standard 4 10 2" xfId="11783" xr:uid="{00000000-0005-0000-0000-0000052E0000}"/>
    <cellStyle name="Standard 4 10 3" xfId="11784" xr:uid="{00000000-0005-0000-0000-0000062E0000}"/>
    <cellStyle name="Standard 4 11" xfId="11785" xr:uid="{00000000-0005-0000-0000-0000072E0000}"/>
    <cellStyle name="Standard 4 11 2" xfId="11786" xr:uid="{00000000-0005-0000-0000-0000082E0000}"/>
    <cellStyle name="Standard 4 12" xfId="11787" xr:uid="{00000000-0005-0000-0000-0000092E0000}"/>
    <cellStyle name="Standard 4 12 2" xfId="11788" xr:uid="{00000000-0005-0000-0000-00000A2E0000}"/>
    <cellStyle name="Standard 4 13" xfId="11789" xr:uid="{00000000-0005-0000-0000-00000B2E0000}"/>
    <cellStyle name="Standard 4 2" xfId="11790" xr:uid="{00000000-0005-0000-0000-00000C2E0000}"/>
    <cellStyle name="Standard 4 2 10" xfId="11791" xr:uid="{00000000-0005-0000-0000-00000D2E0000}"/>
    <cellStyle name="Standard 4 2 2" xfId="11792" xr:uid="{00000000-0005-0000-0000-00000E2E0000}"/>
    <cellStyle name="Standard 4 2 2 2" xfId="11793" xr:uid="{00000000-0005-0000-0000-00000F2E0000}"/>
    <cellStyle name="Standard 4 2 2 2 2" xfId="11794" xr:uid="{00000000-0005-0000-0000-0000102E0000}"/>
    <cellStyle name="Standard 4 2 2 2 3" xfId="11795" xr:uid="{00000000-0005-0000-0000-0000112E0000}"/>
    <cellStyle name="Standard 4 2 2 3" xfId="11796" xr:uid="{00000000-0005-0000-0000-0000122E0000}"/>
    <cellStyle name="Standard 4 2 2 3 2" xfId="11797" xr:uid="{00000000-0005-0000-0000-0000132E0000}"/>
    <cellStyle name="Standard 4 2 2 3 3" xfId="11798" xr:uid="{00000000-0005-0000-0000-0000142E0000}"/>
    <cellStyle name="Standard 4 2 2 4" xfId="11799" xr:uid="{00000000-0005-0000-0000-0000152E0000}"/>
    <cellStyle name="Standard 4 2 2 5" xfId="11800" xr:uid="{00000000-0005-0000-0000-0000162E0000}"/>
    <cellStyle name="Standard 4 2 3" xfId="11801" xr:uid="{00000000-0005-0000-0000-0000172E0000}"/>
    <cellStyle name="Standard 4 2 3 2" xfId="11802" xr:uid="{00000000-0005-0000-0000-0000182E0000}"/>
    <cellStyle name="Standard 4 2 3 3" xfId="11803" xr:uid="{00000000-0005-0000-0000-0000192E0000}"/>
    <cellStyle name="Standard 4 2 4" xfId="11804" xr:uid="{00000000-0005-0000-0000-00001A2E0000}"/>
    <cellStyle name="Standard 4 2 4 2" xfId="11805" xr:uid="{00000000-0005-0000-0000-00001B2E0000}"/>
    <cellStyle name="Standard 4 2 4 3" xfId="11806" xr:uid="{00000000-0005-0000-0000-00001C2E0000}"/>
    <cellStyle name="Standard 4 2 5" xfId="11807" xr:uid="{00000000-0005-0000-0000-00001D2E0000}"/>
    <cellStyle name="Standard 4 2 5 2" xfId="11808" xr:uid="{00000000-0005-0000-0000-00001E2E0000}"/>
    <cellStyle name="Standard 4 2 5 3" xfId="11809" xr:uid="{00000000-0005-0000-0000-00001F2E0000}"/>
    <cellStyle name="Standard 4 2 6" xfId="11810" xr:uid="{00000000-0005-0000-0000-0000202E0000}"/>
    <cellStyle name="Standard 4 2 6 2" xfId="11811" xr:uid="{00000000-0005-0000-0000-0000212E0000}"/>
    <cellStyle name="Standard 4 2 6 3" xfId="11812" xr:uid="{00000000-0005-0000-0000-0000222E0000}"/>
    <cellStyle name="Standard 4 2 7" xfId="11813" xr:uid="{00000000-0005-0000-0000-0000232E0000}"/>
    <cellStyle name="Standard 4 2 7 2" xfId="11814" xr:uid="{00000000-0005-0000-0000-0000242E0000}"/>
    <cellStyle name="Standard 4 2 7 3" xfId="11815" xr:uid="{00000000-0005-0000-0000-0000252E0000}"/>
    <cellStyle name="Standard 4 2 8" xfId="11816" xr:uid="{00000000-0005-0000-0000-0000262E0000}"/>
    <cellStyle name="Standard 4 2 8 2" xfId="11817" xr:uid="{00000000-0005-0000-0000-0000272E0000}"/>
    <cellStyle name="Standard 4 2 9" xfId="11818" xr:uid="{00000000-0005-0000-0000-0000282E0000}"/>
    <cellStyle name="Standard 4 3" xfId="11819" xr:uid="{00000000-0005-0000-0000-0000292E0000}"/>
    <cellStyle name="Standard 4 3 10" xfId="11820" xr:uid="{00000000-0005-0000-0000-00002A2E0000}"/>
    <cellStyle name="Standard 4 3 2" xfId="11821" xr:uid="{00000000-0005-0000-0000-00002B2E0000}"/>
    <cellStyle name="Standard 4 3 2 2" xfId="11822" xr:uid="{00000000-0005-0000-0000-00002C2E0000}"/>
    <cellStyle name="Standard 4 3 2 2 2" xfId="11823" xr:uid="{00000000-0005-0000-0000-00002D2E0000}"/>
    <cellStyle name="Standard 4 3 2 2 3" xfId="11824" xr:uid="{00000000-0005-0000-0000-00002E2E0000}"/>
    <cellStyle name="Standard 4 3 2 3" xfId="11825" xr:uid="{00000000-0005-0000-0000-00002F2E0000}"/>
    <cellStyle name="Standard 4 3 2 3 2" xfId="11826" xr:uid="{00000000-0005-0000-0000-0000302E0000}"/>
    <cellStyle name="Standard 4 3 2 3 3" xfId="11827" xr:uid="{00000000-0005-0000-0000-0000312E0000}"/>
    <cellStyle name="Standard 4 3 2 4" xfId="11828" xr:uid="{00000000-0005-0000-0000-0000322E0000}"/>
    <cellStyle name="Standard 4 3 2 5" xfId="11829" xr:uid="{00000000-0005-0000-0000-0000332E0000}"/>
    <cellStyle name="Standard 4 3 3" xfId="11830" xr:uid="{00000000-0005-0000-0000-0000342E0000}"/>
    <cellStyle name="Standard 4 3 3 2" xfId="11831" xr:uid="{00000000-0005-0000-0000-0000352E0000}"/>
    <cellStyle name="Standard 4 3 3 3" xfId="11832" xr:uid="{00000000-0005-0000-0000-0000362E0000}"/>
    <cellStyle name="Standard 4 3 4" xfId="11833" xr:uid="{00000000-0005-0000-0000-0000372E0000}"/>
    <cellStyle name="Standard 4 3 4 2" xfId="11834" xr:uid="{00000000-0005-0000-0000-0000382E0000}"/>
    <cellStyle name="Standard 4 3 4 3" xfId="11835" xr:uid="{00000000-0005-0000-0000-0000392E0000}"/>
    <cellStyle name="Standard 4 3 5" xfId="11836" xr:uid="{00000000-0005-0000-0000-00003A2E0000}"/>
    <cellStyle name="Standard 4 3 5 2" xfId="11837" xr:uid="{00000000-0005-0000-0000-00003B2E0000}"/>
    <cellStyle name="Standard 4 3 5 3" xfId="11838" xr:uid="{00000000-0005-0000-0000-00003C2E0000}"/>
    <cellStyle name="Standard 4 3 6" xfId="11839" xr:uid="{00000000-0005-0000-0000-00003D2E0000}"/>
    <cellStyle name="Standard 4 3 6 2" xfId="11840" xr:uid="{00000000-0005-0000-0000-00003E2E0000}"/>
    <cellStyle name="Standard 4 3 6 3" xfId="11841" xr:uid="{00000000-0005-0000-0000-00003F2E0000}"/>
    <cellStyle name="Standard 4 3 7" xfId="11842" xr:uid="{00000000-0005-0000-0000-0000402E0000}"/>
    <cellStyle name="Standard 4 3 7 2" xfId="11843" xr:uid="{00000000-0005-0000-0000-0000412E0000}"/>
    <cellStyle name="Standard 4 3 7 3" xfId="11844" xr:uid="{00000000-0005-0000-0000-0000422E0000}"/>
    <cellStyle name="Standard 4 3 8" xfId="11845" xr:uid="{00000000-0005-0000-0000-0000432E0000}"/>
    <cellStyle name="Standard 4 3 9" xfId="11846" xr:uid="{00000000-0005-0000-0000-0000442E0000}"/>
    <cellStyle name="Standard 4 4" xfId="11847" xr:uid="{00000000-0005-0000-0000-0000452E0000}"/>
    <cellStyle name="Standard 4 4 2" xfId="11848" xr:uid="{00000000-0005-0000-0000-0000462E0000}"/>
    <cellStyle name="Standard 4 4 2 2" xfId="11849" xr:uid="{00000000-0005-0000-0000-0000472E0000}"/>
    <cellStyle name="Standard 4 4 2 2 2" xfId="11850" xr:uid="{00000000-0005-0000-0000-0000482E0000}"/>
    <cellStyle name="Standard 4 4 2 2 3" xfId="11851" xr:uid="{00000000-0005-0000-0000-0000492E0000}"/>
    <cellStyle name="Standard 4 4 2 3" xfId="11852" xr:uid="{00000000-0005-0000-0000-00004A2E0000}"/>
    <cellStyle name="Standard 4 4 2 3 2" xfId="11853" xr:uid="{00000000-0005-0000-0000-00004B2E0000}"/>
    <cellStyle name="Standard 4 4 2 3 3" xfId="11854" xr:uid="{00000000-0005-0000-0000-00004C2E0000}"/>
    <cellStyle name="Standard 4 4 2 4" xfId="11855" xr:uid="{00000000-0005-0000-0000-00004D2E0000}"/>
    <cellStyle name="Standard 4 4 2 5" xfId="11856" xr:uid="{00000000-0005-0000-0000-00004E2E0000}"/>
    <cellStyle name="Standard 4 4 3" xfId="11857" xr:uid="{00000000-0005-0000-0000-00004F2E0000}"/>
    <cellStyle name="Standard 4 4 3 2" xfId="11858" xr:uid="{00000000-0005-0000-0000-0000502E0000}"/>
    <cellStyle name="Standard 4 4 3 3" xfId="11859" xr:uid="{00000000-0005-0000-0000-0000512E0000}"/>
    <cellStyle name="Standard 4 4 4" xfId="11860" xr:uid="{00000000-0005-0000-0000-0000522E0000}"/>
    <cellStyle name="Standard 4 4 4 2" xfId="11861" xr:uid="{00000000-0005-0000-0000-0000532E0000}"/>
    <cellStyle name="Standard 4 4 4 3" xfId="11862" xr:uid="{00000000-0005-0000-0000-0000542E0000}"/>
    <cellStyle name="Standard 4 4 5" xfId="11863" xr:uid="{00000000-0005-0000-0000-0000552E0000}"/>
    <cellStyle name="Standard 4 4 6" xfId="11864" xr:uid="{00000000-0005-0000-0000-0000562E0000}"/>
    <cellStyle name="Standard 4 4 7" xfId="11865" xr:uid="{00000000-0005-0000-0000-0000572E0000}"/>
    <cellStyle name="Standard 4 5" xfId="11866" xr:uid="{00000000-0005-0000-0000-0000582E0000}"/>
    <cellStyle name="Standard 4 5 2" xfId="11867" xr:uid="{00000000-0005-0000-0000-0000592E0000}"/>
    <cellStyle name="Standard 4 5 2 2" xfId="11868" xr:uid="{00000000-0005-0000-0000-00005A2E0000}"/>
    <cellStyle name="Standard 4 5 2 3" xfId="11869" xr:uid="{00000000-0005-0000-0000-00005B2E0000}"/>
    <cellStyle name="Standard 4 5 3" xfId="11870" xr:uid="{00000000-0005-0000-0000-00005C2E0000}"/>
    <cellStyle name="Standard 4 5 3 2" xfId="11871" xr:uid="{00000000-0005-0000-0000-00005D2E0000}"/>
    <cellStyle name="Standard 4 5 3 3" xfId="11872" xr:uid="{00000000-0005-0000-0000-00005E2E0000}"/>
    <cellStyle name="Standard 4 5 4" xfId="11873" xr:uid="{00000000-0005-0000-0000-00005F2E0000}"/>
    <cellStyle name="Standard 4 5 5" xfId="11874" xr:uid="{00000000-0005-0000-0000-0000602E0000}"/>
    <cellStyle name="Standard 4 6" xfId="11875" xr:uid="{00000000-0005-0000-0000-0000612E0000}"/>
    <cellStyle name="Standard 4 6 2" xfId="11876" xr:uid="{00000000-0005-0000-0000-0000622E0000}"/>
    <cellStyle name="Standard 4 6 2 2" xfId="11877" xr:uid="{00000000-0005-0000-0000-0000632E0000}"/>
    <cellStyle name="Standard 4 6 2 3" xfId="11878" xr:uid="{00000000-0005-0000-0000-0000642E0000}"/>
    <cellStyle name="Standard 4 6 3" xfId="11879" xr:uid="{00000000-0005-0000-0000-0000652E0000}"/>
    <cellStyle name="Standard 4 6 4" xfId="11880" xr:uid="{00000000-0005-0000-0000-0000662E0000}"/>
    <cellStyle name="Standard 4 7" xfId="11881" xr:uid="{00000000-0005-0000-0000-0000672E0000}"/>
    <cellStyle name="Standard 4 7 2" xfId="11882" xr:uid="{00000000-0005-0000-0000-0000682E0000}"/>
    <cellStyle name="Standard 4 7 3" xfId="11883" xr:uid="{00000000-0005-0000-0000-0000692E0000}"/>
    <cellStyle name="Standard 4 8" xfId="11884" xr:uid="{00000000-0005-0000-0000-00006A2E0000}"/>
    <cellStyle name="Standard 4 8 2" xfId="11885" xr:uid="{00000000-0005-0000-0000-00006B2E0000}"/>
    <cellStyle name="Standard 4 8 3" xfId="11886" xr:uid="{00000000-0005-0000-0000-00006C2E0000}"/>
    <cellStyle name="Standard 4 9" xfId="11887" xr:uid="{00000000-0005-0000-0000-00006D2E0000}"/>
    <cellStyle name="Standard 4 9 2" xfId="11888" xr:uid="{00000000-0005-0000-0000-00006E2E0000}"/>
    <cellStyle name="Standard 4 9 3" xfId="11889" xr:uid="{00000000-0005-0000-0000-00006F2E0000}"/>
    <cellStyle name="Standard 5" xfId="11890" xr:uid="{00000000-0005-0000-0000-0000702E0000}"/>
    <cellStyle name="Standard 5 2" xfId="11891" xr:uid="{00000000-0005-0000-0000-0000712E0000}"/>
    <cellStyle name="Standard 5 2 2" xfId="11892" xr:uid="{00000000-0005-0000-0000-0000722E0000}"/>
    <cellStyle name="Standard 5 2 2 2" xfId="11893" xr:uid="{00000000-0005-0000-0000-0000732E0000}"/>
    <cellStyle name="Standard 5 2 3" xfId="11894" xr:uid="{00000000-0005-0000-0000-0000742E0000}"/>
    <cellStyle name="Standard 5 3" xfId="11895" xr:uid="{00000000-0005-0000-0000-0000752E0000}"/>
    <cellStyle name="Standard 5 3 2" xfId="11896" xr:uid="{00000000-0005-0000-0000-0000762E0000}"/>
    <cellStyle name="Standard 5 4" xfId="11897" xr:uid="{00000000-0005-0000-0000-0000772E0000}"/>
    <cellStyle name="Standard 5 5" xfId="11898" xr:uid="{00000000-0005-0000-0000-0000782E0000}"/>
    <cellStyle name="Standard 6" xfId="11899" xr:uid="{00000000-0005-0000-0000-0000792E0000}"/>
    <cellStyle name="Standard 6 2" xfId="11900" xr:uid="{00000000-0005-0000-0000-00007A2E0000}"/>
    <cellStyle name="Standard 6 2 2" xfId="11901" xr:uid="{00000000-0005-0000-0000-00007B2E0000}"/>
    <cellStyle name="Standard 6 2 2 2" xfId="11902" xr:uid="{00000000-0005-0000-0000-00007C2E0000}"/>
    <cellStyle name="Standard 6 2 3" xfId="11903" xr:uid="{00000000-0005-0000-0000-00007D2E0000}"/>
    <cellStyle name="Standard 6 3" xfId="11904" xr:uid="{00000000-0005-0000-0000-00007E2E0000}"/>
    <cellStyle name="Standard 6 3 2" xfId="11905" xr:uid="{00000000-0005-0000-0000-00007F2E0000}"/>
    <cellStyle name="Standard 6 3 3" xfId="11906" xr:uid="{00000000-0005-0000-0000-0000802E0000}"/>
    <cellStyle name="Standard 6 4" xfId="11907" xr:uid="{00000000-0005-0000-0000-0000812E0000}"/>
    <cellStyle name="Standard 6 4 2" xfId="11908" xr:uid="{00000000-0005-0000-0000-0000822E0000}"/>
    <cellStyle name="Standard 6 4 3" xfId="11909" xr:uid="{00000000-0005-0000-0000-0000832E0000}"/>
    <cellStyle name="Standard 6 5" xfId="11910" xr:uid="{00000000-0005-0000-0000-0000842E0000}"/>
    <cellStyle name="Standard 6 5 2" xfId="11911" xr:uid="{00000000-0005-0000-0000-0000852E0000}"/>
    <cellStyle name="Standard 6 6" xfId="11912" xr:uid="{00000000-0005-0000-0000-0000862E0000}"/>
    <cellStyle name="Standard 7" xfId="11913" xr:uid="{00000000-0005-0000-0000-0000872E0000}"/>
    <cellStyle name="Standard 7 2" xfId="11914" xr:uid="{00000000-0005-0000-0000-0000882E0000}"/>
    <cellStyle name="Standard 7 2 2" xfId="11915" xr:uid="{00000000-0005-0000-0000-0000892E0000}"/>
    <cellStyle name="Standard 7 2 2 2" xfId="11916" xr:uid="{00000000-0005-0000-0000-00008A2E0000}"/>
    <cellStyle name="Standard 7 2 2 2 2" xfId="11917" xr:uid="{00000000-0005-0000-0000-00008B2E0000}"/>
    <cellStyle name="Standard 7 2 2 2 3" xfId="11918" xr:uid="{00000000-0005-0000-0000-00008C2E0000}"/>
    <cellStyle name="Standard 7 2 2 3" xfId="11919" xr:uid="{00000000-0005-0000-0000-00008D2E0000}"/>
    <cellStyle name="Standard 7 2 2 3 2" xfId="11920" xr:uid="{00000000-0005-0000-0000-00008E2E0000}"/>
    <cellStyle name="Standard 7 2 2 3 3" xfId="11921" xr:uid="{00000000-0005-0000-0000-00008F2E0000}"/>
    <cellStyle name="Standard 7 2 2 4" xfId="11922" xr:uid="{00000000-0005-0000-0000-0000902E0000}"/>
    <cellStyle name="Standard 7 2 2 5" xfId="11923" xr:uid="{00000000-0005-0000-0000-0000912E0000}"/>
    <cellStyle name="Standard 7 2 3" xfId="11924" xr:uid="{00000000-0005-0000-0000-0000922E0000}"/>
    <cellStyle name="Standard 7 2 3 2" xfId="11925" xr:uid="{00000000-0005-0000-0000-0000932E0000}"/>
    <cellStyle name="Standard 7 2 3 3" xfId="11926" xr:uid="{00000000-0005-0000-0000-0000942E0000}"/>
    <cellStyle name="Standard 7 2 4" xfId="11927" xr:uid="{00000000-0005-0000-0000-0000952E0000}"/>
    <cellStyle name="Standard 7 2 4 2" xfId="11928" xr:uid="{00000000-0005-0000-0000-0000962E0000}"/>
    <cellStyle name="Standard 7 2 4 3" xfId="11929" xr:uid="{00000000-0005-0000-0000-0000972E0000}"/>
    <cellStyle name="Standard 7 2 5" xfId="11930" xr:uid="{00000000-0005-0000-0000-0000982E0000}"/>
    <cellStyle name="Standard 7 2 5 2" xfId="11931" xr:uid="{00000000-0005-0000-0000-0000992E0000}"/>
    <cellStyle name="Standard 7 2 5 3" xfId="11932" xr:uid="{00000000-0005-0000-0000-00009A2E0000}"/>
    <cellStyle name="Standard 7 2 6" xfId="11933" xr:uid="{00000000-0005-0000-0000-00009B2E0000}"/>
    <cellStyle name="Standard 7 2 6 2" xfId="11934" xr:uid="{00000000-0005-0000-0000-00009C2E0000}"/>
    <cellStyle name="Standard 7 2 7" xfId="11935" xr:uid="{00000000-0005-0000-0000-00009D2E0000}"/>
    <cellStyle name="Standard 7 2 8" xfId="11936" xr:uid="{00000000-0005-0000-0000-00009E2E0000}"/>
    <cellStyle name="Standard 7 3" xfId="11937" xr:uid="{00000000-0005-0000-0000-00009F2E0000}"/>
    <cellStyle name="Standard 7 3 2" xfId="11938" xr:uid="{00000000-0005-0000-0000-0000A02E0000}"/>
    <cellStyle name="Standard 7 4" xfId="11939" xr:uid="{00000000-0005-0000-0000-0000A12E0000}"/>
    <cellStyle name="Standard 7 4 2" xfId="11940" xr:uid="{00000000-0005-0000-0000-0000A22E0000}"/>
    <cellStyle name="Standard 7 4 2 2" xfId="11941" xr:uid="{00000000-0005-0000-0000-0000A32E0000}"/>
    <cellStyle name="Standard 7 4 2 3" xfId="11942" xr:uid="{00000000-0005-0000-0000-0000A42E0000}"/>
    <cellStyle name="Standard 7 4 3" xfId="11943" xr:uid="{00000000-0005-0000-0000-0000A52E0000}"/>
    <cellStyle name="Standard 7 4 3 2" xfId="11944" xr:uid="{00000000-0005-0000-0000-0000A62E0000}"/>
    <cellStyle name="Standard 7 4 3 3" xfId="11945" xr:uid="{00000000-0005-0000-0000-0000A72E0000}"/>
    <cellStyle name="Standard 7 4 4" xfId="11946" xr:uid="{00000000-0005-0000-0000-0000A82E0000}"/>
    <cellStyle name="Standard 7 4 5" xfId="11947" xr:uid="{00000000-0005-0000-0000-0000A92E0000}"/>
    <cellStyle name="Standard 7 5" xfId="11948" xr:uid="{00000000-0005-0000-0000-0000AA2E0000}"/>
    <cellStyle name="Standard 7 5 2" xfId="11949" xr:uid="{00000000-0005-0000-0000-0000AB2E0000}"/>
    <cellStyle name="Standard 7 5 3" xfId="11950" xr:uid="{00000000-0005-0000-0000-0000AC2E0000}"/>
    <cellStyle name="Standard 7 6" xfId="11951" xr:uid="{00000000-0005-0000-0000-0000AD2E0000}"/>
    <cellStyle name="Standard 7 6 2" xfId="11952" xr:uid="{00000000-0005-0000-0000-0000AE2E0000}"/>
    <cellStyle name="Standard 7 6 3" xfId="11953" xr:uid="{00000000-0005-0000-0000-0000AF2E0000}"/>
    <cellStyle name="Standard 7 7" xfId="11954" xr:uid="{00000000-0005-0000-0000-0000B02E0000}"/>
    <cellStyle name="Standard 7 7 2" xfId="11955" xr:uid="{00000000-0005-0000-0000-0000B12E0000}"/>
    <cellStyle name="Standard 7 8" xfId="11956" xr:uid="{00000000-0005-0000-0000-0000B22E0000}"/>
    <cellStyle name="Standard 7 9" xfId="11957" xr:uid="{00000000-0005-0000-0000-0000B32E0000}"/>
    <cellStyle name="Standard 8" xfId="11958" xr:uid="{00000000-0005-0000-0000-0000B42E0000}"/>
    <cellStyle name="Standard 8 2" xfId="11959" xr:uid="{00000000-0005-0000-0000-0000B52E0000}"/>
    <cellStyle name="Standard 8 2 2" xfId="11960" xr:uid="{00000000-0005-0000-0000-0000B62E0000}"/>
    <cellStyle name="Standard 8 2 2 2" xfId="11961" xr:uid="{00000000-0005-0000-0000-0000B72E0000}"/>
    <cellStyle name="Standard 8 2 3" xfId="11962" xr:uid="{00000000-0005-0000-0000-0000B82E0000}"/>
    <cellStyle name="Standard 8 3" xfId="11963" xr:uid="{00000000-0005-0000-0000-0000B92E0000}"/>
    <cellStyle name="Standard 8 3 2" xfId="11964" xr:uid="{00000000-0005-0000-0000-0000BA2E0000}"/>
    <cellStyle name="Standard 8 4" xfId="11965" xr:uid="{00000000-0005-0000-0000-0000BB2E0000}"/>
    <cellStyle name="Standard 8 4 2" xfId="11966" xr:uid="{00000000-0005-0000-0000-0000BC2E0000}"/>
    <cellStyle name="Standard 8 4 3" xfId="11967" xr:uid="{00000000-0005-0000-0000-0000BD2E0000}"/>
    <cellStyle name="Standard 8 5" xfId="11968" xr:uid="{00000000-0005-0000-0000-0000BE2E0000}"/>
    <cellStyle name="Standard 8 5 2" xfId="11969" xr:uid="{00000000-0005-0000-0000-0000BF2E0000}"/>
    <cellStyle name="Standard 8 6" xfId="11970" xr:uid="{00000000-0005-0000-0000-0000C02E0000}"/>
    <cellStyle name="Standard 9" xfId="11971" xr:uid="{00000000-0005-0000-0000-0000C12E0000}"/>
    <cellStyle name="Standard 9 2" xfId="11972" xr:uid="{00000000-0005-0000-0000-0000C22E0000}"/>
    <cellStyle name="Standard 9 2 2" xfId="11973" xr:uid="{00000000-0005-0000-0000-0000C32E0000}"/>
    <cellStyle name="Standard 9 2 2 2" xfId="1" xr:uid="{00000000-0005-0000-0000-0000C42E0000}"/>
    <cellStyle name="Standard 9 2 3" xfId="11974" xr:uid="{00000000-0005-0000-0000-0000C52E0000}"/>
    <cellStyle name="Standard 9 2 4" xfId="8" xr:uid="{00000000-0005-0000-0000-0000C62E0000}"/>
    <cellStyle name="Standard 9 2 4 2" xfId="12030" xr:uid="{00000000-0005-0000-0000-0000C72E0000}"/>
    <cellStyle name="Standard 9 2 5" xfId="11975" xr:uid="{00000000-0005-0000-0000-0000C82E0000}"/>
    <cellStyle name="Standard 9 2 6" xfId="11976" xr:uid="{00000000-0005-0000-0000-0000C92E0000}"/>
    <cellStyle name="Standard 9 2 7" xfId="11977" xr:uid="{00000000-0005-0000-0000-0000CA2E0000}"/>
    <cellStyle name="Standard 9 3" xfId="11978" xr:uid="{00000000-0005-0000-0000-0000CB2E0000}"/>
    <cellStyle name="Standard 9 3 2" xfId="11979" xr:uid="{00000000-0005-0000-0000-0000CC2E0000}"/>
    <cellStyle name="Standard 9 4" xfId="11980" xr:uid="{00000000-0005-0000-0000-0000CD2E0000}"/>
    <cellStyle name="Tsd" xfId="11981" xr:uid="{00000000-0005-0000-0000-0000CE2E0000}"/>
    <cellStyle name="Überschrift 1 2" xfId="11982" xr:uid="{00000000-0005-0000-0000-0000CF2E0000}"/>
    <cellStyle name="Überschrift 1 2 2" xfId="11983" xr:uid="{00000000-0005-0000-0000-0000D02E0000}"/>
    <cellStyle name="Überschrift 1 2 3" xfId="11984" xr:uid="{00000000-0005-0000-0000-0000D12E0000}"/>
    <cellStyle name="Überschrift 1 3" xfId="11985" xr:uid="{00000000-0005-0000-0000-0000D22E0000}"/>
    <cellStyle name="Überschrift 1 4" xfId="11986" xr:uid="{00000000-0005-0000-0000-0000D32E0000}"/>
    <cellStyle name="Überschrift 1 5" xfId="11987" xr:uid="{00000000-0005-0000-0000-0000D42E0000}"/>
    <cellStyle name="Überschrift 2 2" xfId="11988" xr:uid="{00000000-0005-0000-0000-0000D52E0000}"/>
    <cellStyle name="Überschrift 2 2 2" xfId="11989" xr:uid="{00000000-0005-0000-0000-0000D62E0000}"/>
    <cellStyle name="Überschrift 2 2 3" xfId="11990" xr:uid="{00000000-0005-0000-0000-0000D72E0000}"/>
    <cellStyle name="Überschrift 2 3" xfId="11991" xr:uid="{00000000-0005-0000-0000-0000D82E0000}"/>
    <cellStyle name="Überschrift 2 4" xfId="11992" xr:uid="{00000000-0005-0000-0000-0000D92E0000}"/>
    <cellStyle name="Überschrift 2 5" xfId="11993" xr:uid="{00000000-0005-0000-0000-0000DA2E0000}"/>
    <cellStyle name="Überschrift 3 2" xfId="11994" xr:uid="{00000000-0005-0000-0000-0000DB2E0000}"/>
    <cellStyle name="Überschrift 3 2 2" xfId="11995" xr:uid="{00000000-0005-0000-0000-0000DC2E0000}"/>
    <cellStyle name="Überschrift 3 2 2 2" xfId="11996" xr:uid="{00000000-0005-0000-0000-0000DD2E0000}"/>
    <cellStyle name="Überschrift 3 2 2 3" xfId="11997" xr:uid="{00000000-0005-0000-0000-0000DE2E0000}"/>
    <cellStyle name="Überschrift 3 2 3" xfId="11998" xr:uid="{00000000-0005-0000-0000-0000DF2E0000}"/>
    <cellStyle name="Überschrift 3 2 4" xfId="11999" xr:uid="{00000000-0005-0000-0000-0000E02E0000}"/>
    <cellStyle name="Überschrift 3 3" xfId="12000" xr:uid="{00000000-0005-0000-0000-0000E12E0000}"/>
    <cellStyle name="Überschrift 3 4" xfId="12001" xr:uid="{00000000-0005-0000-0000-0000E22E0000}"/>
    <cellStyle name="Überschrift 3 5" xfId="12002" xr:uid="{00000000-0005-0000-0000-0000E32E0000}"/>
    <cellStyle name="Überschrift 4 2" xfId="12003" xr:uid="{00000000-0005-0000-0000-0000E42E0000}"/>
    <cellStyle name="Überschrift 4 2 2" xfId="12004" xr:uid="{00000000-0005-0000-0000-0000E52E0000}"/>
    <cellStyle name="Überschrift 4 2 3" xfId="12005" xr:uid="{00000000-0005-0000-0000-0000E62E0000}"/>
    <cellStyle name="Überschrift 4 3" xfId="12006" xr:uid="{00000000-0005-0000-0000-0000E72E0000}"/>
    <cellStyle name="Überschrift 4 4" xfId="12007" xr:uid="{00000000-0005-0000-0000-0000E82E0000}"/>
    <cellStyle name="Überschrift 4 5" xfId="12008" xr:uid="{00000000-0005-0000-0000-0000E92E0000}"/>
    <cellStyle name="Überschrift 5" xfId="12009" xr:uid="{00000000-0005-0000-0000-0000EA2E0000}"/>
    <cellStyle name="Überschrift 5 2" xfId="12010" xr:uid="{00000000-0005-0000-0000-0000EB2E0000}"/>
    <cellStyle name="Überschrift 5 3" xfId="12011" xr:uid="{00000000-0005-0000-0000-0000EC2E0000}"/>
    <cellStyle name="Überschrift 6" xfId="12012" xr:uid="{00000000-0005-0000-0000-0000ED2E0000}"/>
    <cellStyle name="Überschrift 7" xfId="12013" xr:uid="{00000000-0005-0000-0000-0000EE2E0000}"/>
    <cellStyle name="Überschrift 8" xfId="12014" xr:uid="{00000000-0005-0000-0000-0000EF2E0000}"/>
    <cellStyle name="Untertitel" xfId="12015" xr:uid="{00000000-0005-0000-0000-0000F02E0000}"/>
    <cellStyle name="Verknüpfte Zelle 2" xfId="12016" xr:uid="{00000000-0005-0000-0000-0000F12E0000}"/>
    <cellStyle name="Verknüpfte Zelle 2 2" xfId="12017" xr:uid="{00000000-0005-0000-0000-0000F22E0000}"/>
    <cellStyle name="Verknüpfte Zelle 2 3" xfId="12018" xr:uid="{00000000-0005-0000-0000-0000F32E0000}"/>
    <cellStyle name="Verknüpfte Zelle 3" xfId="12019" xr:uid="{00000000-0005-0000-0000-0000F42E0000}"/>
    <cellStyle name="Verknüpfte Zelle 4" xfId="12020" xr:uid="{00000000-0005-0000-0000-0000F52E0000}"/>
    <cellStyle name="Verknüpfte Zelle 5" xfId="12021" xr:uid="{00000000-0005-0000-0000-0000F62E0000}"/>
    <cellStyle name="Währung 2" xfId="12022" xr:uid="{00000000-0005-0000-0000-0000F72E0000}"/>
    <cellStyle name="Währung 3" xfId="12023" xr:uid="{00000000-0005-0000-0000-0000F82E0000}"/>
    <cellStyle name="Warnender Text 2" xfId="12024" xr:uid="{00000000-0005-0000-0000-0000F92E0000}"/>
    <cellStyle name="Warnender Text 3" xfId="12025" xr:uid="{00000000-0005-0000-0000-0000FA2E0000}"/>
    <cellStyle name="zelle mit Rand" xfId="12026" xr:uid="{00000000-0005-0000-0000-0000FB2E0000}"/>
    <cellStyle name="Zelle überprüfen 2" xfId="12027" xr:uid="{00000000-0005-0000-0000-0000FC2E0000}"/>
    <cellStyle name="Zelle überprüfen 3" xfId="12028" xr:uid="{00000000-0005-0000-0000-0000FD2E0000}"/>
    <cellStyle name="Zwischentitel" xfId="12029" xr:uid="{00000000-0005-0000-0000-0000FE2E0000}"/>
  </cellStyles>
  <dxfs count="12">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EAC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9.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0.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l">
              <a:defRPr sz="1400" b="1" i="0" u="none" strike="noStrike" baseline="0">
                <a:solidFill>
                  <a:srgbClr val="000000"/>
                </a:solidFill>
                <a:latin typeface="Calibri"/>
                <a:ea typeface="Calibri"/>
                <a:cs typeface="Calibri"/>
              </a:defRPr>
            </a:pPr>
            <a:r>
              <a:rPr lang="de-DE" sz="1000">
                <a:latin typeface="Arial" panose="020B0604020202020204" pitchFamily="34" charset="0"/>
                <a:cs typeface="Arial" panose="020B0604020202020204" pitchFamily="34" charset="0"/>
              </a:rPr>
              <a:t>Entw</a:t>
            </a:r>
            <a:r>
              <a:rPr lang="de-DE" sz="1000">
                <a:latin typeface="Open Sans" panose="020B0606030504020204" pitchFamily="34" charset="0"/>
                <a:ea typeface="Open Sans" panose="020B0606030504020204" pitchFamily="34" charset="0"/>
                <a:cs typeface="Open Sans" panose="020B0606030504020204" pitchFamily="34" charset="0"/>
              </a:rPr>
              <a:t>icklung der Schüler:innen nach ausgewählten Schularten</a:t>
            </a:r>
          </a:p>
          <a:p>
            <a:pPr algn="l">
              <a:defRPr sz="1400" b="1" i="0" u="none" strike="noStrike" baseline="0">
                <a:solidFill>
                  <a:srgbClr val="000000"/>
                </a:solidFill>
                <a:latin typeface="Calibri"/>
                <a:ea typeface="Calibri"/>
                <a:cs typeface="Calibri"/>
              </a:defRPr>
            </a:pPr>
            <a:r>
              <a:rPr lang="de-DE" sz="1000" b="0">
                <a:latin typeface="Open Sans" panose="020B0606030504020204" pitchFamily="34" charset="0"/>
                <a:ea typeface="Open Sans" panose="020B0606030504020204" pitchFamily="34" charset="0"/>
                <a:cs typeface="Open Sans" panose="020B0606030504020204" pitchFamily="34" charset="0"/>
              </a:rPr>
              <a:t>Anzahl</a:t>
            </a:r>
            <a:r>
              <a:rPr lang="de-DE" sz="1000">
                <a:latin typeface="Open Sans" panose="020B0606030504020204" pitchFamily="34" charset="0"/>
                <a:ea typeface="Open Sans" panose="020B0606030504020204" pitchFamily="34" charset="0"/>
                <a:cs typeface="Open Sans" panose="020B0606030504020204" pitchFamily="34" charset="0"/>
              </a:rPr>
              <a:t> </a:t>
            </a:r>
          </a:p>
        </c:rich>
      </c:tx>
      <c:layout>
        <c:manualLayout>
          <c:xMode val="edge"/>
          <c:yMode val="edge"/>
          <c:x val="4.9260704582015222E-5"/>
          <c:y val="1.2966241288804416E-2"/>
        </c:manualLayout>
      </c:layout>
      <c:overlay val="0"/>
    </c:title>
    <c:autoTitleDeleted val="0"/>
    <c:plotArea>
      <c:layout>
        <c:manualLayout>
          <c:layoutTarget val="inner"/>
          <c:xMode val="edge"/>
          <c:yMode val="edge"/>
          <c:x val="4.7612903225806455E-2"/>
          <c:y val="0.18574522650317568"/>
          <c:w val="0.87413800694268051"/>
          <c:h val="0.73208152411027783"/>
        </c:manualLayout>
      </c:layout>
      <c:lineChart>
        <c:grouping val="standard"/>
        <c:varyColors val="0"/>
        <c:ser>
          <c:idx val="1"/>
          <c:order val="0"/>
          <c:tx>
            <c:strRef>
              <c:f>'801'!$A$5</c:f>
              <c:strCache>
                <c:ptCount val="1"/>
                <c:pt idx="0">
                  <c:v>Grundschulen</c:v>
                </c:pt>
              </c:strCache>
            </c:strRef>
          </c:tx>
          <c:spPr>
            <a:ln w="28575">
              <a:solidFill>
                <a:srgbClr val="F79646">
                  <a:lumMod val="50000"/>
                </a:srgbClr>
              </a:solidFill>
            </a:ln>
          </c:spPr>
          <c:marker>
            <c:symbol val="none"/>
          </c:marker>
          <c:cat>
            <c:strRef>
              <c:f>'801'!$O$34:$O$45</c:f>
              <c:strCache>
                <c:ptCount val="12"/>
                <c:pt idx="0">
                  <c:v>2013/14</c:v>
                </c:pt>
                <c:pt idx="2">
                  <c:v>2015/16</c:v>
                </c:pt>
                <c:pt idx="4">
                  <c:v>2017/18</c:v>
                </c:pt>
                <c:pt idx="6">
                  <c:v>2019/20</c:v>
                </c:pt>
                <c:pt idx="8">
                  <c:v>2021/22</c:v>
                </c:pt>
                <c:pt idx="10">
                  <c:v>2023/24</c:v>
                </c:pt>
                <c:pt idx="11">
                  <c:v>2024/25</c:v>
                </c:pt>
              </c:strCache>
            </c:strRef>
          </c:cat>
          <c:val>
            <c:numRef>
              <c:f>'801'!$B$5:$M$5</c:f>
              <c:numCache>
                <c:formatCode>#\ ##0</c:formatCode>
                <c:ptCount val="12"/>
                <c:pt idx="0">
                  <c:v>6740</c:v>
                </c:pt>
                <c:pt idx="1">
                  <c:v>6810</c:v>
                </c:pt>
                <c:pt idx="2">
                  <c:v>7059</c:v>
                </c:pt>
                <c:pt idx="3">
                  <c:v>7228</c:v>
                </c:pt>
                <c:pt idx="4">
                  <c:v>7214</c:v>
                </c:pt>
                <c:pt idx="5">
                  <c:v>7154</c:v>
                </c:pt>
                <c:pt idx="6">
                  <c:v>7135</c:v>
                </c:pt>
                <c:pt idx="7">
                  <c:v>7142</c:v>
                </c:pt>
                <c:pt idx="8">
                  <c:v>7257</c:v>
                </c:pt>
                <c:pt idx="9">
                  <c:v>7463</c:v>
                </c:pt>
                <c:pt idx="10">
                  <c:v>7709</c:v>
                </c:pt>
                <c:pt idx="11">
                  <c:v>7730</c:v>
                </c:pt>
              </c:numCache>
            </c:numRef>
          </c:val>
          <c:smooth val="0"/>
          <c:extLst>
            <c:ext xmlns:c16="http://schemas.microsoft.com/office/drawing/2014/chart" uri="{C3380CC4-5D6E-409C-BE32-E72D297353CC}">
              <c16:uniqueId val="{00000000-D66E-4BD9-ABE1-CFCD25BD13C4}"/>
            </c:ext>
          </c:extLst>
        </c:ser>
        <c:ser>
          <c:idx val="4"/>
          <c:order val="1"/>
          <c:tx>
            <c:strRef>
              <c:f>'801'!$A$9</c:f>
              <c:strCache>
                <c:ptCount val="1"/>
                <c:pt idx="0">
                  <c:v>Gemeinschaftsschulen</c:v>
                </c:pt>
              </c:strCache>
            </c:strRef>
          </c:tx>
          <c:spPr>
            <a:ln w="28575">
              <a:solidFill>
                <a:srgbClr val="F79646">
                  <a:lumMod val="75000"/>
                </a:srgbClr>
              </a:solidFill>
            </a:ln>
          </c:spPr>
          <c:marker>
            <c:symbol val="none"/>
          </c:marker>
          <c:cat>
            <c:strRef>
              <c:f>'801'!$O$34:$O$45</c:f>
              <c:strCache>
                <c:ptCount val="12"/>
                <c:pt idx="0">
                  <c:v>2013/14</c:v>
                </c:pt>
                <c:pt idx="2">
                  <c:v>2015/16</c:v>
                </c:pt>
                <c:pt idx="4">
                  <c:v>2017/18</c:v>
                </c:pt>
                <c:pt idx="6">
                  <c:v>2019/20</c:v>
                </c:pt>
                <c:pt idx="8">
                  <c:v>2021/22</c:v>
                </c:pt>
                <c:pt idx="10">
                  <c:v>2023/24</c:v>
                </c:pt>
                <c:pt idx="11">
                  <c:v>2024/25</c:v>
                </c:pt>
              </c:strCache>
            </c:strRef>
          </c:cat>
          <c:val>
            <c:numRef>
              <c:f>'801'!$B$9:$M$9</c:f>
              <c:numCache>
                <c:formatCode>#\ ##0</c:formatCode>
                <c:ptCount val="12"/>
                <c:pt idx="0">
                  <c:v>5720</c:v>
                </c:pt>
                <c:pt idx="1">
                  <c:v>6245</c:v>
                </c:pt>
                <c:pt idx="2">
                  <c:v>6488</c:v>
                </c:pt>
                <c:pt idx="3">
                  <c:v>6696</c:v>
                </c:pt>
                <c:pt idx="4">
                  <c:v>6727</c:v>
                </c:pt>
                <c:pt idx="5">
                  <c:v>6731</c:v>
                </c:pt>
                <c:pt idx="6">
                  <c:v>6624</c:v>
                </c:pt>
                <c:pt idx="7">
                  <c:v>6613</c:v>
                </c:pt>
                <c:pt idx="8">
                  <c:v>6607</c:v>
                </c:pt>
                <c:pt idx="9">
                  <c:v>6763</c:v>
                </c:pt>
                <c:pt idx="10">
                  <c:v>6685</c:v>
                </c:pt>
                <c:pt idx="11">
                  <c:v>6648</c:v>
                </c:pt>
              </c:numCache>
            </c:numRef>
          </c:val>
          <c:smooth val="0"/>
          <c:extLst>
            <c:ext xmlns:c16="http://schemas.microsoft.com/office/drawing/2014/chart" uri="{C3380CC4-5D6E-409C-BE32-E72D297353CC}">
              <c16:uniqueId val="{00000001-D66E-4BD9-ABE1-CFCD25BD13C4}"/>
            </c:ext>
          </c:extLst>
        </c:ser>
        <c:ser>
          <c:idx val="5"/>
          <c:order val="2"/>
          <c:tx>
            <c:strRef>
              <c:f>'801'!$A$10</c:f>
              <c:strCache>
                <c:ptCount val="1"/>
                <c:pt idx="0">
                  <c:v>Gymnasien</c:v>
                </c:pt>
              </c:strCache>
            </c:strRef>
          </c:tx>
          <c:spPr>
            <a:ln w="28575">
              <a:solidFill>
                <a:srgbClr val="F79646">
                  <a:lumMod val="60000"/>
                  <a:lumOff val="40000"/>
                </a:srgbClr>
              </a:solidFill>
            </a:ln>
          </c:spPr>
          <c:marker>
            <c:symbol val="none"/>
          </c:marker>
          <c:cat>
            <c:strRef>
              <c:f>'801'!$O$34:$O$45</c:f>
              <c:strCache>
                <c:ptCount val="12"/>
                <c:pt idx="0">
                  <c:v>2013/14</c:v>
                </c:pt>
                <c:pt idx="2">
                  <c:v>2015/16</c:v>
                </c:pt>
                <c:pt idx="4">
                  <c:v>2017/18</c:v>
                </c:pt>
                <c:pt idx="6">
                  <c:v>2019/20</c:v>
                </c:pt>
                <c:pt idx="8">
                  <c:v>2021/22</c:v>
                </c:pt>
                <c:pt idx="10">
                  <c:v>2023/24</c:v>
                </c:pt>
                <c:pt idx="11">
                  <c:v>2024/25</c:v>
                </c:pt>
              </c:strCache>
            </c:strRef>
          </c:cat>
          <c:val>
            <c:numRef>
              <c:f>'801'!$B$10:$M$10</c:f>
              <c:numCache>
                <c:formatCode>#\ ##0</c:formatCode>
                <c:ptCount val="12"/>
                <c:pt idx="0">
                  <c:v>5690</c:v>
                </c:pt>
                <c:pt idx="1">
                  <c:v>5720</c:v>
                </c:pt>
                <c:pt idx="2">
                  <c:v>5800</c:v>
                </c:pt>
                <c:pt idx="3">
                  <c:v>5350</c:v>
                </c:pt>
                <c:pt idx="4">
                  <c:v>5281</c:v>
                </c:pt>
                <c:pt idx="5">
                  <c:v>5254</c:v>
                </c:pt>
                <c:pt idx="6">
                  <c:v>5277</c:v>
                </c:pt>
                <c:pt idx="7">
                  <c:v>5377</c:v>
                </c:pt>
                <c:pt idx="8">
                  <c:v>5380</c:v>
                </c:pt>
                <c:pt idx="9">
                  <c:v>5463</c:v>
                </c:pt>
                <c:pt idx="10">
                  <c:v>5601</c:v>
                </c:pt>
                <c:pt idx="11">
                  <c:v>5714</c:v>
                </c:pt>
              </c:numCache>
            </c:numRef>
          </c:val>
          <c:smooth val="0"/>
          <c:extLst>
            <c:ext xmlns:c16="http://schemas.microsoft.com/office/drawing/2014/chart" uri="{C3380CC4-5D6E-409C-BE32-E72D297353CC}">
              <c16:uniqueId val="{00000002-D66E-4BD9-ABE1-CFCD25BD13C4}"/>
            </c:ext>
          </c:extLst>
        </c:ser>
        <c:dLbls>
          <c:showLegendKey val="0"/>
          <c:showVal val="0"/>
          <c:showCatName val="0"/>
          <c:showSerName val="0"/>
          <c:showPercent val="0"/>
          <c:showBubbleSize val="0"/>
        </c:dLbls>
        <c:smooth val="0"/>
        <c:axId val="488755584"/>
        <c:axId val="488757120"/>
      </c:lineChart>
      <c:catAx>
        <c:axId val="488755584"/>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8757120"/>
        <c:crosses val="autoZero"/>
        <c:auto val="1"/>
        <c:lblAlgn val="ctr"/>
        <c:lblOffset val="100"/>
        <c:noMultiLvlLbl val="0"/>
      </c:catAx>
      <c:valAx>
        <c:axId val="488757120"/>
        <c:scaling>
          <c:orientation val="minMax"/>
          <c:max val="8500"/>
          <c:min val="4500"/>
        </c:scaling>
        <c:delete val="0"/>
        <c:axPos val="r"/>
        <c:majorGridlines>
          <c:spPr>
            <a:ln w="28575">
              <a:solidFill>
                <a:schemeClr val="bg1"/>
              </a:solidFill>
            </a:ln>
          </c:spPr>
        </c:majorGridlines>
        <c:numFmt formatCode="[=0]&quot;-  &quot;;[=2]&quot;.  &quot;;#\ ##0\ \ " sourceLinked="0"/>
        <c:majorTickMark val="none"/>
        <c:minorTickMark val="none"/>
        <c:tickLblPos val="nextTo"/>
        <c:spPr>
          <a:ln>
            <a:solidFill>
              <a:schemeClr val="bg1"/>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8755584"/>
        <c:crosses val="max"/>
        <c:crossBetween val="midCat"/>
      </c:valAx>
      <c:spPr>
        <a:solidFill>
          <a:schemeClr val="bg1">
            <a:lumMod val="95000"/>
          </a:schemeClr>
        </a:solidFill>
      </c:spPr>
    </c:plotArea>
    <c:legend>
      <c:legendPos val="t"/>
      <c:layout>
        <c:manualLayout>
          <c:xMode val="edge"/>
          <c:yMode val="edge"/>
          <c:x val="3.8903750181791211E-3"/>
          <c:y val="0.10265312255815351"/>
          <c:w val="0.69192396918127175"/>
          <c:h val="6.4807312878993578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8" orientation="landscape"/>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en-US" sz="800">
                <a:latin typeface="Arial" panose="020B0604020202020204" pitchFamily="34" charset="0"/>
                <a:cs typeface="Arial" panose="020B0604020202020204" pitchFamily="34" charset="0"/>
              </a:rPr>
              <a:t>1980</a:t>
            </a:r>
          </a:p>
        </c:rich>
      </c:tx>
      <c:layout>
        <c:manualLayout>
          <c:xMode val="edge"/>
          <c:yMode val="edge"/>
          <c:x val="0.42144212454759722"/>
          <c:y val="0.48646021720783134"/>
        </c:manualLayout>
      </c:layout>
      <c:overlay val="0"/>
    </c:title>
    <c:autoTitleDeleted val="0"/>
    <c:plotArea>
      <c:layout>
        <c:manualLayout>
          <c:layoutTarget val="inner"/>
          <c:xMode val="edge"/>
          <c:yMode val="edge"/>
          <c:x val="7.3376774532755221E-2"/>
          <c:y val="0.10960085418820215"/>
          <c:w val="0.8151970577137575"/>
          <c:h val="0.83633668968040276"/>
        </c:manualLayout>
      </c:layout>
      <c:doughnutChart>
        <c:varyColors val="1"/>
        <c:ser>
          <c:idx val="0"/>
          <c:order val="0"/>
          <c:tx>
            <c:strRef>
              <c:f>'820'!$A$6</c:f>
              <c:strCache>
                <c:ptCount val="1"/>
                <c:pt idx="0">
                  <c:v>1980</c:v>
                </c:pt>
              </c:strCache>
            </c:strRef>
          </c:tx>
          <c:spPr>
            <a:ln>
              <a:solidFill>
                <a:schemeClr val="bg1"/>
              </a:solidFill>
            </a:ln>
          </c:spPr>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'820'!$M$4:$U$4</c:f>
              <c:strCache>
                <c:ptCount val="9"/>
                <c:pt idx="0">
                  <c:v>Sporthallen</c:v>
                </c:pt>
                <c:pt idx="1">
                  <c:v>Turnhallen</c:v>
                </c:pt>
                <c:pt idx="2">
                  <c:v>Gymnastikräume</c:v>
                </c:pt>
                <c:pt idx="3">
                  <c:v>Sport-/ Übungsplatz</c:v>
                </c:pt>
                <c:pt idx="4">
                  <c:v>Tennisplätze</c:v>
                </c:pt>
                <c:pt idx="5">
                  <c:v>Tennishallen</c:v>
                </c:pt>
                <c:pt idx="6">
                  <c:v>Reitsportplätze/-hallen</c:v>
                </c:pt>
                <c:pt idx="7">
                  <c:v>Schwimmhallen</c:v>
                </c:pt>
                <c:pt idx="8">
                  <c:v>Freibäder</c:v>
                </c:pt>
              </c:strCache>
            </c:strRef>
          </c:cat>
          <c:val>
            <c:numRef>
              <c:f>('820'!$B$7,'820'!$C$7,'820'!$D$7,'820'!$E$7,'820'!$F$7,'820'!$G$7,'820'!$I$7,'820'!$J$7,'820'!$K$7)</c:f>
              <c:numCache>
                <c:formatCode>#\ ###\ ##0\ </c:formatCode>
                <c:ptCount val="9"/>
                <c:pt idx="0">
                  <c:v>11</c:v>
                </c:pt>
                <c:pt idx="1">
                  <c:v>60</c:v>
                </c:pt>
                <c:pt idx="2">
                  <c:v>21</c:v>
                </c:pt>
                <c:pt idx="3">
                  <c:v>41</c:v>
                </c:pt>
                <c:pt idx="4">
                  <c:v>48</c:v>
                </c:pt>
                <c:pt idx="5">
                  <c:v>0</c:v>
                </c:pt>
                <c:pt idx="6">
                  <c:v>4</c:v>
                </c:pt>
                <c:pt idx="7">
                  <c:v>4</c:v>
                </c:pt>
                <c:pt idx="8">
                  <c:v>7</c:v>
                </c:pt>
              </c:numCache>
            </c:numRef>
          </c:val>
          <c:extLst>
            <c:ext xmlns:c16="http://schemas.microsoft.com/office/drawing/2014/chart" uri="{C3380CC4-5D6E-409C-BE32-E72D297353CC}">
              <c16:uniqueId val="{00000000-6C17-4777-AA5C-3E514C05A9C5}"/>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l">
              <a:defRPr sz="1400" b="1" i="0" u="none" strike="noStrike" baseline="0">
                <a:solidFill>
                  <a:srgbClr val="000000"/>
                </a:solidFill>
                <a:latin typeface="Calibri"/>
                <a:ea typeface="Calibri"/>
                <a:cs typeface="Calibri"/>
              </a:defRPr>
            </a:pPr>
            <a:r>
              <a:rPr lang="de-DE" sz="1000">
                <a:latin typeface="Open Sans" panose="020B0606030504020204" pitchFamily="34" charset="0"/>
                <a:ea typeface="Open Sans" panose="020B0606030504020204" pitchFamily="34" charset="0"/>
                <a:cs typeface="Open Sans" panose="020B0606030504020204" pitchFamily="34" charset="0"/>
              </a:rPr>
              <a:t>Entwicklung Mitglieder in</a:t>
            </a:r>
            <a:r>
              <a:rPr lang="de-DE" sz="1000" baseline="0">
                <a:latin typeface="Open Sans" panose="020B0606030504020204" pitchFamily="34" charset="0"/>
                <a:ea typeface="Open Sans" panose="020B0606030504020204" pitchFamily="34" charset="0"/>
                <a:cs typeface="Open Sans" panose="020B0606030504020204" pitchFamily="34" charset="0"/>
              </a:rPr>
              <a:t> Sportvereinen </a:t>
            </a:r>
          </a:p>
          <a:p>
            <a:pPr algn="l">
              <a:defRPr sz="1400" b="1" i="0" u="none" strike="noStrike" baseline="0">
                <a:solidFill>
                  <a:srgbClr val="000000"/>
                </a:solidFill>
                <a:latin typeface="Calibri"/>
                <a:ea typeface="Calibri"/>
                <a:cs typeface="Calibri"/>
              </a:defRPr>
            </a:pPr>
            <a:r>
              <a:rPr lang="de-DE" sz="1000" b="0" baseline="0">
                <a:latin typeface="Open Sans" panose="020B0606030504020204" pitchFamily="34" charset="0"/>
                <a:ea typeface="Open Sans" panose="020B0606030504020204" pitchFamily="34" charset="0"/>
                <a:cs typeface="Open Sans" panose="020B0606030504020204" pitchFamily="34" charset="0"/>
              </a:rPr>
              <a:t>Anzahl</a:t>
            </a:r>
            <a:endParaRPr lang="de-DE" sz="1000" b="0">
              <a:latin typeface="Open Sans" panose="020B0606030504020204" pitchFamily="34" charset="0"/>
              <a:ea typeface="Open Sans" panose="020B0606030504020204" pitchFamily="34" charset="0"/>
              <a:cs typeface="Open Sans" panose="020B0606030504020204" pitchFamily="34" charset="0"/>
            </a:endParaRPr>
          </a:p>
        </c:rich>
      </c:tx>
      <c:layout>
        <c:manualLayout>
          <c:xMode val="edge"/>
          <c:yMode val="edge"/>
          <c:x val="4.9282830471879091E-5"/>
          <c:y val="1.2966246502652875E-2"/>
        </c:manualLayout>
      </c:layout>
      <c:overlay val="0"/>
    </c:title>
    <c:autoTitleDeleted val="0"/>
    <c:plotArea>
      <c:layout>
        <c:manualLayout>
          <c:layoutTarget val="inner"/>
          <c:xMode val="edge"/>
          <c:yMode val="edge"/>
          <c:x val="3.5282166851403625E-2"/>
          <c:y val="8.0199182667688079E-2"/>
          <c:w val="0.87214517779989598"/>
          <c:h val="0.79165362124165517"/>
        </c:manualLayout>
      </c:layout>
      <c:lineChart>
        <c:grouping val="standard"/>
        <c:varyColors val="0"/>
        <c:ser>
          <c:idx val="0"/>
          <c:order val="0"/>
          <c:tx>
            <c:strRef>
              <c:f>'821'!$A$5</c:f>
              <c:strCache>
                <c:ptCount val="1"/>
                <c:pt idx="0">
                  <c:v>Mitglieder</c:v>
                </c:pt>
              </c:strCache>
            </c:strRef>
          </c:tx>
          <c:spPr>
            <a:ln w="28575">
              <a:solidFill>
                <a:srgbClr val="F79646">
                  <a:lumMod val="75000"/>
                </a:srgbClr>
              </a:solidFill>
            </a:ln>
          </c:spPr>
          <c:marker>
            <c:symbol val="none"/>
          </c:marker>
          <c:cat>
            <c:numRef>
              <c:f>'821'!$AJ$18:$AJ$47</c:f>
              <c:numCache>
                <c:formatCode>0</c:formatCode>
                <c:ptCount val="30"/>
                <c:pt idx="0">
                  <c:v>1995</c:v>
                </c:pt>
                <c:pt idx="5">
                  <c:v>2000</c:v>
                </c:pt>
                <c:pt idx="10">
                  <c:v>2005</c:v>
                </c:pt>
                <c:pt idx="15">
                  <c:v>2010</c:v>
                </c:pt>
                <c:pt idx="20">
                  <c:v>2015</c:v>
                </c:pt>
                <c:pt idx="25">
                  <c:v>2020</c:v>
                </c:pt>
                <c:pt idx="29">
                  <c:v>2024</c:v>
                </c:pt>
              </c:numCache>
            </c:numRef>
          </c:cat>
          <c:val>
            <c:numRef>
              <c:f>'821'!$E$5:$AE$5</c:f>
              <c:numCache>
                <c:formatCode>#\ ###\ ##0\ \ </c:formatCode>
                <c:ptCount val="27"/>
                <c:pt idx="0">
                  <c:v>47119</c:v>
                </c:pt>
                <c:pt idx="1">
                  <c:v>47438</c:v>
                </c:pt>
                <c:pt idx="2">
                  <c:v>47007</c:v>
                </c:pt>
                <c:pt idx="3">
                  <c:v>47452</c:v>
                </c:pt>
                <c:pt idx="4" formatCode="#\ ###\ ##0\ ">
                  <c:v>45970</c:v>
                </c:pt>
                <c:pt idx="5" formatCode="#\ ###\ ##0\ ">
                  <c:v>45955</c:v>
                </c:pt>
                <c:pt idx="6" formatCode="#\ ###\ ##0\ ">
                  <c:v>45152</c:v>
                </c:pt>
                <c:pt idx="7" formatCode="#\ ###\ ##0\ ">
                  <c:v>44387</c:v>
                </c:pt>
                <c:pt idx="8" formatCode="#\ ###\ ##0\ ">
                  <c:v>44265</c:v>
                </c:pt>
                <c:pt idx="9" formatCode="#\ ###\ ##0\ ">
                  <c:v>43945</c:v>
                </c:pt>
                <c:pt idx="10" formatCode="#\ ###\ ##0\ ">
                  <c:v>42105</c:v>
                </c:pt>
                <c:pt idx="11" formatCode="#\ ###\ ##0\ ">
                  <c:v>41289</c:v>
                </c:pt>
                <c:pt idx="12" formatCode="#\ ###\ ##0\ ">
                  <c:v>41575</c:v>
                </c:pt>
                <c:pt idx="13" formatCode="#\ ###\ ##0\ ">
                  <c:v>41664</c:v>
                </c:pt>
                <c:pt idx="14" formatCode="#\ ###\ ##0\ ">
                  <c:v>40968</c:v>
                </c:pt>
                <c:pt idx="15" formatCode="#\ ###\ ##0\ ">
                  <c:v>41350</c:v>
                </c:pt>
                <c:pt idx="16" formatCode="#\ ###\ ##0\ ">
                  <c:v>41016</c:v>
                </c:pt>
                <c:pt idx="17" formatCode="#\ ###\ ##0\ ">
                  <c:v>41158</c:v>
                </c:pt>
                <c:pt idx="18" formatCode="#\ ###\ ##0\ ">
                  <c:v>39717</c:v>
                </c:pt>
                <c:pt idx="19" formatCode="#\ ###\ ##0\ ">
                  <c:v>39971</c:v>
                </c:pt>
                <c:pt idx="20" formatCode="#\ ###\ ##0\ ">
                  <c:v>39852</c:v>
                </c:pt>
                <c:pt idx="21" formatCode="#\ ###\ ##0\ ">
                  <c:v>39129</c:v>
                </c:pt>
                <c:pt idx="22" formatCode="#\ ###\ ##0\ ">
                  <c:v>38698</c:v>
                </c:pt>
                <c:pt idx="23" formatCode="#\ ###\ ##0\ ">
                  <c:v>39208</c:v>
                </c:pt>
                <c:pt idx="24" formatCode="#\ ###\ ##0\ ">
                  <c:v>39821</c:v>
                </c:pt>
                <c:pt idx="25" formatCode="#\ ###\ ##0\ ">
                  <c:v>39821</c:v>
                </c:pt>
                <c:pt idx="26" formatCode="#\ ###\ ##0\ ">
                  <c:v>37754</c:v>
                </c:pt>
              </c:numCache>
            </c:numRef>
          </c:val>
          <c:smooth val="0"/>
          <c:extLst>
            <c:ext xmlns:c16="http://schemas.microsoft.com/office/drawing/2014/chart" uri="{C3380CC4-5D6E-409C-BE32-E72D297353CC}">
              <c16:uniqueId val="{00000000-4369-4A99-BB27-01B4A3EF31BB}"/>
            </c:ext>
          </c:extLst>
        </c:ser>
        <c:dLbls>
          <c:showLegendKey val="0"/>
          <c:showVal val="0"/>
          <c:showCatName val="0"/>
          <c:showSerName val="0"/>
          <c:showPercent val="0"/>
          <c:showBubbleSize val="0"/>
        </c:dLbls>
        <c:smooth val="0"/>
        <c:axId val="529367808"/>
        <c:axId val="529369344"/>
      </c:lineChart>
      <c:catAx>
        <c:axId val="529367808"/>
        <c:scaling>
          <c:orientation val="minMax"/>
        </c:scaling>
        <c:delete val="0"/>
        <c:axPos val="b"/>
        <c:numFmt formatCode="0" sourceLinked="1"/>
        <c:majorTickMark val="out"/>
        <c:minorTickMark val="none"/>
        <c:tickLblPos val="nextTo"/>
        <c:spPr>
          <a:ln>
            <a:solidFill>
              <a:sysClr val="window" lastClr="FFFFFF">
                <a:lumMod val="85000"/>
              </a:sysClr>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529369344"/>
        <c:crosses val="autoZero"/>
        <c:auto val="1"/>
        <c:lblAlgn val="ctr"/>
        <c:lblOffset val="100"/>
        <c:noMultiLvlLbl val="0"/>
      </c:catAx>
      <c:valAx>
        <c:axId val="529369344"/>
        <c:scaling>
          <c:orientation val="minMax"/>
          <c:min val="36000"/>
        </c:scaling>
        <c:delete val="0"/>
        <c:axPos val="r"/>
        <c:majorGridlines>
          <c:spPr>
            <a:ln w="28575">
              <a:solidFill>
                <a:schemeClr val="bg1"/>
              </a:solidFill>
            </a:ln>
          </c:spPr>
        </c:majorGridlines>
        <c:numFmt formatCode="[=0]&quot;0  &quot;;[=2]&quot;.  &quot;;#\ ##0\ \ " sourceLinked="0"/>
        <c:majorTickMark val="none"/>
        <c:minorTickMark val="none"/>
        <c:tickLblPos val="nextTo"/>
        <c:spPr>
          <a:ln>
            <a:solidFill>
              <a:schemeClr val="bg1"/>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529367808"/>
        <c:crosses val="max"/>
        <c:crossBetween val="midCat"/>
      </c:valAx>
      <c:spPr>
        <a:solidFill>
          <a:schemeClr val="bg1">
            <a:lumMod val="95000"/>
          </a:schemeClr>
        </a:solidFill>
      </c:spPr>
    </c:plotArea>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8" orientation="landscape"/>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6888945991775111E-2"/>
          <c:y val="0.13564893632786182"/>
          <c:w val="0.90459483703777532"/>
          <c:h val="0.72295178797032855"/>
        </c:manualLayout>
      </c:layout>
      <c:lineChart>
        <c:grouping val="standard"/>
        <c:varyColors val="0"/>
        <c:ser>
          <c:idx val="0"/>
          <c:order val="0"/>
          <c:tx>
            <c:strRef>
              <c:f>'823'!$A$19</c:f>
              <c:strCache>
                <c:ptCount val="1"/>
                <c:pt idx="0">
                  <c:v>Besuche insgesamt</c:v>
                </c:pt>
              </c:strCache>
            </c:strRef>
          </c:tx>
          <c:spPr>
            <a:ln w="28575">
              <a:solidFill>
                <a:srgbClr val="F79646">
                  <a:lumMod val="75000"/>
                </a:srgbClr>
              </a:solidFill>
            </a:ln>
          </c:spPr>
          <c:marker>
            <c:symbol val="none"/>
          </c:marker>
          <c:cat>
            <c:numRef>
              <c:f>'823'!$AP$30:$AP$67</c:f>
              <c:numCache>
                <c:formatCode>General</c:formatCode>
                <c:ptCount val="38"/>
                <c:pt idx="0">
                  <c:v>1988</c:v>
                </c:pt>
                <c:pt idx="2">
                  <c:v>1990</c:v>
                </c:pt>
                <c:pt idx="7">
                  <c:v>1995</c:v>
                </c:pt>
                <c:pt idx="12">
                  <c:v>2000</c:v>
                </c:pt>
                <c:pt idx="17">
                  <c:v>2005</c:v>
                </c:pt>
                <c:pt idx="22">
                  <c:v>2010</c:v>
                </c:pt>
                <c:pt idx="27">
                  <c:v>2015</c:v>
                </c:pt>
                <c:pt idx="32">
                  <c:v>2020</c:v>
                </c:pt>
                <c:pt idx="36">
                  <c:v>2024</c:v>
                </c:pt>
              </c:numCache>
            </c:numRef>
          </c:cat>
          <c:val>
            <c:numRef>
              <c:f>'823'!$B$19:$AL$19</c:f>
              <c:numCache>
                <c:formatCode>[=0]" -  ";#\ ###\ ##0\ \ </c:formatCode>
                <c:ptCount val="37"/>
                <c:pt idx="0">
                  <c:v>1024725</c:v>
                </c:pt>
                <c:pt idx="1">
                  <c:v>1005180</c:v>
                </c:pt>
                <c:pt idx="2">
                  <c:v>981752</c:v>
                </c:pt>
                <c:pt idx="3">
                  <c:v>1007525</c:v>
                </c:pt>
                <c:pt idx="4">
                  <c:v>1233190</c:v>
                </c:pt>
                <c:pt idx="5">
                  <c:v>941781</c:v>
                </c:pt>
                <c:pt idx="6">
                  <c:v>1110157</c:v>
                </c:pt>
                <c:pt idx="7">
                  <c:v>816710</c:v>
                </c:pt>
                <c:pt idx="8">
                  <c:v>893164</c:v>
                </c:pt>
                <c:pt idx="9">
                  <c:v>818769</c:v>
                </c:pt>
                <c:pt idx="10">
                  <c:v>737964</c:v>
                </c:pt>
                <c:pt idx="11">
                  <c:v>757734</c:v>
                </c:pt>
                <c:pt idx="12">
                  <c:v>638645</c:v>
                </c:pt>
                <c:pt idx="13">
                  <c:v>686044</c:v>
                </c:pt>
                <c:pt idx="14">
                  <c:v>671243</c:v>
                </c:pt>
                <c:pt idx="15">
                  <c:v>688994</c:v>
                </c:pt>
                <c:pt idx="16">
                  <c:v>592741</c:v>
                </c:pt>
                <c:pt idx="17">
                  <c:v>554586</c:v>
                </c:pt>
                <c:pt idx="18">
                  <c:v>625211</c:v>
                </c:pt>
                <c:pt idx="19">
                  <c:v>481910</c:v>
                </c:pt>
                <c:pt idx="20">
                  <c:v>558310</c:v>
                </c:pt>
                <c:pt idx="21">
                  <c:v>556842</c:v>
                </c:pt>
                <c:pt idx="22">
                  <c:v>538262</c:v>
                </c:pt>
                <c:pt idx="23">
                  <c:v>514381</c:v>
                </c:pt>
                <c:pt idx="24">
                  <c:v>502923</c:v>
                </c:pt>
                <c:pt idx="25">
                  <c:v>516981</c:v>
                </c:pt>
                <c:pt idx="26">
                  <c:v>529597</c:v>
                </c:pt>
                <c:pt idx="27">
                  <c:v>476741</c:v>
                </c:pt>
                <c:pt idx="28">
                  <c:v>529334</c:v>
                </c:pt>
                <c:pt idx="29">
                  <c:v>495691</c:v>
                </c:pt>
                <c:pt idx="30">
                  <c:v>600134</c:v>
                </c:pt>
                <c:pt idx="31">
                  <c:v>563120</c:v>
                </c:pt>
                <c:pt idx="32">
                  <c:v>265313</c:v>
                </c:pt>
                <c:pt idx="33">
                  <c:v>280349</c:v>
                </c:pt>
                <c:pt idx="34">
                  <c:v>451064</c:v>
                </c:pt>
                <c:pt idx="35">
                  <c:v>376278</c:v>
                </c:pt>
                <c:pt idx="36">
                  <c:v>399603</c:v>
                </c:pt>
              </c:numCache>
            </c:numRef>
          </c:val>
          <c:smooth val="0"/>
          <c:extLst>
            <c:ext xmlns:c16="http://schemas.microsoft.com/office/drawing/2014/chart" uri="{C3380CC4-5D6E-409C-BE32-E72D297353CC}">
              <c16:uniqueId val="{00000000-2370-4C70-A8DE-DDA1012FA3A1}"/>
            </c:ext>
          </c:extLst>
        </c:ser>
        <c:dLbls>
          <c:showLegendKey val="0"/>
          <c:showVal val="0"/>
          <c:showCatName val="0"/>
          <c:showSerName val="0"/>
          <c:showPercent val="0"/>
          <c:showBubbleSize val="0"/>
        </c:dLbls>
        <c:smooth val="0"/>
        <c:axId val="491471232"/>
        <c:axId val="491472768"/>
      </c:lineChart>
      <c:catAx>
        <c:axId val="491471232"/>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91472768"/>
        <c:crosses val="autoZero"/>
        <c:auto val="1"/>
        <c:lblAlgn val="ctr"/>
        <c:lblOffset val="100"/>
        <c:noMultiLvlLbl val="0"/>
      </c:catAx>
      <c:valAx>
        <c:axId val="491472768"/>
        <c:scaling>
          <c:orientation val="minMax"/>
        </c:scaling>
        <c:delete val="0"/>
        <c:axPos val="r"/>
        <c:majorGridlines>
          <c:spPr>
            <a:ln w="28575">
              <a:solidFill>
                <a:schemeClr val="bg1"/>
              </a:solidFill>
            </a:ln>
          </c:spPr>
        </c:majorGridlines>
        <c:numFmt formatCode="[=0]&quot; -  &quot;;#\ ###\ ##0\ \ " sourceLinked="0"/>
        <c:majorTickMark val="none"/>
        <c:minorTickMark val="none"/>
        <c:tickLblPos val="nextTo"/>
        <c:spPr>
          <a:ln>
            <a:solidFill>
              <a:schemeClr val="bg1"/>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91471232"/>
        <c:crosses val="max"/>
        <c:crossBetween val="midCat"/>
      </c:valAx>
      <c:spPr>
        <a:solidFill>
          <a:schemeClr val="bg1">
            <a:lumMod val="95000"/>
          </a:schemeClr>
        </a:solidFill>
        <a:ln>
          <a:noFill/>
        </a:ln>
      </c:spPr>
    </c:plotArea>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8"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1668346589756127E-2"/>
          <c:y val="0.14146860340592701"/>
          <c:w val="0.90459483703777532"/>
          <c:h val="0.58458167636162728"/>
        </c:manualLayout>
      </c:layout>
      <c:barChart>
        <c:barDir val="col"/>
        <c:grouping val="percentStacked"/>
        <c:varyColors val="0"/>
        <c:ser>
          <c:idx val="0"/>
          <c:order val="0"/>
          <c:tx>
            <c:v>deutsch</c:v>
          </c:tx>
          <c:spPr>
            <a:solidFill>
              <a:srgbClr val="F79646">
                <a:lumMod val="75000"/>
              </a:srgbClr>
            </a:solidFill>
            <a:ln>
              <a:solidFill>
                <a:sysClr val="window" lastClr="FFFFFF"/>
              </a:solidFill>
            </a:ln>
          </c:spPr>
          <c:invertIfNegative val="0"/>
          <c:dLbls>
            <c:spPr>
              <a:noFill/>
              <a:ln>
                <a:noFill/>
              </a:ln>
              <a:effectLst/>
            </c:spPr>
            <c:txPr>
              <a:bodyPr/>
              <a:lstStyle/>
              <a:p>
                <a:pPr>
                  <a:defRPr sz="85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'802'!$H$7:$H$12</c:f>
              <c:strCache>
                <c:ptCount val="6"/>
                <c:pt idx="0">
                  <c:v>Grundschule</c:v>
                </c:pt>
                <c:pt idx="1">
                  <c:v>Förderzentren</c:v>
                </c:pt>
                <c:pt idx="2">
                  <c:v>Gymnasien</c:v>
                </c:pt>
                <c:pt idx="3">
                  <c:v>Abendgymnasium</c:v>
                </c:pt>
                <c:pt idx="4">
                  <c:v>Gemeinschaftsschulen 
(inkl. Regionalschulklassen)</c:v>
                </c:pt>
                <c:pt idx="5">
                  <c:v>zusammen</c:v>
                </c:pt>
              </c:strCache>
            </c:strRef>
          </c:cat>
          <c:val>
            <c:numRef>
              <c:f>'802'!$G$7:$G$12</c:f>
              <c:numCache>
                <c:formatCode>#\ ##0\ \ \ </c:formatCode>
                <c:ptCount val="6"/>
                <c:pt idx="0">
                  <c:v>6249</c:v>
                </c:pt>
                <c:pt idx="1">
                  <c:v>456</c:v>
                </c:pt>
                <c:pt idx="2">
                  <c:v>5276</c:v>
                </c:pt>
                <c:pt idx="3">
                  <c:v>52</c:v>
                </c:pt>
                <c:pt idx="4">
                  <c:v>5259</c:v>
                </c:pt>
                <c:pt idx="5">
                  <c:v>17292</c:v>
                </c:pt>
              </c:numCache>
            </c:numRef>
          </c:val>
          <c:extLst>
            <c:ext xmlns:c16="http://schemas.microsoft.com/office/drawing/2014/chart" uri="{C3380CC4-5D6E-409C-BE32-E72D297353CC}">
              <c16:uniqueId val="{00000000-98F0-4271-A09D-149938DBEE8A}"/>
            </c:ext>
          </c:extLst>
        </c:ser>
        <c:ser>
          <c:idx val="1"/>
          <c:order val="1"/>
          <c:tx>
            <c:v>ausländisch</c:v>
          </c:tx>
          <c:spPr>
            <a:solidFill>
              <a:srgbClr val="F79646">
                <a:lumMod val="60000"/>
                <a:lumOff val="40000"/>
              </a:srgbClr>
            </a:solidFill>
            <a:ln>
              <a:solidFill>
                <a:sysClr val="window" lastClr="FFFFFF"/>
              </a:solidFill>
            </a:ln>
          </c:spPr>
          <c:invertIfNegative val="0"/>
          <c:dLbls>
            <c:spPr>
              <a:noFill/>
              <a:ln>
                <a:noFill/>
              </a:ln>
              <a:effectLst/>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'802'!$H$7:$H$12</c:f>
              <c:strCache>
                <c:ptCount val="6"/>
                <c:pt idx="0">
                  <c:v>Grundschule</c:v>
                </c:pt>
                <c:pt idx="1">
                  <c:v>Förderzentren</c:v>
                </c:pt>
                <c:pt idx="2">
                  <c:v>Gymnasien</c:v>
                </c:pt>
                <c:pt idx="3">
                  <c:v>Abendgymnasium</c:v>
                </c:pt>
                <c:pt idx="4">
                  <c:v>Gemeinschaftsschulen 
(inkl. Regionalschulklassen)</c:v>
                </c:pt>
                <c:pt idx="5">
                  <c:v>zusammen</c:v>
                </c:pt>
              </c:strCache>
            </c:strRef>
          </c:cat>
          <c:val>
            <c:numRef>
              <c:f>'802'!$E$7:$E$12</c:f>
              <c:numCache>
                <c:formatCode>#\ ##0\ \ \ </c:formatCode>
                <c:ptCount val="6"/>
                <c:pt idx="0">
                  <c:v>1481</c:v>
                </c:pt>
                <c:pt idx="1">
                  <c:v>103</c:v>
                </c:pt>
                <c:pt idx="2">
                  <c:v>438</c:v>
                </c:pt>
                <c:pt idx="3">
                  <c:v>5</c:v>
                </c:pt>
                <c:pt idx="4">
                  <c:v>1389</c:v>
                </c:pt>
                <c:pt idx="5">
                  <c:v>3416</c:v>
                </c:pt>
              </c:numCache>
            </c:numRef>
          </c:val>
          <c:extLst>
            <c:ext xmlns:c16="http://schemas.microsoft.com/office/drawing/2014/chart" uri="{C3380CC4-5D6E-409C-BE32-E72D297353CC}">
              <c16:uniqueId val="{00000001-98F0-4271-A09D-149938DBEE8A}"/>
            </c:ext>
          </c:extLst>
        </c:ser>
        <c:dLbls>
          <c:showLegendKey val="0"/>
          <c:showVal val="0"/>
          <c:showCatName val="0"/>
          <c:showSerName val="0"/>
          <c:showPercent val="0"/>
          <c:showBubbleSize val="0"/>
        </c:dLbls>
        <c:gapWidth val="150"/>
        <c:overlap val="100"/>
        <c:axId val="488805504"/>
        <c:axId val="488807040"/>
      </c:barChart>
      <c:catAx>
        <c:axId val="488805504"/>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540000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8807040"/>
        <c:crosses val="autoZero"/>
        <c:auto val="1"/>
        <c:lblAlgn val="ctr"/>
        <c:lblOffset val="100"/>
        <c:tickLblSkip val="1"/>
        <c:noMultiLvlLbl val="0"/>
      </c:catAx>
      <c:valAx>
        <c:axId val="488807040"/>
        <c:scaling>
          <c:orientation val="minMax"/>
          <c:min val="0"/>
        </c:scaling>
        <c:delete val="0"/>
        <c:axPos val="r"/>
        <c:majorGridlines>
          <c:spPr>
            <a:ln w="28575">
              <a:solidFill>
                <a:schemeClr val="bg1"/>
              </a:solidFill>
            </a:ln>
          </c:spPr>
        </c:majorGridlines>
        <c:numFmt formatCode="0%" sourceLinked="0"/>
        <c:majorTickMark val="none"/>
        <c:minorTickMark val="none"/>
        <c:tickLblPos val="nextTo"/>
        <c:spPr>
          <a:ln>
            <a:solidFill>
              <a:schemeClr val="bg1"/>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8805504"/>
        <c:crosses val="max"/>
        <c:crossBetween val="between"/>
      </c:valAx>
      <c:spPr>
        <a:solidFill>
          <a:schemeClr val="bg1">
            <a:lumMod val="95000"/>
          </a:schemeClr>
        </a:solidFill>
      </c:spPr>
    </c:plotArea>
    <c:legend>
      <c:legendPos val="t"/>
      <c:layout>
        <c:manualLayout>
          <c:xMode val="edge"/>
          <c:yMode val="edge"/>
          <c:x val="1.0366984140525377E-2"/>
          <c:y val="9.0018270359116942E-2"/>
          <c:w val="0.3508304134413725"/>
          <c:h val="4.4281505201821919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8"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l">
              <a:defRPr sz="1400" b="1" i="0" u="none" strike="noStrike" baseline="0">
                <a:solidFill>
                  <a:srgbClr val="000000"/>
                </a:solidFill>
                <a:latin typeface="Calibri"/>
                <a:ea typeface="Calibri"/>
                <a:cs typeface="Calibri"/>
              </a:defRPr>
            </a:pPr>
            <a:r>
              <a:rPr lang="de-DE" sz="1000">
                <a:latin typeface="Open Sans" panose="020B0606030504020204" pitchFamily="34" charset="0"/>
                <a:ea typeface="Open Sans" panose="020B0606030504020204" pitchFamily="34" charset="0"/>
                <a:cs typeface="Open Sans" panose="020B0606030504020204" pitchFamily="34" charset="0"/>
              </a:rPr>
              <a:t>Schüler:innen der berufsbildenden</a:t>
            </a:r>
            <a:r>
              <a:rPr lang="de-DE" sz="1000" baseline="0">
                <a:latin typeface="Open Sans" panose="020B0606030504020204" pitchFamily="34" charset="0"/>
                <a:ea typeface="Open Sans" panose="020B0606030504020204" pitchFamily="34" charset="0"/>
                <a:cs typeface="Open Sans" panose="020B0606030504020204" pitchFamily="34" charset="0"/>
              </a:rPr>
              <a:t> Schulen </a:t>
            </a:r>
            <a:r>
              <a:rPr lang="de-DE" sz="1000">
                <a:latin typeface="Open Sans" panose="020B0606030504020204" pitchFamily="34" charset="0"/>
                <a:ea typeface="Open Sans" panose="020B0606030504020204" pitchFamily="34" charset="0"/>
                <a:cs typeface="Open Sans" panose="020B0606030504020204" pitchFamily="34" charset="0"/>
              </a:rPr>
              <a:t>2024/25 nach Schulart </a:t>
            </a:r>
          </a:p>
          <a:p>
            <a:pPr algn="l">
              <a:defRPr sz="1400" b="1" i="0" u="none" strike="noStrike" baseline="0">
                <a:solidFill>
                  <a:srgbClr val="000000"/>
                </a:solidFill>
                <a:latin typeface="Calibri"/>
                <a:ea typeface="Calibri"/>
                <a:cs typeface="Calibri"/>
              </a:defRPr>
            </a:pPr>
            <a:r>
              <a:rPr lang="de-DE" sz="1000" b="0">
                <a:latin typeface="Open Sans" panose="020B0606030504020204" pitchFamily="34" charset="0"/>
                <a:ea typeface="Open Sans" panose="020B0606030504020204" pitchFamily="34" charset="0"/>
                <a:cs typeface="Open Sans" panose="020B0606030504020204" pitchFamily="34" charset="0"/>
              </a:rPr>
              <a:t>Anzahl</a:t>
            </a:r>
            <a:r>
              <a:rPr lang="de-DE" sz="1000">
                <a:latin typeface="Open Sans" panose="020B0606030504020204" pitchFamily="34" charset="0"/>
                <a:ea typeface="Open Sans" panose="020B0606030504020204" pitchFamily="34" charset="0"/>
                <a:cs typeface="Open Sans" panose="020B0606030504020204" pitchFamily="34" charset="0"/>
              </a:rPr>
              <a:t> </a:t>
            </a:r>
          </a:p>
        </c:rich>
      </c:tx>
      <c:layout>
        <c:manualLayout>
          <c:xMode val="edge"/>
          <c:yMode val="edge"/>
          <c:x val="4.9223355277311645E-5"/>
          <c:y val="1.0109697306748223E-4"/>
        </c:manualLayout>
      </c:layout>
      <c:overlay val="0"/>
    </c:title>
    <c:autoTitleDeleted val="0"/>
    <c:plotArea>
      <c:layout>
        <c:manualLayout>
          <c:layoutTarget val="inner"/>
          <c:xMode val="edge"/>
          <c:yMode val="edge"/>
          <c:x val="1.2465980199983316E-2"/>
          <c:y val="9.331526015727723E-2"/>
          <c:w val="0.9039196346516396"/>
          <c:h val="0.59565889155571161"/>
        </c:manualLayout>
      </c:layout>
      <c:barChart>
        <c:barDir val="col"/>
        <c:grouping val="clustered"/>
        <c:varyColors val="0"/>
        <c:ser>
          <c:idx val="0"/>
          <c:order val="0"/>
          <c:tx>
            <c:strRef>
              <c:f>'804'!$B$3:$B$4</c:f>
              <c:strCache>
                <c:ptCount val="2"/>
                <c:pt idx="0">
                  <c:v>Schüler:innen</c:v>
                </c:pt>
              </c:strCache>
            </c:strRef>
          </c:tx>
          <c:spPr>
            <a:solidFill>
              <a:srgbClr val="F79646">
                <a:lumMod val="75000"/>
              </a:srgbClr>
            </a:solidFill>
            <a:ln>
              <a:solidFill>
                <a:sysClr val="window" lastClr="FFFFFF"/>
              </a:solidFill>
            </a:ln>
          </c:spPr>
          <c:invertIfNegative val="0"/>
          <c:dLbls>
            <c:spPr>
              <a:noFill/>
              <a:ln>
                <a:noFill/>
              </a:ln>
              <a:effectLst/>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'804'!$F$5:$F$12</c:f>
              <c:strCache>
                <c:ptCount val="8"/>
                <c:pt idx="0">
                  <c:v>Berufschule mit Ausbildungsverhältnis</c:v>
                </c:pt>
                <c:pt idx="1">
                  <c:v>Berufsschule ohne Ausbildungsverhältnis</c:v>
                </c:pt>
                <c:pt idx="2">
                  <c:v>Berufsfachschule</c:v>
                </c:pt>
                <c:pt idx="3">
                  <c:v>Berufsoberschulen</c:v>
                </c:pt>
                <c:pt idx="4">
                  <c:v>Fachoberschule</c:v>
                </c:pt>
                <c:pt idx="5">
                  <c:v>berufliches Gymnasium</c:v>
                </c:pt>
                <c:pt idx="6">
                  <c:v>Fachschule (Vollzeit)</c:v>
                </c:pt>
                <c:pt idx="7">
                  <c:v>Fachschule (Teilzeit))</c:v>
                </c:pt>
              </c:strCache>
            </c:strRef>
          </c:cat>
          <c:val>
            <c:numRef>
              <c:f>('804'!$B$5,'804'!$B$7,'804'!$B$12,'804'!$B$13,'804'!$B$14,'804'!$B$15,'804'!$B$18,'804'!$B$19)</c:f>
              <c:numCache>
                <c:formatCode>#\ ##0</c:formatCode>
                <c:ptCount val="8"/>
                <c:pt idx="0">
                  <c:v>5471</c:v>
                </c:pt>
                <c:pt idx="1">
                  <c:v>777</c:v>
                </c:pt>
                <c:pt idx="2">
                  <c:v>1428</c:v>
                </c:pt>
                <c:pt idx="3">
                  <c:v>63</c:v>
                </c:pt>
                <c:pt idx="4">
                  <c:v>51</c:v>
                </c:pt>
                <c:pt idx="5">
                  <c:v>570</c:v>
                </c:pt>
                <c:pt idx="6">
                  <c:v>375</c:v>
                </c:pt>
                <c:pt idx="7">
                  <c:v>153</c:v>
                </c:pt>
              </c:numCache>
            </c:numRef>
          </c:val>
          <c:extLst>
            <c:ext xmlns:c16="http://schemas.microsoft.com/office/drawing/2014/chart" uri="{C3380CC4-5D6E-409C-BE32-E72D297353CC}">
              <c16:uniqueId val="{00000000-33D6-41E0-A9B6-AFC606B325D0}"/>
            </c:ext>
          </c:extLst>
        </c:ser>
        <c:dLbls>
          <c:showLegendKey val="0"/>
          <c:showVal val="0"/>
          <c:showCatName val="0"/>
          <c:showSerName val="0"/>
          <c:showPercent val="0"/>
          <c:showBubbleSize val="0"/>
        </c:dLbls>
        <c:gapWidth val="150"/>
        <c:axId val="487388672"/>
        <c:axId val="487390208"/>
      </c:barChart>
      <c:catAx>
        <c:axId val="487388672"/>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5400000" vert="horz"/>
          <a:lstStyle/>
          <a:p>
            <a:pPr>
              <a:defRPr sz="85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7390208"/>
        <c:crosses val="autoZero"/>
        <c:auto val="1"/>
        <c:lblAlgn val="ctr"/>
        <c:lblOffset val="100"/>
        <c:noMultiLvlLbl val="0"/>
      </c:catAx>
      <c:valAx>
        <c:axId val="487390208"/>
        <c:scaling>
          <c:orientation val="minMax"/>
          <c:min val="0"/>
        </c:scaling>
        <c:delete val="0"/>
        <c:axPos val="r"/>
        <c:majorGridlines>
          <c:spPr>
            <a:ln w="28575">
              <a:solidFill>
                <a:schemeClr val="bg1"/>
              </a:solidFill>
            </a:ln>
          </c:spPr>
        </c:majorGridlines>
        <c:numFmt formatCode="[=0]&quot; -&quot;;#\ ##0" sourceLinked="0"/>
        <c:majorTickMark val="none"/>
        <c:minorTickMark val="none"/>
        <c:tickLblPos val="nextTo"/>
        <c:spPr>
          <a:ln>
            <a:solidFill>
              <a:schemeClr val="bg1"/>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7388672"/>
        <c:crosses val="max"/>
        <c:crossBetween val="between"/>
      </c:valAx>
      <c:spPr>
        <a:solidFill>
          <a:schemeClr val="bg1">
            <a:lumMod val="95000"/>
          </a:schemeClr>
        </a:solidFill>
      </c:spPr>
    </c:plotArea>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8"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l">
              <a:defRPr sz="1400" b="1" i="0" u="none" strike="noStrike" baseline="0">
                <a:solidFill>
                  <a:srgbClr val="000000"/>
                </a:solidFill>
                <a:latin typeface="Calibri"/>
                <a:ea typeface="Calibri"/>
                <a:cs typeface="Calibri"/>
              </a:defRPr>
            </a:pPr>
            <a:r>
              <a:rPr lang="de-DE" sz="1000">
                <a:latin typeface="Open Sans" panose="020B0606030504020204" pitchFamily="34" charset="0"/>
                <a:ea typeface="Open Sans" panose="020B0606030504020204" pitchFamily="34" charset="0"/>
                <a:cs typeface="Open Sans" panose="020B0606030504020204" pitchFamily="34" charset="0"/>
              </a:rPr>
              <a:t>Schüler:innen an den berufsbildenden Schulen 2024/25 </a:t>
            </a:r>
          </a:p>
          <a:p>
            <a:pPr algn="l">
              <a:defRPr sz="1400" b="1" i="0" u="none" strike="noStrike" baseline="0">
                <a:solidFill>
                  <a:srgbClr val="000000"/>
                </a:solidFill>
                <a:latin typeface="Calibri"/>
                <a:ea typeface="Calibri"/>
                <a:cs typeface="Calibri"/>
              </a:defRPr>
            </a:pPr>
            <a:r>
              <a:rPr lang="de-DE" sz="1000" b="0">
                <a:latin typeface="Open Sans" panose="020B0606030504020204" pitchFamily="34" charset="0"/>
                <a:ea typeface="Open Sans" panose="020B0606030504020204" pitchFamily="34" charset="0"/>
                <a:cs typeface="Open Sans" panose="020B0606030504020204" pitchFamily="34" charset="0"/>
              </a:rPr>
              <a:t>Anzahl</a:t>
            </a:r>
            <a:r>
              <a:rPr lang="de-DE" sz="1000">
                <a:latin typeface="Open Sans" panose="020B0606030504020204" pitchFamily="34" charset="0"/>
                <a:ea typeface="Open Sans" panose="020B0606030504020204" pitchFamily="34" charset="0"/>
                <a:cs typeface="Open Sans" panose="020B0606030504020204" pitchFamily="34" charset="0"/>
              </a:rPr>
              <a:t> </a:t>
            </a:r>
          </a:p>
        </c:rich>
      </c:tx>
      <c:layout>
        <c:manualLayout>
          <c:xMode val="edge"/>
          <c:yMode val="edge"/>
          <c:x val="4.9257000769640637E-5"/>
          <c:y val="9.2521512805328297E-3"/>
        </c:manualLayout>
      </c:layout>
      <c:overlay val="0"/>
    </c:title>
    <c:autoTitleDeleted val="0"/>
    <c:plotArea>
      <c:layout>
        <c:manualLayout>
          <c:layoutTarget val="inner"/>
          <c:xMode val="edge"/>
          <c:yMode val="edge"/>
          <c:x val="4.1525898292920069E-2"/>
          <c:y val="0.19546161417322835"/>
          <c:w val="0.86680303276875759"/>
          <c:h val="0.76722178477690284"/>
        </c:manualLayout>
      </c:layout>
      <c:barChart>
        <c:barDir val="col"/>
        <c:grouping val="clustered"/>
        <c:varyColors val="0"/>
        <c:ser>
          <c:idx val="0"/>
          <c:order val="0"/>
          <c:tx>
            <c:strRef>
              <c:f>'805'!$A$4</c:f>
              <c:strCache>
                <c:ptCount val="1"/>
                <c:pt idx="0">
                  <c:v>Trägerschaft der Hansestadt Lübeck</c:v>
                </c:pt>
              </c:strCache>
            </c:strRef>
          </c:tx>
          <c:spPr>
            <a:solidFill>
              <a:srgbClr val="C00000"/>
            </a:solidFill>
            <a:ln>
              <a:solidFill>
                <a:srgbClr val="C00000"/>
              </a:solidFill>
            </a:ln>
          </c:spPr>
          <c:invertIfNegative val="0"/>
          <c:dLbls>
            <c:spPr>
              <a:noFill/>
              <a:ln>
                <a:noFill/>
              </a:ln>
              <a:effectLst/>
            </c:spPr>
            <c:txPr>
              <a:bodyPr wrap="square" lIns="38100" tIns="19050" rIns="38100" bIns="19050" anchor="ctr">
                <a:spAutoFit/>
              </a:bodyPr>
              <a:lstStyle/>
              <a:p>
                <a:pPr>
                  <a:defRPr sz="850" baseline="0">
                    <a:latin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'805'!$H$11</c:f>
              <c:numCache>
                <c:formatCode>#\ ##0\ \ </c:formatCode>
                <c:ptCount val="1"/>
                <c:pt idx="0">
                  <c:v>8888</c:v>
                </c:pt>
              </c:numCache>
            </c:numRef>
          </c:val>
          <c:extLst>
            <c:ext xmlns:c16="http://schemas.microsoft.com/office/drawing/2014/chart" uri="{C3380CC4-5D6E-409C-BE32-E72D297353CC}">
              <c16:uniqueId val="{00000000-95DD-4AFF-8E7F-A171797F18D5}"/>
            </c:ext>
          </c:extLst>
        </c:ser>
        <c:ser>
          <c:idx val="1"/>
          <c:order val="1"/>
          <c:tx>
            <c:strRef>
              <c:f>'805'!$A$13</c:f>
              <c:strCache>
                <c:ptCount val="1"/>
                <c:pt idx="0">
                  <c:v>nicht in Trägerschaft der Hansestadt Lübeck</c:v>
                </c:pt>
              </c:strCache>
            </c:strRef>
          </c:tx>
          <c:spPr>
            <a:solidFill>
              <a:srgbClr val="0070C0"/>
            </a:solidFill>
            <a:ln>
              <a:solidFill>
                <a:srgbClr val="0070C0"/>
              </a:solidFill>
            </a:ln>
          </c:spPr>
          <c:invertIfNegative val="0"/>
          <c:dLbls>
            <c:spPr>
              <a:noFill/>
              <a:ln>
                <a:noFill/>
              </a:ln>
              <a:effectLst/>
            </c:spPr>
            <c:txPr>
              <a:bodyPr wrap="square" lIns="38100" tIns="19050" rIns="38100" bIns="19050" anchor="ctr">
                <a:spAutoFit/>
              </a:bodyPr>
              <a:lstStyle/>
              <a:p>
                <a:pPr>
                  <a:defRPr sz="850" baseline="0">
                    <a:latin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'805'!$H$25</c:f>
              <c:numCache>
                <c:formatCode>#\ ##0\ \ </c:formatCode>
                <c:ptCount val="1"/>
                <c:pt idx="0">
                  <c:v>3903</c:v>
                </c:pt>
              </c:numCache>
            </c:numRef>
          </c:val>
          <c:extLst>
            <c:ext xmlns:c16="http://schemas.microsoft.com/office/drawing/2014/chart" uri="{C3380CC4-5D6E-409C-BE32-E72D297353CC}">
              <c16:uniqueId val="{00000001-95DD-4AFF-8E7F-A171797F18D5}"/>
            </c:ext>
          </c:extLst>
        </c:ser>
        <c:dLbls>
          <c:showLegendKey val="0"/>
          <c:showVal val="0"/>
          <c:showCatName val="0"/>
          <c:showSerName val="0"/>
          <c:showPercent val="0"/>
          <c:showBubbleSize val="0"/>
        </c:dLbls>
        <c:gapWidth val="87"/>
        <c:axId val="490091264"/>
        <c:axId val="490092800"/>
      </c:barChart>
      <c:catAx>
        <c:axId val="490091264"/>
        <c:scaling>
          <c:orientation val="minMax"/>
        </c:scaling>
        <c:delete val="0"/>
        <c:axPos val="b"/>
        <c:numFmt formatCode="General" sourceLinked="1"/>
        <c:majorTickMark val="out"/>
        <c:minorTickMark val="none"/>
        <c:tickLblPos val="nextTo"/>
        <c:spPr>
          <a:ln w="12700">
            <a:solidFill>
              <a:sysClr val="window" lastClr="FFFFFF">
                <a:lumMod val="85000"/>
              </a:sysClr>
            </a:solidFill>
          </a:ln>
        </c:spPr>
        <c:crossAx val="490092800"/>
        <c:crosses val="autoZero"/>
        <c:auto val="1"/>
        <c:lblAlgn val="ctr"/>
        <c:lblOffset val="100"/>
        <c:noMultiLvlLbl val="0"/>
      </c:catAx>
      <c:valAx>
        <c:axId val="490092800"/>
        <c:scaling>
          <c:orientation val="minMax"/>
          <c:max val="12000"/>
          <c:min val="0"/>
        </c:scaling>
        <c:delete val="0"/>
        <c:axPos val="r"/>
        <c:majorGridlines>
          <c:spPr>
            <a:ln w="28575">
              <a:solidFill>
                <a:schemeClr val="bg1"/>
              </a:solidFill>
            </a:ln>
          </c:spPr>
        </c:majorGridlines>
        <c:numFmt formatCode="[=0]&quot;-  &quot;;#\ ##0\ \ " sourceLinked="0"/>
        <c:majorTickMark val="none"/>
        <c:minorTickMark val="none"/>
        <c:tickLblPos val="nextTo"/>
        <c:spPr>
          <a:ln>
            <a:solidFill>
              <a:schemeClr val="bg1"/>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90091264"/>
        <c:crosses val="max"/>
        <c:crossBetween val="between"/>
      </c:valAx>
      <c:spPr>
        <a:solidFill>
          <a:schemeClr val="bg1">
            <a:lumMod val="95000"/>
          </a:schemeClr>
        </a:solidFill>
      </c:spPr>
    </c:plotArea>
    <c:legend>
      <c:legendPos val="t"/>
      <c:layout>
        <c:manualLayout>
          <c:xMode val="edge"/>
          <c:yMode val="edge"/>
          <c:x val="8.309402501157942E-2"/>
          <c:y val="7.5999999999999984E-2"/>
          <c:w val="0.89316525418424442"/>
          <c:h val="0.13367880577427821"/>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8"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l">
              <a:defRPr sz="1400" b="1" i="0" u="none" strike="noStrike" baseline="0">
                <a:solidFill>
                  <a:srgbClr val="000000"/>
                </a:solidFill>
                <a:latin typeface="Calibri"/>
                <a:ea typeface="Calibri"/>
                <a:cs typeface="Calibri"/>
              </a:defRPr>
            </a:pPr>
            <a:r>
              <a:rPr lang="de-DE" sz="1000">
                <a:latin typeface="Open Sans" panose="020B0606030504020204" pitchFamily="34" charset="0"/>
                <a:ea typeface="Open Sans" panose="020B0606030504020204" pitchFamily="34" charset="0"/>
                <a:cs typeface="Open Sans" panose="020B0606030504020204" pitchFamily="34" charset="0"/>
              </a:rPr>
              <a:t>Entwicklung der Lehrkräfte an allgemein- und berufsbildenden Schulen </a:t>
            </a:r>
          </a:p>
          <a:p>
            <a:pPr algn="l">
              <a:defRPr sz="1400" b="1" i="0" u="none" strike="noStrike" baseline="0">
                <a:solidFill>
                  <a:srgbClr val="000000"/>
                </a:solidFill>
                <a:latin typeface="Calibri"/>
                <a:ea typeface="Calibri"/>
                <a:cs typeface="Calibri"/>
              </a:defRPr>
            </a:pPr>
            <a:r>
              <a:rPr lang="de-DE" sz="1000" b="0">
                <a:latin typeface="Open Sans" panose="020B0606030504020204" pitchFamily="34" charset="0"/>
                <a:ea typeface="Open Sans" panose="020B0606030504020204" pitchFamily="34" charset="0"/>
                <a:cs typeface="Open Sans" panose="020B0606030504020204" pitchFamily="34" charset="0"/>
              </a:rPr>
              <a:t>Anzahl</a:t>
            </a:r>
            <a:r>
              <a:rPr lang="de-DE" sz="1000">
                <a:latin typeface="Open Sans" panose="020B0606030504020204" pitchFamily="34" charset="0"/>
                <a:ea typeface="Open Sans" panose="020B0606030504020204" pitchFamily="34" charset="0"/>
                <a:cs typeface="Open Sans" panose="020B0606030504020204" pitchFamily="34" charset="0"/>
              </a:rPr>
              <a:t> </a:t>
            </a:r>
          </a:p>
        </c:rich>
      </c:tx>
      <c:layout>
        <c:manualLayout>
          <c:xMode val="edge"/>
          <c:yMode val="edge"/>
          <c:x val="4.9298185552892842E-5"/>
          <c:y val="1.2966243802857977E-2"/>
        </c:manualLayout>
      </c:layout>
      <c:overlay val="0"/>
    </c:title>
    <c:autoTitleDeleted val="0"/>
    <c:plotArea>
      <c:layout>
        <c:manualLayout>
          <c:layoutTarget val="inner"/>
          <c:xMode val="edge"/>
          <c:yMode val="edge"/>
          <c:x val="2.1607268322228951E-2"/>
          <c:y val="0.20113514800317009"/>
          <c:w val="0.90459483703777532"/>
          <c:h val="0.64966705804110247"/>
        </c:manualLayout>
      </c:layout>
      <c:lineChart>
        <c:grouping val="standard"/>
        <c:varyColors val="0"/>
        <c:ser>
          <c:idx val="0"/>
          <c:order val="0"/>
          <c:tx>
            <c:strRef>
              <c:f>'806'!$A$6:$J$6</c:f>
              <c:strCache>
                <c:ptCount val="1"/>
                <c:pt idx="0">
                  <c:v>allgemeinbildende Schulen (öffentliche und private)</c:v>
                </c:pt>
              </c:strCache>
            </c:strRef>
          </c:tx>
          <c:spPr>
            <a:ln w="28575">
              <a:solidFill>
                <a:srgbClr val="F79646">
                  <a:lumMod val="60000"/>
                  <a:lumOff val="40000"/>
                </a:srgbClr>
              </a:solidFill>
            </a:ln>
          </c:spPr>
          <c:marker>
            <c:symbol val="none"/>
          </c:marker>
          <c:cat>
            <c:strRef>
              <c:f>'806'!$A$7:$A$22</c:f>
              <c:strCache>
                <c:ptCount val="16"/>
                <c:pt idx="0">
                  <c:v>08/09</c:v>
                </c:pt>
                <c:pt idx="1">
                  <c:v>10/11</c:v>
                </c:pt>
                <c:pt idx="2">
                  <c:v>11/12</c:v>
                </c:pt>
                <c:pt idx="3">
                  <c:v>12/13</c:v>
                </c:pt>
                <c:pt idx="4">
                  <c:v>13/14</c:v>
                </c:pt>
                <c:pt idx="5">
                  <c:v>14/15</c:v>
                </c:pt>
                <c:pt idx="6">
                  <c:v>15/16</c:v>
                </c:pt>
                <c:pt idx="7">
                  <c:v>16/17</c:v>
                </c:pt>
                <c:pt idx="8">
                  <c:v>17/18</c:v>
                </c:pt>
                <c:pt idx="9">
                  <c:v>18/19</c:v>
                </c:pt>
                <c:pt idx="10">
                  <c:v>19/20</c:v>
                </c:pt>
                <c:pt idx="11">
                  <c:v>20/21</c:v>
                </c:pt>
                <c:pt idx="12">
                  <c:v>21/22</c:v>
                </c:pt>
                <c:pt idx="13">
                  <c:v>22/23</c:v>
                </c:pt>
                <c:pt idx="14">
                  <c:v>23/24</c:v>
                </c:pt>
                <c:pt idx="15">
                  <c:v>24/25</c:v>
                </c:pt>
              </c:strCache>
            </c:strRef>
          </c:cat>
          <c:val>
            <c:numRef>
              <c:f>'806'!$B$7:$B$22</c:f>
              <c:numCache>
                <c:formatCode>[=0]"-  ";#\ ##0\ \ </c:formatCode>
                <c:ptCount val="16"/>
                <c:pt idx="0">
                  <c:v>1668</c:v>
                </c:pt>
                <c:pt idx="1">
                  <c:v>1752</c:v>
                </c:pt>
                <c:pt idx="2">
                  <c:v>1739</c:v>
                </c:pt>
                <c:pt idx="3">
                  <c:v>1721</c:v>
                </c:pt>
                <c:pt idx="4">
                  <c:v>1711</c:v>
                </c:pt>
                <c:pt idx="5">
                  <c:v>1723</c:v>
                </c:pt>
                <c:pt idx="6">
                  <c:v>1797</c:v>
                </c:pt>
                <c:pt idx="7">
                  <c:v>1784</c:v>
                </c:pt>
                <c:pt idx="8">
                  <c:v>1801</c:v>
                </c:pt>
                <c:pt idx="9">
                  <c:v>1830</c:v>
                </c:pt>
                <c:pt idx="10">
                  <c:v>1857</c:v>
                </c:pt>
                <c:pt idx="11">
                  <c:v>1864</c:v>
                </c:pt>
                <c:pt idx="12">
                  <c:v>1894</c:v>
                </c:pt>
                <c:pt idx="13">
                  <c:v>1967</c:v>
                </c:pt>
                <c:pt idx="14">
                  <c:v>2027</c:v>
                </c:pt>
                <c:pt idx="15">
                  <c:v>2062</c:v>
                </c:pt>
              </c:numCache>
            </c:numRef>
          </c:val>
          <c:smooth val="0"/>
          <c:extLst>
            <c:ext xmlns:c16="http://schemas.microsoft.com/office/drawing/2014/chart" uri="{C3380CC4-5D6E-409C-BE32-E72D297353CC}">
              <c16:uniqueId val="{00000000-0A04-453A-BF14-35C9F86B230E}"/>
            </c:ext>
          </c:extLst>
        </c:ser>
        <c:ser>
          <c:idx val="2"/>
          <c:order val="1"/>
          <c:tx>
            <c:strRef>
              <c:f>'806'!$A$23:$J$23</c:f>
              <c:strCache>
                <c:ptCount val="1"/>
                <c:pt idx="0">
                  <c:v>berufsbildende Schulen (öffentliche und private)</c:v>
                </c:pt>
              </c:strCache>
            </c:strRef>
          </c:tx>
          <c:spPr>
            <a:ln w="28575">
              <a:solidFill>
                <a:srgbClr val="F79646">
                  <a:lumMod val="75000"/>
                </a:srgbClr>
              </a:solidFill>
            </a:ln>
          </c:spPr>
          <c:marker>
            <c:symbol val="none"/>
          </c:marker>
          <c:cat>
            <c:strRef>
              <c:f>'806'!$A$7:$A$22</c:f>
              <c:strCache>
                <c:ptCount val="16"/>
                <c:pt idx="0">
                  <c:v>08/09</c:v>
                </c:pt>
                <c:pt idx="1">
                  <c:v>10/11</c:v>
                </c:pt>
                <c:pt idx="2">
                  <c:v>11/12</c:v>
                </c:pt>
                <c:pt idx="3">
                  <c:v>12/13</c:v>
                </c:pt>
                <c:pt idx="4">
                  <c:v>13/14</c:v>
                </c:pt>
                <c:pt idx="5">
                  <c:v>14/15</c:v>
                </c:pt>
                <c:pt idx="6">
                  <c:v>15/16</c:v>
                </c:pt>
                <c:pt idx="7">
                  <c:v>16/17</c:v>
                </c:pt>
                <c:pt idx="8">
                  <c:v>17/18</c:v>
                </c:pt>
                <c:pt idx="9">
                  <c:v>18/19</c:v>
                </c:pt>
                <c:pt idx="10">
                  <c:v>19/20</c:v>
                </c:pt>
                <c:pt idx="11">
                  <c:v>20/21</c:v>
                </c:pt>
                <c:pt idx="12">
                  <c:v>21/22</c:v>
                </c:pt>
                <c:pt idx="13">
                  <c:v>22/23</c:v>
                </c:pt>
                <c:pt idx="14">
                  <c:v>23/24</c:v>
                </c:pt>
                <c:pt idx="15">
                  <c:v>24/25</c:v>
                </c:pt>
              </c:strCache>
            </c:strRef>
          </c:cat>
          <c:val>
            <c:numRef>
              <c:f>'806'!$B$24:$B$39</c:f>
              <c:numCache>
                <c:formatCode>[=0]"-  ";#\ ##0\ \ </c:formatCode>
                <c:ptCount val="16"/>
                <c:pt idx="0">
                  <c:v>649</c:v>
                </c:pt>
                <c:pt idx="1">
                  <c:v>722</c:v>
                </c:pt>
                <c:pt idx="2">
                  <c:v>713</c:v>
                </c:pt>
                <c:pt idx="3">
                  <c:v>724</c:v>
                </c:pt>
                <c:pt idx="4">
                  <c:v>719</c:v>
                </c:pt>
                <c:pt idx="5">
                  <c:v>734</c:v>
                </c:pt>
                <c:pt idx="6">
                  <c:v>734</c:v>
                </c:pt>
                <c:pt idx="7">
                  <c:v>727</c:v>
                </c:pt>
                <c:pt idx="8">
                  <c:v>731</c:v>
                </c:pt>
                <c:pt idx="9">
                  <c:v>704</c:v>
                </c:pt>
                <c:pt idx="10">
                  <c:v>710</c:v>
                </c:pt>
                <c:pt idx="11">
                  <c:v>686</c:v>
                </c:pt>
                <c:pt idx="12">
                  <c:v>676</c:v>
                </c:pt>
                <c:pt idx="13">
                  <c:v>660</c:v>
                </c:pt>
                <c:pt idx="14">
                  <c:v>665</c:v>
                </c:pt>
                <c:pt idx="15">
                  <c:v>664</c:v>
                </c:pt>
              </c:numCache>
            </c:numRef>
          </c:val>
          <c:smooth val="0"/>
          <c:extLst>
            <c:ext xmlns:c16="http://schemas.microsoft.com/office/drawing/2014/chart" uri="{C3380CC4-5D6E-409C-BE32-E72D297353CC}">
              <c16:uniqueId val="{00000001-0A04-453A-BF14-35C9F86B230E}"/>
            </c:ext>
          </c:extLst>
        </c:ser>
        <c:dLbls>
          <c:showLegendKey val="0"/>
          <c:showVal val="0"/>
          <c:showCatName val="0"/>
          <c:showSerName val="0"/>
          <c:showPercent val="0"/>
          <c:showBubbleSize val="0"/>
        </c:dLbls>
        <c:smooth val="0"/>
        <c:axId val="490189184"/>
        <c:axId val="490190720"/>
      </c:lineChart>
      <c:catAx>
        <c:axId val="490189184"/>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90190720"/>
        <c:crosses val="autoZero"/>
        <c:auto val="1"/>
        <c:lblAlgn val="ctr"/>
        <c:lblOffset val="100"/>
        <c:noMultiLvlLbl val="0"/>
      </c:catAx>
      <c:valAx>
        <c:axId val="490190720"/>
        <c:scaling>
          <c:orientation val="minMax"/>
          <c:max val="2500"/>
          <c:min val="0"/>
        </c:scaling>
        <c:delete val="0"/>
        <c:axPos val="r"/>
        <c:majorGridlines>
          <c:spPr>
            <a:ln w="28575">
              <a:solidFill>
                <a:schemeClr val="bg1"/>
              </a:solidFill>
            </a:ln>
          </c:spPr>
        </c:majorGridlines>
        <c:numFmt formatCode="[=0]&quot; -&quot;;#\ ##0" sourceLinked="0"/>
        <c:majorTickMark val="none"/>
        <c:minorTickMark val="none"/>
        <c:tickLblPos val="nextTo"/>
        <c:spPr>
          <a:ln>
            <a:solidFill>
              <a:schemeClr val="bg1"/>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90189184"/>
        <c:crosses val="max"/>
        <c:crossBetween val="midCat"/>
      </c:valAx>
      <c:spPr>
        <a:solidFill>
          <a:schemeClr val="bg1">
            <a:lumMod val="95000"/>
          </a:schemeClr>
        </a:solidFill>
        <a:ln>
          <a:noFill/>
        </a:ln>
      </c:spPr>
    </c:plotArea>
    <c:legend>
      <c:legendPos val="t"/>
      <c:layout>
        <c:manualLayout>
          <c:xMode val="edge"/>
          <c:yMode val="edge"/>
          <c:x val="0"/>
          <c:y val="0.13282768471392284"/>
          <c:w val="0.9789586563827859"/>
          <c:h val="4.6878838421059436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8"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l">
              <a:defRPr sz="1400" b="1" i="0" u="none" strike="noStrike" baseline="0">
                <a:solidFill>
                  <a:srgbClr val="000000"/>
                </a:solidFill>
                <a:latin typeface="Calibri"/>
                <a:ea typeface="Calibri"/>
                <a:cs typeface="Calibri"/>
              </a:defRPr>
            </a:pPr>
            <a:r>
              <a:rPr lang="de-DE" sz="1000">
                <a:latin typeface="Open Sans" panose="020B0606030504020204" pitchFamily="34" charset="0"/>
                <a:ea typeface="Open Sans" panose="020B0606030504020204" pitchFamily="34" charset="0"/>
                <a:cs typeface="Open Sans" panose="020B0606030504020204" pitchFamily="34" charset="0"/>
              </a:rPr>
              <a:t>Entwicklung der Studierenden an den Lübecker Hochschulen </a:t>
            </a:r>
          </a:p>
          <a:p>
            <a:pPr algn="l">
              <a:defRPr sz="1400" b="1" i="0" u="none" strike="noStrike" baseline="0">
                <a:solidFill>
                  <a:srgbClr val="000000"/>
                </a:solidFill>
                <a:latin typeface="Calibri"/>
                <a:ea typeface="Calibri"/>
                <a:cs typeface="Calibri"/>
              </a:defRPr>
            </a:pPr>
            <a:r>
              <a:rPr lang="de-DE" sz="1000" b="0">
                <a:latin typeface="Open Sans" panose="020B0606030504020204" pitchFamily="34" charset="0"/>
                <a:ea typeface="Open Sans" panose="020B0606030504020204" pitchFamily="34" charset="0"/>
                <a:cs typeface="Open Sans" panose="020B0606030504020204" pitchFamily="34" charset="0"/>
              </a:rPr>
              <a:t>Anzahl</a:t>
            </a:r>
            <a:r>
              <a:rPr lang="de-DE" sz="1000">
                <a:latin typeface="Open Sans" panose="020B0606030504020204" pitchFamily="34" charset="0"/>
                <a:ea typeface="Open Sans" panose="020B0606030504020204" pitchFamily="34" charset="0"/>
                <a:cs typeface="Open Sans" panose="020B0606030504020204" pitchFamily="34" charset="0"/>
              </a:rPr>
              <a:t> </a:t>
            </a:r>
          </a:p>
        </c:rich>
      </c:tx>
      <c:layout>
        <c:manualLayout>
          <c:xMode val="edge"/>
          <c:yMode val="edge"/>
          <c:x val="4.9193595667728936E-5"/>
          <c:y val="8.6224558026459751E-3"/>
        </c:manualLayout>
      </c:layout>
      <c:overlay val="0"/>
    </c:title>
    <c:autoTitleDeleted val="0"/>
    <c:plotArea>
      <c:layout>
        <c:manualLayout>
          <c:layoutTarget val="inner"/>
          <c:xMode val="edge"/>
          <c:yMode val="edge"/>
          <c:x val="3.716129661523946E-2"/>
          <c:y val="0.11946342606609196"/>
          <c:w val="0.88458960030303957"/>
          <c:h val="0.80479439222101734"/>
        </c:manualLayout>
      </c:layout>
      <c:lineChart>
        <c:grouping val="standard"/>
        <c:varyColors val="0"/>
        <c:ser>
          <c:idx val="2"/>
          <c:order val="0"/>
          <c:tx>
            <c:v>Technische Hochschule zu Lübeck</c:v>
          </c:tx>
          <c:spPr>
            <a:ln w="28575">
              <a:solidFill>
                <a:srgbClr val="F79646">
                  <a:lumMod val="75000"/>
                </a:srgbClr>
              </a:solidFill>
            </a:ln>
          </c:spPr>
          <c:marker>
            <c:symbol val="none"/>
          </c:marker>
          <c:cat>
            <c:strRef>
              <c:extLst>
                <c:ext xmlns:c15="http://schemas.microsoft.com/office/drawing/2012/chart" uri="{02D57815-91ED-43cb-92C2-25804820EDAC}">
                  <c15:fullRef>
                    <c15:sqref>'807'!$A$6:$A$38</c15:sqref>
                  </c15:fullRef>
                </c:ext>
              </c:extLst>
              <c:f>('807'!$A$6:$A$8,'807'!$A$11:$A$38)</c:f>
              <c:strCache>
                <c:ptCount val="31"/>
                <c:pt idx="0">
                  <c:v>92/93</c:v>
                </c:pt>
                <c:pt idx="1">
                  <c:v>93/94</c:v>
                </c:pt>
                <c:pt idx="2">
                  <c:v>94/95</c:v>
                </c:pt>
                <c:pt idx="3">
                  <c:v>97/98</c:v>
                </c:pt>
                <c:pt idx="4">
                  <c:v>98/99</c:v>
                </c:pt>
                <c:pt idx="5">
                  <c:v>99/00</c:v>
                </c:pt>
                <c:pt idx="6">
                  <c:v>00/01</c:v>
                </c:pt>
                <c:pt idx="7">
                  <c:v>01/02</c:v>
                </c:pt>
                <c:pt idx="8">
                  <c:v>02/03</c:v>
                </c:pt>
                <c:pt idx="9">
                  <c:v>03/04</c:v>
                </c:pt>
                <c:pt idx="10">
                  <c:v>04/05</c:v>
                </c:pt>
                <c:pt idx="11">
                  <c:v>05/06</c:v>
                </c:pt>
                <c:pt idx="12">
                  <c:v>06/07</c:v>
                </c:pt>
                <c:pt idx="13">
                  <c:v>07/08</c:v>
                </c:pt>
                <c:pt idx="14">
                  <c:v>08/09</c:v>
                </c:pt>
                <c:pt idx="15">
                  <c:v>09/10</c:v>
                </c:pt>
                <c:pt idx="16">
                  <c:v>10/11</c:v>
                </c:pt>
                <c:pt idx="17">
                  <c:v>11/12</c:v>
                </c:pt>
                <c:pt idx="18">
                  <c:v>12/13</c:v>
                </c:pt>
                <c:pt idx="19">
                  <c:v>13/14</c:v>
                </c:pt>
                <c:pt idx="20">
                  <c:v>14/15</c:v>
                </c:pt>
                <c:pt idx="21">
                  <c:v>15/16</c:v>
                </c:pt>
                <c:pt idx="22">
                  <c:v>16/17</c:v>
                </c:pt>
                <c:pt idx="23">
                  <c:v>17/18</c:v>
                </c:pt>
                <c:pt idx="24">
                  <c:v>18/19</c:v>
                </c:pt>
                <c:pt idx="25">
                  <c:v>19/20</c:v>
                </c:pt>
                <c:pt idx="26">
                  <c:v>20/21</c:v>
                </c:pt>
                <c:pt idx="27">
                  <c:v>21/22</c:v>
                </c:pt>
                <c:pt idx="28">
                  <c:v>22/23</c:v>
                </c:pt>
                <c:pt idx="29">
                  <c:v>23/24</c:v>
                </c:pt>
                <c:pt idx="30">
                  <c:v>24/25</c:v>
                </c:pt>
              </c:strCache>
            </c:strRef>
          </c:cat>
          <c:val>
            <c:numRef>
              <c:extLst>
                <c:ext xmlns:c15="http://schemas.microsoft.com/office/drawing/2012/chart" uri="{02D57815-91ED-43cb-92C2-25804820EDAC}">
                  <c15:fullRef>
                    <c15:sqref>'807'!$C$6:$C$38</c15:sqref>
                  </c15:fullRef>
                </c:ext>
              </c:extLst>
              <c:f>('807'!$C$6:$C$8,'807'!$C$11:$C$38)</c:f>
              <c:numCache>
                <c:formatCode>#\ ##0\ </c:formatCode>
                <c:ptCount val="31"/>
                <c:pt idx="0">
                  <c:v>2840</c:v>
                </c:pt>
                <c:pt idx="1">
                  <c:v>3205</c:v>
                </c:pt>
                <c:pt idx="2">
                  <c:v>3080</c:v>
                </c:pt>
                <c:pt idx="3">
                  <c:v>2522</c:v>
                </c:pt>
                <c:pt idx="4">
                  <c:v>2283</c:v>
                </c:pt>
                <c:pt idx="5">
                  <c:v>2183</c:v>
                </c:pt>
                <c:pt idx="6">
                  <c:v>2312</c:v>
                </c:pt>
                <c:pt idx="7">
                  <c:v>2331</c:v>
                </c:pt>
                <c:pt idx="8">
                  <c:v>2348</c:v>
                </c:pt>
                <c:pt idx="9">
                  <c:v>2728</c:v>
                </c:pt>
                <c:pt idx="10">
                  <c:v>3107</c:v>
                </c:pt>
                <c:pt idx="11">
                  <c:v>3301</c:v>
                </c:pt>
                <c:pt idx="12">
                  <c:v>3520</c:v>
                </c:pt>
                <c:pt idx="13">
                  <c:v>4082</c:v>
                </c:pt>
                <c:pt idx="14">
                  <c:v>4083</c:v>
                </c:pt>
                <c:pt idx="15">
                  <c:v>4124</c:v>
                </c:pt>
                <c:pt idx="16">
                  <c:v>4439</c:v>
                </c:pt>
                <c:pt idx="17">
                  <c:v>4528</c:v>
                </c:pt>
                <c:pt idx="18">
                  <c:v>4339</c:v>
                </c:pt>
                <c:pt idx="19">
                  <c:v>4303</c:v>
                </c:pt>
                <c:pt idx="20">
                  <c:v>4385</c:v>
                </c:pt>
                <c:pt idx="21">
                  <c:v>4438</c:v>
                </c:pt>
                <c:pt idx="22">
                  <c:v>4768</c:v>
                </c:pt>
                <c:pt idx="23">
                  <c:v>4905</c:v>
                </c:pt>
                <c:pt idx="24">
                  <c:v>5028</c:v>
                </c:pt>
                <c:pt idx="25">
                  <c:v>5030</c:v>
                </c:pt>
                <c:pt idx="26">
                  <c:v>5157</c:v>
                </c:pt>
                <c:pt idx="27">
                  <c:v>5204</c:v>
                </c:pt>
                <c:pt idx="28">
                  <c:v>5136</c:v>
                </c:pt>
                <c:pt idx="29">
                  <c:v>4967</c:v>
                </c:pt>
                <c:pt idx="30">
                  <c:v>4767</c:v>
                </c:pt>
              </c:numCache>
            </c:numRef>
          </c:val>
          <c:smooth val="0"/>
          <c:extLst>
            <c:ext xmlns:c15="http://schemas.microsoft.com/office/drawing/2012/chart" uri="{02D57815-91ED-43cb-92C2-25804820EDAC}">
              <c15:categoryFilterExceptions>
                <c15:categoryFilterException>
                  <c15:sqref>'807'!$C$9</c15:sqref>
                  <c15:spPr xmlns:c15="http://schemas.microsoft.com/office/drawing/2012/chart">
                    <a:ln w="28575">
                      <a:noFill/>
                    </a:ln>
                  </c15:spPr>
                  <c15:bubble3D val="0"/>
                </c15:categoryFilterException>
                <c15:categoryFilterException>
                  <c15:sqref>'807'!$C$10</c15:sqref>
                  <c15:spPr xmlns:c15="http://schemas.microsoft.com/office/drawing/2012/chart">
                    <a:ln w="28575">
                      <a:noFill/>
                    </a:ln>
                  </c15:spPr>
                  <c15:bubble3D val="0"/>
                </c15:categoryFilterException>
              </c15:categoryFilterExceptions>
            </c:ext>
            <c:ext xmlns:c16="http://schemas.microsoft.com/office/drawing/2014/chart" uri="{C3380CC4-5D6E-409C-BE32-E72D297353CC}">
              <c16:uniqueId val="{00000004-5ED2-4301-8B25-2CACD92C7C12}"/>
            </c:ext>
          </c:extLst>
        </c:ser>
        <c:ser>
          <c:idx val="0"/>
          <c:order val="1"/>
          <c:tx>
            <c:v>Universität zu Lübeck</c:v>
          </c:tx>
          <c:spPr>
            <a:ln w="28575"/>
          </c:spPr>
          <c:marker>
            <c:symbol val="none"/>
          </c:marker>
          <c:cat>
            <c:strRef>
              <c:extLst>
                <c:ext xmlns:c15="http://schemas.microsoft.com/office/drawing/2012/chart" uri="{02D57815-91ED-43cb-92C2-25804820EDAC}">
                  <c15:fullRef>
                    <c15:sqref>'807'!$A$6:$A$38</c15:sqref>
                  </c15:fullRef>
                </c:ext>
              </c:extLst>
              <c:f>('807'!$A$6:$A$8,'807'!$A$11:$A$38)</c:f>
              <c:strCache>
                <c:ptCount val="31"/>
                <c:pt idx="0">
                  <c:v>92/93</c:v>
                </c:pt>
                <c:pt idx="1">
                  <c:v>93/94</c:v>
                </c:pt>
                <c:pt idx="2">
                  <c:v>94/95</c:v>
                </c:pt>
                <c:pt idx="3">
                  <c:v>97/98</c:v>
                </c:pt>
                <c:pt idx="4">
                  <c:v>98/99</c:v>
                </c:pt>
                <c:pt idx="5">
                  <c:v>99/00</c:v>
                </c:pt>
                <c:pt idx="6">
                  <c:v>00/01</c:v>
                </c:pt>
                <c:pt idx="7">
                  <c:v>01/02</c:v>
                </c:pt>
                <c:pt idx="8">
                  <c:v>02/03</c:v>
                </c:pt>
                <c:pt idx="9">
                  <c:v>03/04</c:v>
                </c:pt>
                <c:pt idx="10">
                  <c:v>04/05</c:v>
                </c:pt>
                <c:pt idx="11">
                  <c:v>05/06</c:v>
                </c:pt>
                <c:pt idx="12">
                  <c:v>06/07</c:v>
                </c:pt>
                <c:pt idx="13">
                  <c:v>07/08</c:v>
                </c:pt>
                <c:pt idx="14">
                  <c:v>08/09</c:v>
                </c:pt>
                <c:pt idx="15">
                  <c:v>09/10</c:v>
                </c:pt>
                <c:pt idx="16">
                  <c:v>10/11</c:v>
                </c:pt>
                <c:pt idx="17">
                  <c:v>11/12</c:v>
                </c:pt>
                <c:pt idx="18">
                  <c:v>12/13</c:v>
                </c:pt>
                <c:pt idx="19">
                  <c:v>13/14</c:v>
                </c:pt>
                <c:pt idx="20">
                  <c:v>14/15</c:v>
                </c:pt>
                <c:pt idx="21">
                  <c:v>15/16</c:v>
                </c:pt>
                <c:pt idx="22">
                  <c:v>16/17</c:v>
                </c:pt>
                <c:pt idx="23">
                  <c:v>17/18</c:v>
                </c:pt>
                <c:pt idx="24">
                  <c:v>18/19</c:v>
                </c:pt>
                <c:pt idx="25">
                  <c:v>19/20</c:v>
                </c:pt>
                <c:pt idx="26">
                  <c:v>20/21</c:v>
                </c:pt>
                <c:pt idx="27">
                  <c:v>21/22</c:v>
                </c:pt>
                <c:pt idx="28">
                  <c:v>22/23</c:v>
                </c:pt>
                <c:pt idx="29">
                  <c:v>23/24</c:v>
                </c:pt>
                <c:pt idx="30">
                  <c:v>24/25</c:v>
                </c:pt>
              </c:strCache>
            </c:strRef>
          </c:cat>
          <c:val>
            <c:numRef>
              <c:extLst>
                <c:ext xmlns:c15="http://schemas.microsoft.com/office/drawing/2012/chart" uri="{02D57815-91ED-43cb-92C2-25804820EDAC}">
                  <c15:fullRef>
                    <c15:sqref>'807'!$F$6:$F$38</c15:sqref>
                  </c15:fullRef>
                </c:ext>
              </c:extLst>
              <c:f>('807'!$F$6:$F$8,'807'!$F$11:$F$38)</c:f>
              <c:numCache>
                <c:formatCode>#\ ##0\ </c:formatCode>
                <c:ptCount val="31"/>
                <c:pt idx="0">
                  <c:v>1436</c:v>
                </c:pt>
                <c:pt idx="1">
                  <c:v>1512</c:v>
                </c:pt>
                <c:pt idx="2">
                  <c:v>1562</c:v>
                </c:pt>
                <c:pt idx="3">
                  <c:v>1810</c:v>
                </c:pt>
                <c:pt idx="4">
                  <c:v>1875</c:v>
                </c:pt>
                <c:pt idx="5">
                  <c:v>1952</c:v>
                </c:pt>
                <c:pt idx="6">
                  <c:v>2052</c:v>
                </c:pt>
                <c:pt idx="7">
                  <c:v>2227</c:v>
                </c:pt>
                <c:pt idx="8">
                  <c:v>2294</c:v>
                </c:pt>
                <c:pt idx="9">
                  <c:v>2420</c:v>
                </c:pt>
                <c:pt idx="10">
                  <c:v>2449</c:v>
                </c:pt>
                <c:pt idx="11">
                  <c:v>2425</c:v>
                </c:pt>
                <c:pt idx="12">
                  <c:v>2432</c:v>
                </c:pt>
                <c:pt idx="13">
                  <c:v>2434</c:v>
                </c:pt>
                <c:pt idx="14">
                  <c:v>2551</c:v>
                </c:pt>
                <c:pt idx="15">
                  <c:v>2729</c:v>
                </c:pt>
                <c:pt idx="16">
                  <c:v>2918</c:v>
                </c:pt>
                <c:pt idx="17">
                  <c:v>3214</c:v>
                </c:pt>
                <c:pt idx="18">
                  <c:v>3345</c:v>
                </c:pt>
                <c:pt idx="19">
                  <c:v>3471</c:v>
                </c:pt>
                <c:pt idx="20">
                  <c:v>3711</c:v>
                </c:pt>
                <c:pt idx="21">
                  <c:v>4026</c:v>
                </c:pt>
                <c:pt idx="22">
                  <c:v>4341</c:v>
                </c:pt>
                <c:pt idx="23">
                  <c:v>4771</c:v>
                </c:pt>
                <c:pt idx="24">
                  <c:v>4945</c:v>
                </c:pt>
                <c:pt idx="25">
                  <c:v>5335</c:v>
                </c:pt>
                <c:pt idx="26">
                  <c:v>5647</c:v>
                </c:pt>
                <c:pt idx="27">
                  <c:v>5968</c:v>
                </c:pt>
                <c:pt idx="28">
                  <c:v>5879</c:v>
                </c:pt>
                <c:pt idx="29">
                  <c:v>5930</c:v>
                </c:pt>
                <c:pt idx="30">
                  <c:v>6113</c:v>
                </c:pt>
              </c:numCache>
            </c:numRef>
          </c:val>
          <c:smooth val="0"/>
          <c:extLst>
            <c:ext xmlns:c16="http://schemas.microsoft.com/office/drawing/2014/chart" uri="{C3380CC4-5D6E-409C-BE32-E72D297353CC}">
              <c16:uniqueId val="{00000005-5ED2-4301-8B25-2CACD92C7C12}"/>
            </c:ext>
          </c:extLst>
        </c:ser>
        <c:ser>
          <c:idx val="1"/>
          <c:order val="2"/>
          <c:tx>
            <c:strRef>
              <c:f>'807'!$I$4:$K$4</c:f>
              <c:strCache>
                <c:ptCount val="1"/>
                <c:pt idx="0">
                  <c:v>Musikhochschule</c:v>
                </c:pt>
              </c:strCache>
            </c:strRef>
          </c:tx>
          <c:spPr>
            <a:ln w="28575"/>
          </c:spPr>
          <c:marker>
            <c:symbol val="none"/>
          </c:marker>
          <c:cat>
            <c:strRef>
              <c:extLst>
                <c:ext xmlns:c15="http://schemas.microsoft.com/office/drawing/2012/chart" uri="{02D57815-91ED-43cb-92C2-25804820EDAC}">
                  <c15:fullRef>
                    <c15:sqref>'807'!$A$6:$A$38</c15:sqref>
                  </c15:fullRef>
                </c:ext>
              </c:extLst>
              <c:f>('807'!$A$6:$A$8,'807'!$A$11:$A$38)</c:f>
              <c:strCache>
                <c:ptCount val="31"/>
                <c:pt idx="0">
                  <c:v>92/93</c:v>
                </c:pt>
                <c:pt idx="1">
                  <c:v>93/94</c:v>
                </c:pt>
                <c:pt idx="2">
                  <c:v>94/95</c:v>
                </c:pt>
                <c:pt idx="3">
                  <c:v>97/98</c:v>
                </c:pt>
                <c:pt idx="4">
                  <c:v>98/99</c:v>
                </c:pt>
                <c:pt idx="5">
                  <c:v>99/00</c:v>
                </c:pt>
                <c:pt idx="6">
                  <c:v>00/01</c:v>
                </c:pt>
                <c:pt idx="7">
                  <c:v>01/02</c:v>
                </c:pt>
                <c:pt idx="8">
                  <c:v>02/03</c:v>
                </c:pt>
                <c:pt idx="9">
                  <c:v>03/04</c:v>
                </c:pt>
                <c:pt idx="10">
                  <c:v>04/05</c:v>
                </c:pt>
                <c:pt idx="11">
                  <c:v>05/06</c:v>
                </c:pt>
                <c:pt idx="12">
                  <c:v>06/07</c:v>
                </c:pt>
                <c:pt idx="13">
                  <c:v>07/08</c:v>
                </c:pt>
                <c:pt idx="14">
                  <c:v>08/09</c:v>
                </c:pt>
                <c:pt idx="15">
                  <c:v>09/10</c:v>
                </c:pt>
                <c:pt idx="16">
                  <c:v>10/11</c:v>
                </c:pt>
                <c:pt idx="17">
                  <c:v>11/12</c:v>
                </c:pt>
                <c:pt idx="18">
                  <c:v>12/13</c:v>
                </c:pt>
                <c:pt idx="19">
                  <c:v>13/14</c:v>
                </c:pt>
                <c:pt idx="20">
                  <c:v>14/15</c:v>
                </c:pt>
                <c:pt idx="21">
                  <c:v>15/16</c:v>
                </c:pt>
                <c:pt idx="22">
                  <c:v>16/17</c:v>
                </c:pt>
                <c:pt idx="23">
                  <c:v>17/18</c:v>
                </c:pt>
                <c:pt idx="24">
                  <c:v>18/19</c:v>
                </c:pt>
                <c:pt idx="25">
                  <c:v>19/20</c:v>
                </c:pt>
                <c:pt idx="26">
                  <c:v>20/21</c:v>
                </c:pt>
                <c:pt idx="27">
                  <c:v>21/22</c:v>
                </c:pt>
                <c:pt idx="28">
                  <c:v>22/23</c:v>
                </c:pt>
                <c:pt idx="29">
                  <c:v>23/24</c:v>
                </c:pt>
                <c:pt idx="30">
                  <c:v>24/25</c:v>
                </c:pt>
              </c:strCache>
            </c:strRef>
          </c:cat>
          <c:val>
            <c:numRef>
              <c:extLst>
                <c:ext xmlns:c15="http://schemas.microsoft.com/office/drawing/2012/chart" uri="{02D57815-91ED-43cb-92C2-25804820EDAC}">
                  <c15:fullRef>
                    <c15:sqref>'807'!$I$6:$I$38</c15:sqref>
                  </c15:fullRef>
                </c:ext>
              </c:extLst>
              <c:f>('807'!$I$6:$I$8,'807'!$I$11:$I$38)</c:f>
              <c:numCache>
                <c:formatCode>#\ ##0\ </c:formatCode>
                <c:ptCount val="31"/>
                <c:pt idx="0">
                  <c:v>400</c:v>
                </c:pt>
                <c:pt idx="1">
                  <c:v>367</c:v>
                </c:pt>
                <c:pt idx="2">
                  <c:v>386</c:v>
                </c:pt>
                <c:pt idx="3">
                  <c:v>443</c:v>
                </c:pt>
                <c:pt idx="4">
                  <c:v>413</c:v>
                </c:pt>
                <c:pt idx="5">
                  <c:v>407</c:v>
                </c:pt>
                <c:pt idx="6">
                  <c:v>422</c:v>
                </c:pt>
                <c:pt idx="7">
                  <c:v>435</c:v>
                </c:pt>
                <c:pt idx="8">
                  <c:v>450</c:v>
                </c:pt>
                <c:pt idx="9">
                  <c:v>431</c:v>
                </c:pt>
                <c:pt idx="10">
                  <c:v>452</c:v>
                </c:pt>
                <c:pt idx="11">
                  <c:v>434</c:v>
                </c:pt>
                <c:pt idx="12">
                  <c:v>454</c:v>
                </c:pt>
                <c:pt idx="13">
                  <c:v>471</c:v>
                </c:pt>
                <c:pt idx="14">
                  <c:v>483</c:v>
                </c:pt>
                <c:pt idx="15">
                  <c:v>487</c:v>
                </c:pt>
                <c:pt idx="16">
                  <c:v>394</c:v>
                </c:pt>
                <c:pt idx="17">
                  <c:v>380</c:v>
                </c:pt>
                <c:pt idx="18">
                  <c:v>369</c:v>
                </c:pt>
                <c:pt idx="19">
                  <c:v>411</c:v>
                </c:pt>
                <c:pt idx="20">
                  <c:v>399</c:v>
                </c:pt>
                <c:pt idx="21">
                  <c:v>343</c:v>
                </c:pt>
                <c:pt idx="22">
                  <c:v>399</c:v>
                </c:pt>
                <c:pt idx="23">
                  <c:v>410</c:v>
                </c:pt>
                <c:pt idx="24">
                  <c:v>414</c:v>
                </c:pt>
                <c:pt idx="25">
                  <c:v>377</c:v>
                </c:pt>
                <c:pt idx="26">
                  <c:v>397</c:v>
                </c:pt>
                <c:pt idx="27">
                  <c:v>390</c:v>
                </c:pt>
                <c:pt idx="28">
                  <c:v>404</c:v>
                </c:pt>
                <c:pt idx="29">
                  <c:v>424</c:v>
                </c:pt>
                <c:pt idx="30">
                  <c:v>440</c:v>
                </c:pt>
              </c:numCache>
            </c:numRef>
          </c:val>
          <c:smooth val="0"/>
          <c:extLst>
            <c:ext xmlns:c15="http://schemas.microsoft.com/office/drawing/2012/chart" uri="{02D57815-91ED-43cb-92C2-25804820EDAC}">
              <c15:categoryFilterExceptions>
                <c15:categoryFilterException>
                  <c15:sqref>'807'!$I$9</c15:sqref>
                  <c15:spPr xmlns:c15="http://schemas.microsoft.com/office/drawing/2012/chart">
                    <a:ln w="28575">
                      <a:noFill/>
                    </a:ln>
                  </c15:spPr>
                  <c15:bubble3D val="0"/>
                </c15:categoryFilterException>
                <c15:categoryFilterException>
                  <c15:sqref>'807'!$I$10</c15:sqref>
                  <c15:spPr xmlns:c15="http://schemas.microsoft.com/office/drawing/2012/chart">
                    <a:ln w="28575">
                      <a:noFill/>
                    </a:ln>
                  </c15:spPr>
                  <c15:bubble3D val="0"/>
                </c15:categoryFilterException>
              </c15:categoryFilterExceptions>
            </c:ext>
            <c:ext xmlns:c16="http://schemas.microsoft.com/office/drawing/2014/chart" uri="{C3380CC4-5D6E-409C-BE32-E72D297353CC}">
              <c16:uniqueId val="{0000000A-5ED2-4301-8B25-2CACD92C7C12}"/>
            </c:ext>
          </c:extLst>
        </c:ser>
        <c:ser>
          <c:idx val="3"/>
          <c:order val="3"/>
          <c:tx>
            <c:v>Hochschule des Bundes für öffentliche Verwaltung: Fachbereich Bundespolizei</c:v>
          </c:tx>
          <c:spPr>
            <a:ln w="28575"/>
          </c:spPr>
          <c:marker>
            <c:symbol val="none"/>
          </c:marker>
          <c:cat>
            <c:strRef>
              <c:extLst>
                <c:ext xmlns:c15="http://schemas.microsoft.com/office/drawing/2012/chart" uri="{02D57815-91ED-43cb-92C2-25804820EDAC}">
                  <c15:fullRef>
                    <c15:sqref>('807'!$A$6:$A$8,'807'!$A$15:$A$38)</c15:sqref>
                  </c15:fullRef>
                </c:ext>
              </c:extLst>
              <c:f>('807'!$A$6:$A$8,'807'!$A$17:$A$38)</c:f>
              <c:strCache>
                <c:ptCount val="25"/>
                <c:pt idx="0">
                  <c:v>92/93</c:v>
                </c:pt>
                <c:pt idx="1">
                  <c:v>93/94</c:v>
                </c:pt>
                <c:pt idx="2">
                  <c:v>94/95</c:v>
                </c:pt>
                <c:pt idx="3">
                  <c:v>03/04</c:v>
                </c:pt>
                <c:pt idx="4">
                  <c:v>04/05</c:v>
                </c:pt>
                <c:pt idx="5">
                  <c:v>05/06</c:v>
                </c:pt>
                <c:pt idx="6">
                  <c:v>06/07</c:v>
                </c:pt>
                <c:pt idx="7">
                  <c:v>07/08</c:v>
                </c:pt>
                <c:pt idx="8">
                  <c:v>08/09</c:v>
                </c:pt>
                <c:pt idx="9">
                  <c:v>09/10</c:v>
                </c:pt>
                <c:pt idx="10">
                  <c:v>10/11</c:v>
                </c:pt>
                <c:pt idx="11">
                  <c:v>11/12</c:v>
                </c:pt>
                <c:pt idx="12">
                  <c:v>12/13</c:v>
                </c:pt>
                <c:pt idx="13">
                  <c:v>13/14</c:v>
                </c:pt>
                <c:pt idx="14">
                  <c:v>14/15</c:v>
                </c:pt>
                <c:pt idx="15">
                  <c:v>15/16</c:v>
                </c:pt>
                <c:pt idx="16">
                  <c:v>16/17</c:v>
                </c:pt>
                <c:pt idx="17">
                  <c:v>17/18</c:v>
                </c:pt>
                <c:pt idx="18">
                  <c:v>18/19</c:v>
                </c:pt>
                <c:pt idx="19">
                  <c:v>19/20</c:v>
                </c:pt>
                <c:pt idx="20">
                  <c:v>20/21</c:v>
                </c:pt>
                <c:pt idx="21">
                  <c:v>21/22</c:v>
                </c:pt>
                <c:pt idx="22">
                  <c:v>22/23</c:v>
                </c:pt>
                <c:pt idx="23">
                  <c:v>23/24</c:v>
                </c:pt>
                <c:pt idx="24">
                  <c:v>24/25</c:v>
                </c:pt>
              </c:strCache>
            </c:strRef>
          </c:cat>
          <c:val>
            <c:numRef>
              <c:extLst>
                <c:ext xmlns:c15="http://schemas.microsoft.com/office/drawing/2012/chart" uri="{02D57815-91ED-43cb-92C2-25804820EDAC}">
                  <c15:fullRef>
                    <c15:sqref>('807'!$L$6:$L$8,'807'!$L$15:$L$38)</c15:sqref>
                  </c15:fullRef>
                </c:ext>
              </c:extLst>
              <c:f>('807'!$L$6:$L$8,'807'!$L$17:$L$38)</c:f>
              <c:numCache>
                <c:formatCode>#\ ##0\ </c:formatCode>
                <c:ptCount val="25"/>
                <c:pt idx="0">
                  <c:v>0</c:v>
                </c:pt>
                <c:pt idx="1">
                  <c:v>288</c:v>
                </c:pt>
                <c:pt idx="2">
                  <c:v>342</c:v>
                </c:pt>
                <c:pt idx="3">
                  <c:v>456</c:v>
                </c:pt>
                <c:pt idx="4">
                  <c:v>472</c:v>
                </c:pt>
                <c:pt idx="5">
                  <c:v>541</c:v>
                </c:pt>
                <c:pt idx="6">
                  <c:v>627</c:v>
                </c:pt>
                <c:pt idx="7">
                  <c:v>619</c:v>
                </c:pt>
                <c:pt idx="8">
                  <c:v>586</c:v>
                </c:pt>
                <c:pt idx="9">
                  <c:v>618</c:v>
                </c:pt>
                <c:pt idx="10">
                  <c:v>690</c:v>
                </c:pt>
                <c:pt idx="11">
                  <c:v>686</c:v>
                </c:pt>
                <c:pt idx="12">
                  <c:v>737</c:v>
                </c:pt>
                <c:pt idx="13">
                  <c:v>730</c:v>
                </c:pt>
                <c:pt idx="14">
                  <c:v>627</c:v>
                </c:pt>
                <c:pt idx="15">
                  <c:v>556</c:v>
                </c:pt>
                <c:pt idx="16">
                  <c:v>732</c:v>
                </c:pt>
                <c:pt idx="17">
                  <c:v>648</c:v>
                </c:pt>
                <c:pt idx="18">
                  <c:v>1272</c:v>
                </c:pt>
                <c:pt idx="19">
                  <c:v>1231</c:v>
                </c:pt>
                <c:pt idx="20">
                  <c:v>1417</c:v>
                </c:pt>
                <c:pt idx="21">
                  <c:v>2288</c:v>
                </c:pt>
                <c:pt idx="22">
                  <c:v>2038</c:v>
                </c:pt>
                <c:pt idx="23">
                  <c:v>2109</c:v>
                </c:pt>
                <c:pt idx="24">
                  <c:v>1992</c:v>
                </c:pt>
              </c:numCache>
            </c:numRef>
          </c:val>
          <c:smooth val="0"/>
          <c:extLst>
            <c:ext xmlns:c16="http://schemas.microsoft.com/office/drawing/2014/chart" uri="{C3380CC4-5D6E-409C-BE32-E72D297353CC}">
              <c16:uniqueId val="{0000000F-5ED2-4301-8B25-2CACD92C7C12}"/>
            </c:ext>
          </c:extLst>
        </c:ser>
        <c:dLbls>
          <c:showLegendKey val="0"/>
          <c:showVal val="0"/>
          <c:showCatName val="0"/>
          <c:showSerName val="0"/>
          <c:showPercent val="0"/>
          <c:showBubbleSize val="0"/>
        </c:dLbls>
        <c:smooth val="0"/>
        <c:axId val="488286080"/>
        <c:axId val="488287616"/>
      </c:lineChart>
      <c:catAx>
        <c:axId val="488286080"/>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8287616"/>
        <c:crosses val="autoZero"/>
        <c:auto val="1"/>
        <c:lblAlgn val="ctr"/>
        <c:lblOffset val="100"/>
        <c:noMultiLvlLbl val="0"/>
      </c:catAx>
      <c:valAx>
        <c:axId val="488287616"/>
        <c:scaling>
          <c:orientation val="minMax"/>
          <c:max val="7000"/>
        </c:scaling>
        <c:delete val="0"/>
        <c:axPos val="r"/>
        <c:majorGridlines>
          <c:spPr>
            <a:ln w="28575">
              <a:solidFill>
                <a:schemeClr val="bg1"/>
              </a:solidFill>
            </a:ln>
          </c:spPr>
        </c:majorGridlines>
        <c:numFmt formatCode="[=0]&quot; -&quot;;#\ ##0" sourceLinked="0"/>
        <c:majorTickMark val="none"/>
        <c:minorTickMark val="none"/>
        <c:tickLblPos val="nextTo"/>
        <c:spPr>
          <a:ln>
            <a:solidFill>
              <a:schemeClr val="bg1"/>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8286080"/>
        <c:crosses val="max"/>
        <c:crossBetween val="midCat"/>
      </c:valAx>
      <c:spPr>
        <a:solidFill>
          <a:schemeClr val="bg1">
            <a:lumMod val="95000"/>
          </a:schemeClr>
        </a:solidFill>
        <a:ln>
          <a:noFill/>
        </a:ln>
      </c:spPr>
    </c:plotArea>
    <c:legend>
      <c:legendPos val="t"/>
      <c:layout>
        <c:manualLayout>
          <c:xMode val="edge"/>
          <c:yMode val="edge"/>
          <c:x val="2.7956993981372278E-2"/>
          <c:y val="0.13860112279398398"/>
          <c:w val="0.76342731608381509"/>
          <c:h val="0.18362621440675875"/>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8"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l">
              <a:defRPr sz="1400" b="1" i="0" u="none" strike="noStrike" baseline="0">
                <a:solidFill>
                  <a:srgbClr val="000000"/>
                </a:solidFill>
                <a:latin typeface="Calibri"/>
                <a:ea typeface="Calibri"/>
                <a:cs typeface="Calibri"/>
              </a:defRPr>
            </a:pPr>
            <a:r>
              <a:rPr lang="de-DE" sz="1000">
                <a:latin typeface="Open Sans" panose="020B0606030504020204" pitchFamily="34" charset="0"/>
                <a:ea typeface="Open Sans" panose="020B0606030504020204" pitchFamily="34" charset="0"/>
                <a:cs typeface="Open Sans" panose="020B0606030504020204" pitchFamily="34" charset="0"/>
              </a:rPr>
              <a:t>Entwicklung der Theater in der Hansestadt Lübeck </a:t>
            </a:r>
          </a:p>
          <a:p>
            <a:pPr algn="l">
              <a:defRPr sz="1400" b="1" i="0" u="none" strike="noStrike" baseline="0">
                <a:solidFill>
                  <a:srgbClr val="000000"/>
                </a:solidFill>
                <a:latin typeface="Calibri"/>
                <a:ea typeface="Calibri"/>
                <a:cs typeface="Calibri"/>
              </a:defRPr>
            </a:pPr>
            <a:r>
              <a:rPr lang="de-DE" sz="1000" b="0">
                <a:latin typeface="Open Sans" panose="020B0606030504020204" pitchFamily="34" charset="0"/>
                <a:ea typeface="Open Sans" panose="020B0606030504020204" pitchFamily="34" charset="0"/>
                <a:cs typeface="Open Sans" panose="020B0606030504020204" pitchFamily="34" charset="0"/>
              </a:rPr>
              <a:t>Anzahl</a:t>
            </a:r>
            <a:r>
              <a:rPr lang="de-DE" sz="1000">
                <a:latin typeface="Open Sans" panose="020B0606030504020204" pitchFamily="34" charset="0"/>
                <a:ea typeface="Open Sans" panose="020B0606030504020204" pitchFamily="34" charset="0"/>
                <a:cs typeface="Open Sans" panose="020B0606030504020204" pitchFamily="34" charset="0"/>
              </a:rPr>
              <a:t> </a:t>
            </a:r>
            <a:r>
              <a:rPr lang="de-DE" sz="1000" b="0">
                <a:latin typeface="Open Sans" panose="020B0606030504020204" pitchFamily="34" charset="0"/>
                <a:ea typeface="Open Sans" panose="020B0606030504020204" pitchFamily="34" charset="0"/>
                <a:cs typeface="Open Sans" panose="020B0606030504020204" pitchFamily="34" charset="0"/>
              </a:rPr>
              <a:t>der</a:t>
            </a:r>
            <a:r>
              <a:rPr lang="de-DE" sz="1000" b="0" baseline="0">
                <a:latin typeface="Open Sans" panose="020B0606030504020204" pitchFamily="34" charset="0"/>
                <a:ea typeface="Open Sans" panose="020B0606030504020204" pitchFamily="34" charset="0"/>
                <a:cs typeface="Open Sans" panose="020B0606030504020204" pitchFamily="34" charset="0"/>
              </a:rPr>
              <a:t> Besuche</a:t>
            </a:r>
            <a:endParaRPr lang="de-DE" sz="1000" b="0">
              <a:latin typeface="Open Sans" panose="020B0606030504020204" pitchFamily="34" charset="0"/>
              <a:ea typeface="Open Sans" panose="020B0606030504020204" pitchFamily="34" charset="0"/>
              <a:cs typeface="Open Sans" panose="020B0606030504020204" pitchFamily="34" charset="0"/>
            </a:endParaRPr>
          </a:p>
        </c:rich>
      </c:tx>
      <c:layout>
        <c:manualLayout>
          <c:xMode val="edge"/>
          <c:yMode val="edge"/>
          <c:x val="4.9282830471879091E-5"/>
          <c:y val="1.2966241288804416E-2"/>
        </c:manualLayout>
      </c:layout>
      <c:overlay val="0"/>
    </c:title>
    <c:autoTitleDeleted val="0"/>
    <c:plotArea>
      <c:layout>
        <c:manualLayout>
          <c:layoutTarget val="inner"/>
          <c:xMode val="edge"/>
          <c:yMode val="edge"/>
          <c:x val="5.0796802194806409E-2"/>
          <c:y val="0.22737967914438503"/>
          <c:w val="0.8640626138913855"/>
          <c:h val="0.49921203699804906"/>
        </c:manualLayout>
      </c:layout>
      <c:lineChart>
        <c:grouping val="standard"/>
        <c:varyColors val="0"/>
        <c:ser>
          <c:idx val="1"/>
          <c:order val="0"/>
          <c:tx>
            <c:strRef>
              <c:f>'811'!$B$25</c:f>
              <c:strCache>
                <c:ptCount val="1"/>
                <c:pt idx="0">
                  <c:v>Besuche insgesamt</c:v>
                </c:pt>
              </c:strCache>
            </c:strRef>
          </c:tx>
          <c:spPr>
            <a:ln w="28575">
              <a:solidFill>
                <a:srgbClr val="F79646">
                  <a:lumMod val="75000"/>
                </a:srgbClr>
              </a:solidFill>
            </a:ln>
          </c:spPr>
          <c:marker>
            <c:symbol val="none"/>
          </c:marker>
          <c:cat>
            <c:strRef>
              <c:f>'811'!$AO$3:$BX$3</c:f>
              <c:strCache>
                <c:ptCount val="36"/>
                <c:pt idx="0">
                  <c:v>88/89</c:v>
                </c:pt>
                <c:pt idx="1">
                  <c:v>89/90</c:v>
                </c:pt>
                <c:pt idx="2">
                  <c:v>90/91</c:v>
                </c:pt>
                <c:pt idx="3">
                  <c:v>91/92</c:v>
                </c:pt>
                <c:pt idx="4">
                  <c:v>92/93</c:v>
                </c:pt>
                <c:pt idx="5">
                  <c:v>93/94</c:v>
                </c:pt>
                <c:pt idx="6">
                  <c:v>94/95</c:v>
                </c:pt>
                <c:pt idx="7">
                  <c:v>95/96</c:v>
                </c:pt>
                <c:pt idx="8">
                  <c:v>96/97</c:v>
                </c:pt>
                <c:pt idx="9">
                  <c:v>97/98</c:v>
                </c:pt>
                <c:pt idx="10">
                  <c:v>98/99</c:v>
                </c:pt>
                <c:pt idx="11">
                  <c:v>99/00</c:v>
                </c:pt>
                <c:pt idx="12">
                  <c:v>00/01</c:v>
                </c:pt>
                <c:pt idx="13">
                  <c:v>01/02</c:v>
                </c:pt>
                <c:pt idx="14">
                  <c:v>02/03</c:v>
                </c:pt>
                <c:pt idx="15">
                  <c:v>03/04</c:v>
                </c:pt>
                <c:pt idx="16">
                  <c:v>04/05</c:v>
                </c:pt>
                <c:pt idx="17">
                  <c:v>05/06</c:v>
                </c:pt>
                <c:pt idx="18">
                  <c:v>06/07</c:v>
                </c:pt>
                <c:pt idx="19">
                  <c:v>07/08</c:v>
                </c:pt>
                <c:pt idx="20">
                  <c:v>08/09</c:v>
                </c:pt>
                <c:pt idx="21">
                  <c:v>09/10</c:v>
                </c:pt>
                <c:pt idx="22">
                  <c:v>10/11</c:v>
                </c:pt>
                <c:pt idx="23">
                  <c:v>11/12</c:v>
                </c:pt>
                <c:pt idx="24">
                  <c:v>12/13</c:v>
                </c:pt>
                <c:pt idx="25">
                  <c:v>14/15</c:v>
                </c:pt>
                <c:pt idx="26">
                  <c:v>15/16</c:v>
                </c:pt>
                <c:pt idx="27">
                  <c:v>16/17</c:v>
                </c:pt>
                <c:pt idx="28">
                  <c:v>17/18</c:v>
                </c:pt>
                <c:pt idx="29">
                  <c:v>18/19</c:v>
                </c:pt>
                <c:pt idx="30">
                  <c:v>19/20</c:v>
                </c:pt>
                <c:pt idx="31">
                  <c:v>20/21</c:v>
                </c:pt>
                <c:pt idx="32">
                  <c:v>21/22</c:v>
                </c:pt>
                <c:pt idx="33">
                  <c:v>22/23</c:v>
                </c:pt>
                <c:pt idx="34">
                  <c:v>23/24</c:v>
                </c:pt>
                <c:pt idx="35">
                  <c:v>24/25</c:v>
                </c:pt>
              </c:strCache>
            </c:strRef>
          </c:cat>
          <c:val>
            <c:numRef>
              <c:f>'811'!$E$25:$AK$25</c:f>
              <c:numCache>
                <c:formatCode>#\ ###\ ##0</c:formatCode>
                <c:ptCount val="33"/>
                <c:pt idx="0" formatCode="#\ ###\ ##0\ ">
                  <c:v>193486</c:v>
                </c:pt>
                <c:pt idx="1">
                  <c:v>190266</c:v>
                </c:pt>
                <c:pt idx="2">
                  <c:v>179191</c:v>
                </c:pt>
                <c:pt idx="3">
                  <c:v>162534</c:v>
                </c:pt>
                <c:pt idx="4">
                  <c:v>144880</c:v>
                </c:pt>
                <c:pt idx="5" formatCode="0.0">
                  <c:v>104798</c:v>
                </c:pt>
                <c:pt idx="6" formatCode="0.0">
                  <c:v>89344</c:v>
                </c:pt>
                <c:pt idx="7" formatCode="0.0">
                  <c:v>99442</c:v>
                </c:pt>
                <c:pt idx="8">
                  <c:v>168194</c:v>
                </c:pt>
                <c:pt idx="9">
                  <c:v>169315</c:v>
                </c:pt>
                <c:pt idx="10">
                  <c:v>180526</c:v>
                </c:pt>
                <c:pt idx="11">
                  <c:v>168055</c:v>
                </c:pt>
                <c:pt idx="12">
                  <c:v>136418</c:v>
                </c:pt>
                <c:pt idx="13">
                  <c:v>128480</c:v>
                </c:pt>
                <c:pt idx="14">
                  <c:v>133247</c:v>
                </c:pt>
                <c:pt idx="15">
                  <c:v>149360</c:v>
                </c:pt>
                <c:pt idx="16">
                  <c:v>141933</c:v>
                </c:pt>
                <c:pt idx="17">
                  <c:v>138603</c:v>
                </c:pt>
                <c:pt idx="18">
                  <c:v>121661</c:v>
                </c:pt>
                <c:pt idx="19">
                  <c:v>130412</c:v>
                </c:pt>
                <c:pt idx="20">
                  <c:v>151770</c:v>
                </c:pt>
                <c:pt idx="21">
                  <c:v>141986</c:v>
                </c:pt>
                <c:pt idx="22">
                  <c:v>146889</c:v>
                </c:pt>
                <c:pt idx="23">
                  <c:v>155023</c:v>
                </c:pt>
                <c:pt idx="24">
                  <c:v>151553</c:v>
                </c:pt>
                <c:pt idx="25">
                  <c:v>154734</c:v>
                </c:pt>
                <c:pt idx="26">
                  <c:v>147622</c:v>
                </c:pt>
                <c:pt idx="27">
                  <c:v>148046</c:v>
                </c:pt>
                <c:pt idx="28">
                  <c:v>152140</c:v>
                </c:pt>
                <c:pt idx="29">
                  <c:v>161230</c:v>
                </c:pt>
                <c:pt idx="30">
                  <c:v>99081</c:v>
                </c:pt>
                <c:pt idx="31">
                  <c:v>11570</c:v>
                </c:pt>
                <c:pt idx="32">
                  <c:v>75365</c:v>
                </c:pt>
              </c:numCache>
            </c:numRef>
          </c:val>
          <c:smooth val="0"/>
          <c:extLst>
            <c:ext xmlns:c16="http://schemas.microsoft.com/office/drawing/2014/chart" uri="{C3380CC4-5D6E-409C-BE32-E72D297353CC}">
              <c16:uniqueId val="{00000000-ABAA-4894-A61E-A949258C5798}"/>
            </c:ext>
          </c:extLst>
        </c:ser>
        <c:dLbls>
          <c:showLegendKey val="0"/>
          <c:showVal val="0"/>
          <c:showCatName val="0"/>
          <c:showSerName val="0"/>
          <c:showPercent val="0"/>
          <c:showBubbleSize val="0"/>
        </c:dLbls>
        <c:smooth val="0"/>
        <c:axId val="528417152"/>
        <c:axId val="528418688"/>
      </c:lineChart>
      <c:catAx>
        <c:axId val="528417152"/>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528418688"/>
        <c:crosses val="autoZero"/>
        <c:auto val="1"/>
        <c:lblAlgn val="ctr"/>
        <c:lblOffset val="100"/>
        <c:tickLblSkip val="5"/>
        <c:noMultiLvlLbl val="0"/>
      </c:catAx>
      <c:valAx>
        <c:axId val="528418688"/>
        <c:scaling>
          <c:orientation val="minMax"/>
        </c:scaling>
        <c:delete val="0"/>
        <c:axPos val="r"/>
        <c:majorGridlines>
          <c:spPr>
            <a:ln w="28575">
              <a:solidFill>
                <a:schemeClr val="bg1"/>
              </a:solidFill>
            </a:ln>
          </c:spPr>
        </c:majorGridlines>
        <c:numFmt formatCode="[=0]&quot; -&quot;;#\ ##0" sourceLinked="0"/>
        <c:majorTickMark val="none"/>
        <c:minorTickMark val="none"/>
        <c:tickLblPos val="nextTo"/>
        <c:spPr>
          <a:ln>
            <a:solidFill>
              <a:schemeClr val="bg1"/>
            </a:solid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528417152"/>
        <c:crosses val="max"/>
        <c:crossBetween val="midCat"/>
      </c:valAx>
      <c:spPr>
        <a:solidFill>
          <a:schemeClr val="bg1">
            <a:lumMod val="95000"/>
          </a:schemeClr>
        </a:solidFill>
      </c:spPr>
    </c:plotArea>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8"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l">
              <a:defRPr/>
            </a:pPr>
            <a:r>
              <a:rPr lang="de-DE" sz="1000" b="1"/>
              <a:t>Entwicklung der Musik- und Kongresshalle Lübeck </a:t>
            </a:r>
          </a:p>
          <a:p>
            <a:pPr algn="l">
              <a:defRPr/>
            </a:pPr>
            <a:r>
              <a:rPr lang="de-DE" sz="1000"/>
              <a:t>Anzahl der Besuche</a:t>
            </a:r>
          </a:p>
        </c:rich>
      </c:tx>
      <c:layout>
        <c:manualLayout>
          <c:xMode val="edge"/>
          <c:yMode val="edge"/>
          <c:x val="4.934867012591168E-5"/>
          <c:y val="1.2966246502652875E-2"/>
        </c:manualLayout>
      </c:layout>
      <c:overlay val="0"/>
    </c:title>
    <c:autoTitleDeleted val="0"/>
    <c:plotArea>
      <c:layout>
        <c:manualLayout>
          <c:layoutTarget val="inner"/>
          <c:xMode val="edge"/>
          <c:yMode val="edge"/>
          <c:x val="3.2932970534646472E-2"/>
          <c:y val="8.0199182667688079E-2"/>
          <c:w val="0.90459483703777532"/>
          <c:h val="0.81092744984080412"/>
        </c:manualLayout>
      </c:layout>
      <c:lineChart>
        <c:grouping val="standard"/>
        <c:varyColors val="0"/>
        <c:ser>
          <c:idx val="0"/>
          <c:order val="0"/>
          <c:tx>
            <c:strRef>
              <c:f>'812'!$D$4</c:f>
              <c:strCache>
                <c:ptCount val="1"/>
                <c:pt idx="0">
                  <c:v>Besu-che</c:v>
                </c:pt>
              </c:strCache>
            </c:strRef>
          </c:tx>
          <c:spPr>
            <a:ln w="28575">
              <a:solidFill>
                <a:srgbClr val="F79646">
                  <a:lumMod val="75000"/>
                </a:srgbClr>
              </a:solidFill>
            </a:ln>
          </c:spPr>
          <c:marker>
            <c:symbol val="none"/>
          </c:marker>
          <c:cat>
            <c:numRef>
              <c:f>'812'!$BK$40:$BK$69</c:f>
              <c:numCache>
                <c:formatCode>General</c:formatCode>
                <c:ptCount val="30"/>
                <c:pt idx="0">
                  <c:v>1995</c:v>
                </c:pt>
                <c:pt idx="5">
                  <c:v>2000</c:v>
                </c:pt>
                <c:pt idx="10">
                  <c:v>2005</c:v>
                </c:pt>
                <c:pt idx="15">
                  <c:v>2010</c:v>
                </c:pt>
                <c:pt idx="20">
                  <c:v>2015</c:v>
                </c:pt>
                <c:pt idx="25">
                  <c:v>2020</c:v>
                </c:pt>
                <c:pt idx="29">
                  <c:v>2024</c:v>
                </c:pt>
              </c:numCache>
            </c:numRef>
          </c:cat>
          <c:val>
            <c:numRef>
              <c:f>'812'!$BL$40:$BL$69</c:f>
              <c:numCache>
                <c:formatCode>[=0]" -";#\ ##0</c:formatCode>
                <c:ptCount val="30"/>
                <c:pt idx="0">
                  <c:v>274900</c:v>
                </c:pt>
                <c:pt idx="1">
                  <c:v>210870</c:v>
                </c:pt>
                <c:pt idx="2">
                  <c:v>228741</c:v>
                </c:pt>
                <c:pt idx="3">
                  <c:v>215250</c:v>
                </c:pt>
                <c:pt idx="4">
                  <c:v>241836</c:v>
                </c:pt>
                <c:pt idx="5">
                  <c:v>217843</c:v>
                </c:pt>
                <c:pt idx="6">
                  <c:v>224185</c:v>
                </c:pt>
                <c:pt idx="7">
                  <c:v>229068</c:v>
                </c:pt>
                <c:pt idx="8">
                  <c:v>207426</c:v>
                </c:pt>
                <c:pt idx="9">
                  <c:v>203953</c:v>
                </c:pt>
                <c:pt idx="10">
                  <c:v>183671</c:v>
                </c:pt>
                <c:pt idx="11">
                  <c:v>174805</c:v>
                </c:pt>
                <c:pt idx="12">
                  <c:v>180198</c:v>
                </c:pt>
                <c:pt idx="13">
                  <c:v>193942</c:v>
                </c:pt>
                <c:pt idx="14">
                  <c:v>178606</c:v>
                </c:pt>
                <c:pt idx="15">
                  <c:v>192263</c:v>
                </c:pt>
                <c:pt idx="16">
                  <c:v>179344</c:v>
                </c:pt>
                <c:pt idx="17">
                  <c:v>162332</c:v>
                </c:pt>
                <c:pt idx="18">
                  <c:v>169649</c:v>
                </c:pt>
                <c:pt idx="19">
                  <c:v>210392</c:v>
                </c:pt>
                <c:pt idx="20">
                  <c:v>173148</c:v>
                </c:pt>
                <c:pt idx="21">
                  <c:v>139023</c:v>
                </c:pt>
                <c:pt idx="22">
                  <c:v>125556</c:v>
                </c:pt>
                <c:pt idx="23">
                  <c:v>200860</c:v>
                </c:pt>
                <c:pt idx="24">
                  <c:v>201807</c:v>
                </c:pt>
                <c:pt idx="25">
                  <c:v>56137</c:v>
                </c:pt>
                <c:pt idx="26">
                  <c:v>182635</c:v>
                </c:pt>
                <c:pt idx="27">
                  <c:v>138219</c:v>
                </c:pt>
                <c:pt idx="28">
                  <c:v>167529</c:v>
                </c:pt>
                <c:pt idx="29">
                  <c:v>176993</c:v>
                </c:pt>
              </c:numCache>
            </c:numRef>
          </c:val>
          <c:smooth val="0"/>
          <c:extLst>
            <c:ext xmlns:c16="http://schemas.microsoft.com/office/drawing/2014/chart" uri="{C3380CC4-5D6E-409C-BE32-E72D297353CC}">
              <c16:uniqueId val="{00000000-F250-4A0F-B547-B68E8329E0E7}"/>
            </c:ext>
          </c:extLst>
        </c:ser>
        <c:dLbls>
          <c:showLegendKey val="0"/>
          <c:showVal val="0"/>
          <c:showCatName val="0"/>
          <c:showSerName val="0"/>
          <c:showPercent val="0"/>
          <c:showBubbleSize val="0"/>
        </c:dLbls>
        <c:smooth val="0"/>
        <c:axId val="528554624"/>
        <c:axId val="528556416"/>
      </c:lineChart>
      <c:catAx>
        <c:axId val="528554624"/>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0" vert="horz"/>
          <a:lstStyle/>
          <a:p>
            <a:pPr>
              <a:defRPr sz="850"/>
            </a:pPr>
            <a:endParaRPr lang="de-DE"/>
          </a:p>
        </c:txPr>
        <c:crossAx val="528556416"/>
        <c:crosses val="autoZero"/>
        <c:auto val="1"/>
        <c:lblAlgn val="ctr"/>
        <c:lblOffset val="100"/>
        <c:noMultiLvlLbl val="0"/>
      </c:catAx>
      <c:valAx>
        <c:axId val="528556416"/>
        <c:scaling>
          <c:orientation val="minMax"/>
          <c:max val="350000"/>
        </c:scaling>
        <c:delete val="0"/>
        <c:axPos val="r"/>
        <c:majorGridlines>
          <c:spPr>
            <a:ln w="28575">
              <a:solidFill>
                <a:schemeClr val="bg1"/>
              </a:solidFill>
            </a:ln>
          </c:spPr>
        </c:majorGridlines>
        <c:numFmt formatCode="[=0]&quot; -&quot;;#\ ##0" sourceLinked="0"/>
        <c:majorTickMark val="none"/>
        <c:minorTickMark val="none"/>
        <c:tickLblPos val="nextTo"/>
        <c:spPr>
          <a:ln>
            <a:solidFill>
              <a:schemeClr val="bg1"/>
            </a:solidFill>
          </a:ln>
        </c:spPr>
        <c:txPr>
          <a:bodyPr rot="0" vert="horz"/>
          <a:lstStyle/>
          <a:p>
            <a:pPr>
              <a:defRPr sz="850"/>
            </a:pPr>
            <a:endParaRPr lang="de-DE"/>
          </a:p>
        </c:txPr>
        <c:crossAx val="528554624"/>
        <c:crosses val="max"/>
        <c:crossBetween val="midCat"/>
      </c:valAx>
      <c:spPr>
        <a:solidFill>
          <a:schemeClr val="bg1">
            <a:lumMod val="95000"/>
          </a:schemeClr>
        </a:solidFill>
      </c:spPr>
    </c:plotArea>
    <c:plotVisOnly val="0"/>
    <c:dispBlanksAs val="gap"/>
    <c:showDLblsOverMax val="0"/>
  </c:chart>
  <c:spPr>
    <a:ln>
      <a:noFill/>
    </a:ln>
  </c:spPr>
  <c:txPr>
    <a:bodyPr/>
    <a:lstStyle/>
    <a:p>
      <a:pPr>
        <a:defRPr sz="10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printSettings>
    <c:headerFooter/>
    <c:pageMargins b="0.78740157499999996" l="0.7" r="0.7" t="0.78740157499999996" header="0.3" footer="0.3"/>
    <c:pageSetup paperSize="8"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en-US" sz="800">
                <a:latin typeface="Arial" panose="020B0604020202020204" pitchFamily="34" charset="0"/>
                <a:cs typeface="Arial" panose="020B0604020202020204" pitchFamily="34" charset="0"/>
              </a:rPr>
              <a:t>2021</a:t>
            </a:r>
          </a:p>
        </c:rich>
      </c:tx>
      <c:layout>
        <c:manualLayout>
          <c:xMode val="edge"/>
          <c:yMode val="edge"/>
          <c:x val="0.2163137664663955"/>
          <c:y val="0.27444624527282552"/>
        </c:manualLayout>
      </c:layout>
      <c:overlay val="0"/>
    </c:title>
    <c:autoTitleDeleted val="0"/>
    <c:plotArea>
      <c:layout>
        <c:manualLayout>
          <c:layoutTarget val="inner"/>
          <c:xMode val="edge"/>
          <c:yMode val="edge"/>
          <c:x val="7.3376774532755221E-2"/>
          <c:y val="0.10960085418820215"/>
          <c:w val="0.33283792422664032"/>
          <c:h val="0.36925058597821142"/>
        </c:manualLayout>
      </c:layout>
      <c:doughnutChart>
        <c:varyColors val="1"/>
        <c:ser>
          <c:idx val="0"/>
          <c:order val="0"/>
          <c:tx>
            <c:strRef>
              <c:f>'820'!$A$33</c:f>
              <c:strCache>
                <c:ptCount val="1"/>
                <c:pt idx="0">
                  <c:v>2021</c:v>
                </c:pt>
              </c:strCache>
            </c:strRef>
          </c:tx>
          <c:spPr>
            <a:ln>
              <a:solidFill>
                <a:schemeClr val="bg1"/>
              </a:solidFill>
            </a:ln>
          </c:spPr>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'820'!$M$4:$U$4</c:f>
              <c:strCache>
                <c:ptCount val="9"/>
                <c:pt idx="0">
                  <c:v>Sporthallen</c:v>
                </c:pt>
                <c:pt idx="1">
                  <c:v>Turnhallen</c:v>
                </c:pt>
                <c:pt idx="2">
                  <c:v>Gymnastikräume</c:v>
                </c:pt>
                <c:pt idx="3">
                  <c:v>Sport-/ Übungsplatz</c:v>
                </c:pt>
                <c:pt idx="4">
                  <c:v>Tennisplätze</c:v>
                </c:pt>
                <c:pt idx="5">
                  <c:v>Tennishallen</c:v>
                </c:pt>
                <c:pt idx="6">
                  <c:v>Reitsportplätze/-hallen</c:v>
                </c:pt>
                <c:pt idx="7">
                  <c:v>Schwimmhallen</c:v>
                </c:pt>
                <c:pt idx="8">
                  <c:v>Freibäder</c:v>
                </c:pt>
              </c:strCache>
            </c:strRef>
          </c:cat>
          <c:val>
            <c:numRef>
              <c:f>('820'!$B$33,'820'!$C$33,'820'!$D$33,'820'!$E$33,'820'!$F$33,'820'!$G$33,'820'!$I$33,'820'!$J$33,'820'!$K$33)</c:f>
              <c:numCache>
                <c:formatCode>#\ ###\ ##0\ </c:formatCode>
                <c:ptCount val="9"/>
                <c:pt idx="0">
                  <c:v>22</c:v>
                </c:pt>
                <c:pt idx="1">
                  <c:v>55</c:v>
                </c:pt>
                <c:pt idx="2">
                  <c:v>15</c:v>
                </c:pt>
                <c:pt idx="3">
                  <c:v>42</c:v>
                </c:pt>
                <c:pt idx="4">
                  <c:v>54</c:v>
                </c:pt>
                <c:pt idx="5">
                  <c:v>6</c:v>
                </c:pt>
                <c:pt idx="6">
                  <c:v>4</c:v>
                </c:pt>
                <c:pt idx="7">
                  <c:v>3</c:v>
                </c:pt>
                <c:pt idx="8">
                  <c:v>6</c:v>
                </c:pt>
              </c:numCache>
            </c:numRef>
          </c:val>
          <c:extLst>
            <c:ext xmlns:c16="http://schemas.microsoft.com/office/drawing/2014/chart" uri="{C3380CC4-5D6E-409C-BE32-E72D297353CC}">
              <c16:uniqueId val="{00000000-B8EC-4F7F-808C-A208C9ED8A9F}"/>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59544227587665288"/>
          <c:y val="8.9053544157871672E-2"/>
          <c:w val="0.3362722561138316"/>
          <c:h val="0.83593937305648791"/>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w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13.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10.png"/><Relationship Id="rId4" Type="http://schemas.openxmlformats.org/officeDocument/2006/relationships/image" Target="../media/image5.wmf"/></Relationships>
</file>

<file path=xl/drawings/_rels/vmlDrawing14.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15.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16.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17.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18.vml.rels><?xml version="1.0" encoding="UTF-8" standalone="yes"?>
<Relationships xmlns="http://schemas.openxmlformats.org/package/2006/relationships"><Relationship Id="rId3" Type="http://schemas.openxmlformats.org/officeDocument/2006/relationships/image" Target="../media/image5.wmf"/><Relationship Id="rId2" Type="http://schemas.openxmlformats.org/officeDocument/2006/relationships/image" Target="../media/image11.emf"/><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w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8.w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5.w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6</xdr:col>
      <xdr:colOff>301997</xdr:colOff>
      <xdr:row>2</xdr:row>
      <xdr:rowOff>504264</xdr:rowOff>
    </xdr:from>
    <xdr:to>
      <xdr:col>9</xdr:col>
      <xdr:colOff>8963</xdr:colOff>
      <xdr:row>13</xdr:row>
      <xdr:rowOff>17928</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5797" y="828114"/>
          <a:ext cx="1888191" cy="1942539"/>
        </a:xfrm>
        <a:prstGeom prst="rect">
          <a:avLst/>
        </a:prstGeom>
      </xdr:spPr>
    </xdr:pic>
    <xdr:clientData/>
  </xdr:twoCellAnchor>
  <xdr:twoCellAnchor>
    <xdr:from>
      <xdr:col>0</xdr:col>
      <xdr:colOff>84632</xdr:colOff>
      <xdr:row>25</xdr:row>
      <xdr:rowOff>101600</xdr:rowOff>
    </xdr:from>
    <xdr:to>
      <xdr:col>0</xdr:col>
      <xdr:colOff>261872</xdr:colOff>
      <xdr:row>40</xdr:row>
      <xdr:rowOff>242141</xdr:rowOff>
    </xdr:to>
    <xdr:grpSp>
      <xdr:nvGrpSpPr>
        <xdr:cNvPr id="17" name="Gruppieren 16">
          <a:extLst>
            <a:ext uri="{FF2B5EF4-FFF2-40B4-BE49-F238E27FC236}">
              <a16:creationId xmlns:a16="http://schemas.microsoft.com/office/drawing/2014/main" id="{8393C4C2-DAD5-833D-59AC-B7D7ECDEA147}"/>
            </a:ext>
          </a:extLst>
        </xdr:cNvPr>
        <xdr:cNvGrpSpPr/>
      </xdr:nvGrpSpPr>
      <xdr:grpSpPr>
        <a:xfrm>
          <a:off x="84632" y="5130800"/>
          <a:ext cx="177240" cy="3998166"/>
          <a:chOff x="84632" y="5166272"/>
          <a:chExt cx="177240" cy="3983386"/>
        </a:xfrm>
      </xdr:grpSpPr>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1" y="5166272"/>
            <a:ext cx="160053" cy="162000"/>
          </a:xfrm>
          <a:prstGeom prst="rect">
            <a:avLst/>
          </a:prstGeom>
        </xdr:spPr>
      </xdr:pic>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215" y="5406258"/>
            <a:ext cx="160817" cy="162000"/>
          </a:xfrm>
          <a:prstGeom prst="rect">
            <a:avLst/>
          </a:prstGeom>
        </xdr:spPr>
      </xdr:pic>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887" y="5927834"/>
            <a:ext cx="160817" cy="162000"/>
          </a:xfrm>
          <a:prstGeom prst="rect">
            <a:avLst/>
          </a:prstGeom>
        </xdr:spPr>
      </xdr:pic>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632" y="6172200"/>
            <a:ext cx="160817" cy="162000"/>
          </a:xfrm>
          <a:prstGeom prst="rect">
            <a:avLst/>
          </a:prstGeom>
        </xdr:spPr>
      </xdr:pic>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901" y="6685893"/>
            <a:ext cx="160817" cy="162000"/>
          </a:xfrm>
          <a:prstGeom prst="rect">
            <a:avLst/>
          </a:prstGeom>
        </xdr:spPr>
      </xdr:pic>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902" y="6416566"/>
            <a:ext cx="160817" cy="162000"/>
          </a:xfrm>
          <a:prstGeom prst="rect">
            <a:avLst/>
          </a:prstGeom>
        </xdr:spPr>
      </xdr:pic>
      <xdr:pic>
        <xdr:nvPicPr>
          <xdr:cNvPr id="10" name="Grafik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828" y="7199586"/>
            <a:ext cx="160817" cy="162000"/>
          </a:xfrm>
          <a:prstGeom prst="rect">
            <a:avLst/>
          </a:prstGeom>
        </xdr:spPr>
      </xdr:pic>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098" y="7463658"/>
            <a:ext cx="160817" cy="162000"/>
          </a:xfrm>
          <a:prstGeom prst="rect">
            <a:avLst/>
          </a:prstGeom>
        </xdr:spPr>
      </xdr:pic>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412" y="7734299"/>
            <a:ext cx="160817" cy="162000"/>
          </a:xfrm>
          <a:prstGeom prst="rect">
            <a:avLst/>
          </a:prstGeom>
        </xdr:spPr>
      </xdr:pic>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157" y="8228285"/>
            <a:ext cx="160817" cy="162000"/>
          </a:xfrm>
          <a:prstGeom prst="rect">
            <a:avLst/>
          </a:prstGeom>
        </xdr:spPr>
      </xdr:pic>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427" y="8479220"/>
            <a:ext cx="160817" cy="162000"/>
          </a:xfrm>
          <a:prstGeom prst="rect">
            <a:avLst/>
          </a:prstGeom>
        </xdr:spPr>
      </xdr:pic>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741" y="8736724"/>
            <a:ext cx="160817" cy="162000"/>
          </a:xfrm>
          <a:prstGeom prst="rect">
            <a:avLst/>
          </a:prstGeom>
        </xdr:spPr>
      </xdr:pic>
      <xdr:pic>
        <xdr:nvPicPr>
          <xdr:cNvPr id="16" name="Grafik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055" y="8987658"/>
            <a:ext cx="160817" cy="162000"/>
          </a:xfrm>
          <a:prstGeom prst="rect">
            <a:avLst/>
          </a:prstGeom>
        </xdr:spPr>
      </xdr:pic>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009" y="5669018"/>
            <a:ext cx="144000" cy="1440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27</xdr:row>
      <xdr:rowOff>104775</xdr:rowOff>
    </xdr:from>
    <xdr:to>
      <xdr:col>8</xdr:col>
      <xdr:colOff>0</xdr:colOff>
      <xdr:row>46</xdr:row>
      <xdr:rowOff>76200</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0.91996</cdr:y>
    </cdr:from>
    <cdr:to>
      <cdr:x>0.93724</cdr:x>
      <cdr:y>0.98648</cdr:y>
    </cdr:to>
    <cdr:sp macro="" textlink="">
      <cdr:nvSpPr>
        <cdr:cNvPr id="8" name="Textfeld 1"/>
        <cdr:cNvSpPr txBox="1"/>
      </cdr:nvSpPr>
      <cdr:spPr>
        <a:xfrm xmlns:a="http://schemas.openxmlformats.org/drawingml/2006/main">
          <a:off x="0" y="3004916"/>
          <a:ext cx="5690204" cy="217265"/>
        </a:xfrm>
        <a:prstGeom xmlns:a="http://schemas.openxmlformats.org/drawingml/2006/main" prst="rect">
          <a:avLst/>
        </a:prstGeom>
        <a:ln xmlns:a="http://schemas.openxmlformats.org/drawingml/2006/main" w="1270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41</xdr:row>
      <xdr:rowOff>57150</xdr:rowOff>
    </xdr:from>
    <xdr:to>
      <xdr:col>9</xdr:col>
      <xdr:colOff>457200</xdr:colOff>
      <xdr:row>61</xdr:row>
      <xdr:rowOff>15240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0.95092</cdr:y>
    </cdr:from>
    <cdr:to>
      <cdr:x>0.93724</cdr:x>
      <cdr:y>0.98648</cdr:y>
    </cdr:to>
    <cdr:sp macro="" textlink="">
      <cdr:nvSpPr>
        <cdr:cNvPr id="8" name="Textfeld 1"/>
        <cdr:cNvSpPr txBox="1"/>
      </cdr:nvSpPr>
      <cdr:spPr>
        <a:xfrm xmlns:a="http://schemas.openxmlformats.org/drawingml/2006/main">
          <a:off x="0" y="5905499"/>
          <a:ext cx="5981231" cy="220837"/>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e-DE" sz="850">
              <a:latin typeface="Open Sans" panose="020B0606030504020204" pitchFamily="34" charset="0"/>
              <a:ea typeface="Open Sans" panose="020B0606030504020204" pitchFamily="34" charset="0"/>
              <a:cs typeface="Open Sans" panose="020B0606030504020204" pitchFamily="34" charset="0"/>
            </a:rPr>
            <a:t>Grafik:</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Statistikamt Nord)</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44</xdr:row>
      <xdr:rowOff>332547</xdr:rowOff>
    </xdr:from>
    <xdr:to>
      <xdr:col>13</xdr:col>
      <xdr:colOff>352424</xdr:colOff>
      <xdr:row>65</xdr:row>
      <xdr:rowOff>0</xdr:rowOff>
    </xdr:to>
    <xdr:graphicFrame macro="">
      <xdr:nvGraphicFramePr>
        <xdr:cNvPr id="2" name="Diagramm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0.86176</cdr:y>
    </cdr:from>
    <cdr:to>
      <cdr:x>0.91397</cdr:x>
      <cdr:y>0.98648</cdr:y>
    </cdr:to>
    <cdr:sp macro="" textlink="">
      <cdr:nvSpPr>
        <cdr:cNvPr id="8" name="Textfeld 1"/>
        <cdr:cNvSpPr txBox="1"/>
      </cdr:nvSpPr>
      <cdr:spPr>
        <a:xfrm xmlns:a="http://schemas.openxmlformats.org/drawingml/2006/main">
          <a:off x="0" y="2426804"/>
          <a:ext cx="5425109" cy="351210"/>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40</xdr:row>
      <xdr:rowOff>57151</xdr:rowOff>
    </xdr:from>
    <xdr:to>
      <xdr:col>39</xdr:col>
      <xdr:colOff>496957</xdr:colOff>
      <xdr:row>50</xdr:row>
      <xdr:rowOff>114301</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0.95092</cdr:y>
    </cdr:from>
    <cdr:to>
      <cdr:x>0.93724</cdr:x>
      <cdr:y>0.98648</cdr:y>
    </cdr:to>
    <cdr:sp macro="" textlink="">
      <cdr:nvSpPr>
        <cdr:cNvPr id="8" name="Textfeld 1"/>
        <cdr:cNvSpPr txBox="1"/>
      </cdr:nvSpPr>
      <cdr:spPr>
        <a:xfrm xmlns:a="http://schemas.openxmlformats.org/drawingml/2006/main">
          <a:off x="0" y="5905499"/>
          <a:ext cx="5981231" cy="220837"/>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e-DE" sz="850">
              <a:latin typeface="Open Sans" panose="020B0606030504020204" pitchFamily="34" charset="0"/>
              <a:ea typeface="Open Sans" panose="020B0606030504020204" pitchFamily="34" charset="0"/>
              <a:cs typeface="Open Sans" panose="020B0606030504020204" pitchFamily="34" charset="0"/>
            </a:rPr>
            <a:t>Grafik:</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Theater Lübeck gGmbH)  </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95249</xdr:colOff>
      <xdr:row>40</xdr:row>
      <xdr:rowOff>28575</xdr:rowOff>
    </xdr:from>
    <xdr:to>
      <xdr:col>61</xdr:col>
      <xdr:colOff>409575</xdr:colOff>
      <xdr:row>76</xdr:row>
      <xdr:rowOff>9524</xdr:rowOff>
    </xdr:to>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0.95092</cdr:y>
    </cdr:from>
    <cdr:to>
      <cdr:x>0.93724</cdr:x>
      <cdr:y>0.99967</cdr:y>
    </cdr:to>
    <cdr:sp macro="" textlink="">
      <cdr:nvSpPr>
        <cdr:cNvPr id="8" name="Textfeld 1"/>
        <cdr:cNvSpPr txBox="1"/>
      </cdr:nvSpPr>
      <cdr:spPr>
        <a:xfrm xmlns:a="http://schemas.openxmlformats.org/drawingml/2006/main">
          <a:off x="0" y="5459867"/>
          <a:ext cx="5567009" cy="279897"/>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e-DE" sz="850">
              <a:latin typeface="Open Sans" panose="020B0606030504020204" pitchFamily="34" charset="0"/>
              <a:ea typeface="Open Sans" panose="020B0606030504020204" pitchFamily="34" charset="0"/>
              <a:cs typeface="Open Sans" panose="020B0606030504020204" pitchFamily="34" charset="0"/>
            </a:rPr>
            <a:t>Grafik:</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Lübecker Musik- und Kongresshallen GmbH)  </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40</xdr:row>
      <xdr:rowOff>19050</xdr:rowOff>
    </xdr:from>
    <xdr:to>
      <xdr:col>0</xdr:col>
      <xdr:colOff>180000</xdr:colOff>
      <xdr:row>41</xdr:row>
      <xdr:rowOff>10740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19900"/>
          <a:ext cx="180000" cy="182190"/>
        </a:xfrm>
        <a:prstGeom prst="rect">
          <a:avLst/>
        </a:prstGeom>
      </xdr:spPr>
    </xdr:pic>
    <xdr:clientData/>
  </xdr:twoCellAnchor>
  <xdr:twoCellAnchor editAs="oneCell">
    <xdr:from>
      <xdr:col>0</xdr:col>
      <xdr:colOff>9525</xdr:colOff>
      <xdr:row>39</xdr:row>
      <xdr:rowOff>9525</xdr:rowOff>
    </xdr:from>
    <xdr:to>
      <xdr:col>0</xdr:col>
      <xdr:colOff>153525</xdr:colOff>
      <xdr:row>39</xdr:row>
      <xdr:rowOff>153525</xdr:rowOff>
    </xdr:to>
    <xdr:pic>
      <xdr:nvPicPr>
        <xdr:cNvPr id="5" name="Grafik 4">
          <a:extLst>
            <a:ext uri="{FF2B5EF4-FFF2-40B4-BE49-F238E27FC236}">
              <a16:creationId xmlns:a16="http://schemas.microsoft.com/office/drawing/2014/main" id="{CBF2A320-0DD4-92D8-BDDE-D48634B240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6438900"/>
          <a:ext cx="144000" cy="144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40</xdr:row>
      <xdr:rowOff>9525</xdr:rowOff>
    </xdr:from>
    <xdr:to>
      <xdr:col>10</xdr:col>
      <xdr:colOff>504825</xdr:colOff>
      <xdr:row>70</xdr:row>
      <xdr:rowOff>57150</xdr:rowOff>
    </xdr:to>
    <xdr:graphicFrame macro="">
      <xdr:nvGraphicFramePr>
        <xdr:cNvPr id="2" name="Diagramm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98864</xdr:colOff>
      <xdr:row>56</xdr:row>
      <xdr:rowOff>57150</xdr:rowOff>
    </xdr:from>
    <xdr:to>
      <xdr:col>5</xdr:col>
      <xdr:colOff>171450</xdr:colOff>
      <xdr:row>68</xdr:row>
      <xdr:rowOff>58135</xdr:rowOff>
    </xdr:to>
    <xdr:graphicFrame macro="">
      <xdr:nvGraphicFramePr>
        <xdr:cNvPr id="3" name="Diagramm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cdr:y>
    </cdr:from>
    <cdr:to>
      <cdr:x>0.14149</cdr:x>
      <cdr:y>0.15559</cdr:y>
    </cdr:to>
    <cdr:sp macro="" textlink="">
      <cdr:nvSpPr>
        <cdr:cNvPr id="2" name="Textfeld 1"/>
        <cdr:cNvSpPr txBox="1"/>
      </cdr:nvSpPr>
      <cdr:spPr>
        <a:xfrm xmlns:a="http://schemas.openxmlformats.org/drawingml/2006/main">
          <a:off x="0" y="0"/>
          <a:ext cx="853089" cy="9143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Enwicklung der Sportstätten 1980</a:t>
          </a:r>
          <a:r>
            <a:rPr lang="de-DE" sz="1000" b="1" baseline="0">
              <a:latin typeface="Open Sans" panose="020B0606030504020204" pitchFamily="34" charset="0"/>
              <a:ea typeface="Open Sans" panose="020B0606030504020204" pitchFamily="34" charset="0"/>
              <a:cs typeface="Open Sans" panose="020B0606030504020204" pitchFamily="34" charset="0"/>
            </a:rPr>
            <a:t> und 2021</a:t>
          </a:r>
        </a:p>
        <a:p xmlns:a="http://schemas.openxmlformats.org/drawingml/2006/main">
          <a:r>
            <a:rPr lang="de-DE" sz="1000" b="0" baseline="0">
              <a:latin typeface="Open Sans" panose="020B0606030504020204" pitchFamily="34" charset="0"/>
              <a:ea typeface="Open Sans" panose="020B0606030504020204" pitchFamily="34" charset="0"/>
              <a:cs typeface="Open Sans" panose="020B0606030504020204" pitchFamily="34" charset="0"/>
            </a:rPr>
            <a:t>Anzahl</a:t>
          </a:r>
          <a:endParaRPr lang="de-DE" sz="1000" b="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0.94489</cdr:y>
    </cdr:from>
    <cdr:to>
      <cdr:x>0.9794</cdr:x>
      <cdr:y>1</cdr:y>
    </cdr:to>
    <cdr:sp macro="" textlink="">
      <cdr:nvSpPr>
        <cdr:cNvPr id="3" name="Textfeld 2"/>
        <cdr:cNvSpPr txBox="1"/>
      </cdr:nvSpPr>
      <cdr:spPr>
        <a:xfrm xmlns:a="http://schemas.openxmlformats.org/drawingml/2006/main">
          <a:off x="0" y="5553075"/>
          <a:ext cx="6338888" cy="3238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Grafiken: Hansestadt Lübeck, 1.102.2, Kommunale Statistikstelle (Basis: Bereich Schule und Sport) </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cdr:y>
    </cdr:from>
    <cdr:to>
      <cdr:x>0.14149</cdr:x>
      <cdr:y>0.15559</cdr:y>
    </cdr:to>
    <cdr:sp macro="" textlink="">
      <cdr:nvSpPr>
        <cdr:cNvPr id="4" name="Textfeld 1"/>
        <cdr:cNvSpPr txBox="1"/>
      </cdr:nvSpPr>
      <cdr:spPr>
        <a:xfrm xmlns:a="http://schemas.openxmlformats.org/drawingml/2006/main">
          <a:off x="0" y="0"/>
          <a:ext cx="853089" cy="9143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000">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17</xdr:row>
      <xdr:rowOff>51340</xdr:rowOff>
    </xdr:from>
    <xdr:to>
      <xdr:col>33</xdr:col>
      <xdr:colOff>460106</xdr:colOff>
      <xdr:row>65</xdr:row>
      <xdr:rowOff>72648</xdr:rowOff>
    </xdr:to>
    <xdr:graphicFrame macro="">
      <xdr:nvGraphicFramePr>
        <xdr:cNvPr id="2" name="Diagramm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0.95092</cdr:y>
    </cdr:from>
    <cdr:to>
      <cdr:x>1</cdr:x>
      <cdr:y>0.98814</cdr:y>
    </cdr:to>
    <cdr:sp macro="" textlink="">
      <cdr:nvSpPr>
        <cdr:cNvPr id="8" name="Textfeld 1"/>
        <cdr:cNvSpPr txBox="1"/>
      </cdr:nvSpPr>
      <cdr:spPr>
        <a:xfrm xmlns:a="http://schemas.openxmlformats.org/drawingml/2006/main">
          <a:off x="0" y="5178439"/>
          <a:ext cx="5246822" cy="202700"/>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e-DE" sz="850">
              <a:latin typeface="Open Sans" panose="020B0606030504020204" pitchFamily="34" charset="0"/>
              <a:ea typeface="Open Sans" panose="020B0606030504020204" pitchFamily="34" charset="0"/>
              <a:cs typeface="Open Sans" panose="020B0606030504020204" pitchFamily="34" charset="0"/>
            </a:rPr>
            <a:t>Grafik:</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(Basis: Bereich Schule und Sport)  </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25</xdr:row>
      <xdr:rowOff>81644</xdr:rowOff>
    </xdr:from>
    <xdr:to>
      <xdr:col>38</xdr:col>
      <xdr:colOff>457200</xdr:colOff>
      <xdr:row>66</xdr:row>
      <xdr:rowOff>74840</xdr:rowOff>
    </xdr:to>
    <xdr:graphicFrame macro="">
      <xdr:nvGraphicFramePr>
        <xdr:cNvPr id="2" name="Diagramm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0.96444</cdr:y>
    </cdr:from>
    <cdr:to>
      <cdr:x>0.93724</cdr:x>
      <cdr:y>1</cdr:y>
    </cdr:to>
    <cdr:sp macro="" textlink="">
      <cdr:nvSpPr>
        <cdr:cNvPr id="8" name="Textfeld 1"/>
        <cdr:cNvSpPr txBox="1"/>
      </cdr:nvSpPr>
      <cdr:spPr>
        <a:xfrm xmlns:a="http://schemas.openxmlformats.org/drawingml/2006/main">
          <a:off x="0" y="4310996"/>
          <a:ext cx="4661280" cy="158951"/>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e-DE" sz="850">
              <a:latin typeface="Open Sans" panose="020B0606030504020204" pitchFamily="34" charset="0"/>
              <a:ea typeface="Open Sans" panose="020B0606030504020204" pitchFamily="34" charset="0"/>
              <a:cs typeface="Open Sans" panose="020B0606030504020204" pitchFamily="34" charset="0"/>
            </a:rPr>
            <a:t>Grafik:</a:t>
          </a:r>
          <a:r>
            <a:rPr lang="de-DE" sz="850" baseline="0">
              <a:latin typeface="Open Sans" panose="020B0606030504020204" pitchFamily="34" charset="0"/>
              <a:ea typeface="Open Sans" panose="020B0606030504020204" pitchFamily="34" charset="0"/>
              <a:cs typeface="Open Sans" panose="020B0606030504020204" pitchFamily="34" charset="0"/>
            </a:rPr>
            <a:t> Hansestadt Lübeck, 1.102.2, Kommunale Statistikstelle (Lübecker Schwimmbäder, Gemeinnütziger Förderverein Krähenteich, Gemeinnütziger Verein Naturbäder Lübeck e.V.)</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0.00821</cdr:x>
      <cdr:y>0.03188</cdr:y>
    </cdr:from>
    <cdr:to>
      <cdr:x>0.85773</cdr:x>
      <cdr:y>0.14655</cdr:y>
    </cdr:to>
    <cdr:sp macro="" textlink="">
      <cdr:nvSpPr>
        <cdr:cNvPr id="2" name="Textfeld 1"/>
        <cdr:cNvSpPr txBox="1"/>
      </cdr:nvSpPr>
      <cdr:spPr>
        <a:xfrm xmlns:a="http://schemas.openxmlformats.org/drawingml/2006/main">
          <a:off x="40821" y="150953"/>
          <a:ext cx="4225018" cy="5430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de-DE" sz="1000" b="1" i="0" baseline="0">
              <a:effectLst/>
              <a:latin typeface="Open Sans" panose="020B0606030504020204" pitchFamily="34" charset="0"/>
              <a:ea typeface="Open Sans" panose="020B0606030504020204" pitchFamily="34" charset="0"/>
              <a:cs typeface="Open Sans" panose="020B0606030504020204" pitchFamily="34" charset="0"/>
            </a:rPr>
            <a:t>Entwicklung der Besuche der Schwimmhallen und Freibäder </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pPr rtl="0"/>
          <a:r>
            <a:rPr lang="de-DE" sz="1000" b="0" i="0" baseline="0">
              <a:effectLst/>
              <a:latin typeface="Open Sans" panose="020B0606030504020204" pitchFamily="34" charset="0"/>
              <a:ea typeface="Open Sans" panose="020B0606030504020204" pitchFamily="34" charset="0"/>
              <a:cs typeface="Open Sans" panose="020B0606030504020204" pitchFamily="34" charset="0"/>
            </a:rPr>
            <a:t>Anzahl</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8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27</xdr:row>
      <xdr:rowOff>38101</xdr:rowOff>
    </xdr:from>
    <xdr:to>
      <xdr:col>13</xdr:col>
      <xdr:colOff>0</xdr:colOff>
      <xdr:row>68</xdr:row>
      <xdr:rowOff>38100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0.96279</cdr:y>
    </cdr:from>
    <cdr:to>
      <cdr:x>0.93724</cdr:x>
      <cdr:y>0.99835</cdr:y>
    </cdr:to>
    <cdr:sp macro="" textlink="">
      <cdr:nvSpPr>
        <cdr:cNvPr id="8" name="Textfeld 1"/>
        <cdr:cNvSpPr txBox="1"/>
      </cdr:nvSpPr>
      <cdr:spPr>
        <a:xfrm xmlns:a="http://schemas.openxmlformats.org/drawingml/2006/main">
          <a:off x="0" y="4805403"/>
          <a:ext cx="5419809" cy="177483"/>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14</xdr:row>
      <xdr:rowOff>38099</xdr:rowOff>
    </xdr:from>
    <xdr:to>
      <xdr:col>6</xdr:col>
      <xdr:colOff>899</xdr:colOff>
      <xdr:row>44</xdr:row>
      <xdr:rowOff>152760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0.95092</cdr:y>
    </cdr:from>
    <cdr:to>
      <cdr:x>0.93724</cdr:x>
      <cdr:y>0.98648</cdr:y>
    </cdr:to>
    <cdr:sp macro="" textlink="">
      <cdr:nvSpPr>
        <cdr:cNvPr id="8" name="Textfeld 1"/>
        <cdr:cNvSpPr txBox="1"/>
      </cdr:nvSpPr>
      <cdr:spPr>
        <a:xfrm xmlns:a="http://schemas.openxmlformats.org/drawingml/2006/main">
          <a:off x="0" y="5905499"/>
          <a:ext cx="5981231" cy="220837"/>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e-DE" sz="850" baseline="0">
              <a:latin typeface="Open Sans" panose="020B0606030504020204" pitchFamily="34" charset="0"/>
              <a:ea typeface="Open Sans" panose="020B0606030504020204" pitchFamily="34" charset="0"/>
              <a:cs typeface="Open Sans" panose="020B0606030504020204" pitchFamily="34" charset="0"/>
            </a:rPr>
            <a:t> </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0.01114</cdr:y>
    </cdr:from>
    <cdr:to>
      <cdr:x>0.14438</cdr:x>
      <cdr:y>0.1013</cdr:y>
    </cdr:to>
    <cdr:sp macro="" textlink="">
      <cdr:nvSpPr>
        <cdr:cNvPr id="2" name="Textfeld 1"/>
        <cdr:cNvSpPr txBox="1"/>
      </cdr:nvSpPr>
      <cdr:spPr>
        <a:xfrm xmlns:a="http://schemas.openxmlformats.org/drawingml/2006/main">
          <a:off x="0" y="64942"/>
          <a:ext cx="866518" cy="5256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de-DE" sz="1000" b="1" i="0" baseline="0">
              <a:effectLst/>
              <a:latin typeface="Open Sans" panose="020B0606030504020204" pitchFamily="34" charset="0"/>
              <a:ea typeface="Open Sans" panose="020B0606030504020204" pitchFamily="34" charset="0"/>
              <a:cs typeface="Open Sans" panose="020B0606030504020204" pitchFamily="34" charset="0"/>
            </a:rPr>
            <a:t>Schüler:innen an allgemeinbildenden Schulen 2024/25 n. Staatsangehörigkeit u. Schulart</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pPr rtl="0"/>
          <a:r>
            <a:rPr lang="de-DE" sz="1000" b="0" i="0" baseline="0">
              <a:effectLst/>
              <a:latin typeface="Open Sans" panose="020B0606030504020204" pitchFamily="34" charset="0"/>
              <a:ea typeface="Open Sans" panose="020B0606030504020204" pitchFamily="34" charset="0"/>
              <a:cs typeface="Open Sans" panose="020B0606030504020204" pitchFamily="34" charset="0"/>
            </a:rPr>
            <a:t>Anzahl</a:t>
          </a:r>
          <a:r>
            <a:rPr lang="de-DE" sz="1000" b="1" i="0" baseline="0">
              <a:effectLst/>
              <a:latin typeface="Open Sans" panose="020B0606030504020204" pitchFamily="34" charset="0"/>
              <a:ea typeface="Open Sans" panose="020B0606030504020204" pitchFamily="34" charset="0"/>
              <a:cs typeface="Open Sans" panose="020B0606030504020204" pitchFamily="34" charset="0"/>
            </a:rPr>
            <a:t> </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110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oneCellAnchor>
    <xdr:from>
      <xdr:col>9</xdr:col>
      <xdr:colOff>519112</xdr:colOff>
      <xdr:row>33</xdr:row>
      <xdr:rowOff>104775</xdr:rowOff>
    </xdr:from>
    <xdr:ext cx="914400" cy="264560"/>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6100762" y="56578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de-DE"/>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23</xdr:row>
      <xdr:rowOff>55245</xdr:rowOff>
    </xdr:from>
    <xdr:to>
      <xdr:col>5</xdr:col>
      <xdr:colOff>5949</xdr:colOff>
      <xdr:row>50</xdr:row>
      <xdr:rowOff>29159</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0.66288</cdr:x>
      <cdr:y>0.74228</cdr:y>
    </cdr:from>
    <cdr:to>
      <cdr:x>0.83057</cdr:x>
      <cdr:y>1</cdr:y>
    </cdr:to>
    <cdr:sp macro="" textlink="">
      <cdr:nvSpPr>
        <cdr:cNvPr id="5" name="Textfeld 4"/>
        <cdr:cNvSpPr txBox="1"/>
      </cdr:nvSpPr>
      <cdr:spPr>
        <a:xfrm xmlns:a="http://schemas.openxmlformats.org/drawingml/2006/main">
          <a:off x="3614739" y="34909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0.20349</cdr:x>
      <cdr:y>0.29859</cdr:y>
    </cdr:from>
    <cdr:to>
      <cdr:x>0.37118</cdr:x>
      <cdr:y>0.55558</cdr:y>
    </cdr:to>
    <cdr:sp macro="" textlink="">
      <cdr:nvSpPr>
        <cdr:cNvPr id="6" name="Textfeld 5"/>
        <cdr:cNvSpPr txBox="1"/>
      </cdr:nvSpPr>
      <cdr:spPr>
        <a:xfrm xmlns:a="http://schemas.openxmlformats.org/drawingml/2006/main">
          <a:off x="1109664" y="10525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53"/>
  <sheetViews>
    <sheetView showGridLines="0" tabSelected="1" view="pageLayout" topLeftCell="A21" zoomScaleNormal="100" zoomScaleSheetLayoutView="100" workbookViewId="0">
      <selection activeCell="D29" sqref="D29"/>
    </sheetView>
  </sheetViews>
  <sheetFormatPr baseColWidth="10" defaultColWidth="10.85546875" defaultRowHeight="12.75" customHeight="1"/>
  <cols>
    <col min="1" max="1" width="4.85546875" style="283" customWidth="1"/>
    <col min="2" max="2" width="4.140625" style="283" customWidth="1"/>
    <col min="3" max="3" width="4" style="283" customWidth="1"/>
    <col min="4" max="4" width="17.42578125" style="283" customWidth="1"/>
    <col min="5" max="7" width="10.85546875" style="283"/>
    <col min="8" max="8" width="14.85546875" style="283" customWidth="1"/>
    <col min="9" max="9" width="4.7109375" style="283" customWidth="1"/>
    <col min="10" max="10" width="0.5703125" style="283" customWidth="1"/>
    <col min="11" max="16384" width="10.85546875" style="283"/>
  </cols>
  <sheetData>
    <row r="1" spans="1:9" ht="12.75" customHeight="1">
      <c r="B1" s="24"/>
      <c r="C1" s="25"/>
      <c r="D1" s="25"/>
      <c r="E1" s="25"/>
      <c r="F1" s="25"/>
      <c r="G1" s="25"/>
    </row>
    <row r="2" spans="1:9" ht="12.75" customHeight="1">
      <c r="A2" s="25"/>
      <c r="B2" s="24"/>
      <c r="C2" s="25"/>
      <c r="D2" s="25"/>
      <c r="E2" s="25"/>
      <c r="F2" s="25"/>
      <c r="G2" s="25"/>
    </row>
    <row r="3" spans="1:9" ht="63.75" customHeight="1">
      <c r="A3" s="25"/>
      <c r="B3" s="24"/>
      <c r="C3" s="25"/>
      <c r="D3" s="25"/>
      <c r="E3" s="25"/>
      <c r="F3" s="25"/>
      <c r="G3" s="25"/>
      <c r="H3" s="25"/>
      <c r="I3" s="25"/>
    </row>
    <row r="4" spans="1:9" ht="12.75" customHeight="1">
      <c r="A4" s="25"/>
      <c r="B4" s="24"/>
      <c r="C4" s="25"/>
      <c r="D4" s="25"/>
      <c r="E4" s="25"/>
      <c r="F4" s="25"/>
      <c r="G4" s="25"/>
      <c r="H4" s="25"/>
      <c r="I4" s="25"/>
    </row>
    <row r="5" spans="1:9" ht="12.75" customHeight="1">
      <c r="A5" s="25"/>
      <c r="B5" s="24"/>
      <c r="C5" s="25"/>
      <c r="D5" s="25"/>
      <c r="E5" s="25"/>
      <c r="F5" s="25"/>
      <c r="G5" s="25"/>
      <c r="H5" s="25"/>
      <c r="I5" s="25"/>
    </row>
    <row r="6" spans="1:9" ht="12.75" customHeight="1">
      <c r="A6" s="426">
        <v>8</v>
      </c>
      <c r="B6" s="427"/>
      <c r="D6" s="428" t="s">
        <v>566</v>
      </c>
      <c r="E6" s="428"/>
      <c r="F6" s="428"/>
      <c r="G6" s="428"/>
      <c r="H6" s="26"/>
    </row>
    <row r="7" spans="1:9" ht="12.75" customHeight="1">
      <c r="A7" s="426"/>
      <c r="B7" s="427"/>
      <c r="C7" s="27"/>
      <c r="D7" s="428"/>
      <c r="E7" s="428"/>
      <c r="F7" s="428"/>
      <c r="G7" s="428"/>
      <c r="H7" s="26"/>
    </row>
    <row r="8" spans="1:9" ht="12.75" customHeight="1">
      <c r="A8" s="426"/>
      <c r="B8" s="427"/>
      <c r="C8" s="27"/>
      <c r="D8" s="428"/>
      <c r="E8" s="428"/>
      <c r="F8" s="428"/>
      <c r="G8" s="428"/>
      <c r="H8" s="26"/>
    </row>
    <row r="9" spans="1:9" ht="12.75" customHeight="1">
      <c r="A9" s="25"/>
      <c r="B9" s="24"/>
      <c r="C9" s="27"/>
      <c r="D9" s="428"/>
      <c r="E9" s="428"/>
      <c r="F9" s="428"/>
      <c r="G9" s="428"/>
    </row>
    <row r="10" spans="1:9" ht="12.75" customHeight="1">
      <c r="A10" s="25"/>
      <c r="B10" s="24"/>
      <c r="C10" s="27"/>
      <c r="D10" s="428"/>
      <c r="E10" s="428"/>
      <c r="F10" s="428"/>
      <c r="G10" s="428"/>
    </row>
    <row r="11" spans="1:9" ht="12.75" customHeight="1">
      <c r="A11" s="25"/>
      <c r="B11" s="24"/>
      <c r="C11" s="25"/>
      <c r="D11" s="428"/>
      <c r="E11" s="428"/>
      <c r="F11" s="428"/>
      <c r="G11" s="428"/>
    </row>
    <row r="12" spans="1:9" ht="12.75" customHeight="1">
      <c r="A12" s="25"/>
      <c r="B12" s="24"/>
      <c r="C12" s="25"/>
      <c r="D12" s="428"/>
      <c r="E12" s="428"/>
      <c r="F12" s="428"/>
      <c r="G12" s="428"/>
    </row>
    <row r="13" spans="1:9" ht="12.75" customHeight="1">
      <c r="A13" s="25"/>
      <c r="B13" s="24"/>
      <c r="C13" s="25"/>
      <c r="D13" s="25"/>
      <c r="E13" s="25"/>
      <c r="F13" s="25"/>
      <c r="G13" s="25"/>
    </row>
    <row r="14" spans="1:9" ht="12.75" customHeight="1">
      <c r="A14" s="25"/>
      <c r="B14" s="25"/>
      <c r="C14" s="25"/>
      <c r="D14" s="25"/>
      <c r="E14" s="25"/>
      <c r="F14" s="25"/>
      <c r="G14" s="25"/>
    </row>
    <row r="15" spans="1:9" ht="12.75" customHeight="1">
      <c r="A15" s="25"/>
      <c r="B15" s="25"/>
      <c r="C15" s="25"/>
      <c r="D15" s="25"/>
      <c r="E15" s="25"/>
      <c r="F15" s="25"/>
      <c r="G15" s="25"/>
    </row>
    <row r="20" spans="1:9" s="285" customFormat="1" ht="15">
      <c r="B20" s="410" t="s">
        <v>0</v>
      </c>
      <c r="C20" s="410"/>
      <c r="D20" s="410"/>
      <c r="E20" s="410"/>
      <c r="F20" s="410"/>
      <c r="G20" s="410"/>
      <c r="H20" s="410"/>
      <c r="I20" s="284"/>
    </row>
    <row r="21" spans="1:9" s="285" customFormat="1" ht="15.75" customHeight="1">
      <c r="A21" s="305"/>
      <c r="B21" s="305"/>
      <c r="C21" s="305"/>
      <c r="D21" s="305"/>
      <c r="E21" s="305"/>
      <c r="F21" s="305"/>
      <c r="G21" s="305"/>
      <c r="H21" s="305"/>
      <c r="I21" s="331" t="s">
        <v>1</v>
      </c>
    </row>
    <row r="22" spans="1:9" s="285" customFormat="1" ht="11.25" customHeight="1">
      <c r="A22" s="305"/>
      <c r="B22" s="306"/>
      <c r="C22" s="305"/>
      <c r="D22" s="305"/>
      <c r="E22" s="305"/>
      <c r="F22" s="305"/>
      <c r="G22" s="305"/>
      <c r="H22" s="305"/>
      <c r="I22" s="305"/>
    </row>
    <row r="23" spans="1:9" s="20" customFormat="1" ht="20.25" customHeight="1">
      <c r="A23" s="305"/>
      <c r="B23" s="392"/>
      <c r="C23" s="330" t="s">
        <v>444</v>
      </c>
      <c r="D23" s="305"/>
      <c r="E23" s="305"/>
      <c r="F23" s="305"/>
      <c r="G23" s="305"/>
      <c r="H23" s="305"/>
      <c r="I23" s="331">
        <v>250</v>
      </c>
    </row>
    <row r="24" spans="1:9" s="20" customFormat="1" ht="20.25" customHeight="1">
      <c r="A24" s="305"/>
      <c r="B24" s="392"/>
      <c r="C24" s="330" t="s">
        <v>539</v>
      </c>
      <c r="D24" s="305"/>
      <c r="E24" s="305"/>
      <c r="F24" s="305"/>
      <c r="G24" s="305"/>
      <c r="H24" s="305"/>
      <c r="I24" s="331">
        <v>251</v>
      </c>
    </row>
    <row r="25" spans="1:9" s="20" customFormat="1" ht="20.25" customHeight="1">
      <c r="A25" s="305"/>
      <c r="B25" s="411" t="s">
        <v>536</v>
      </c>
      <c r="C25" s="330"/>
      <c r="D25" s="305"/>
      <c r="E25" s="305"/>
      <c r="F25" s="305"/>
      <c r="G25" s="305"/>
      <c r="H25" s="305"/>
    </row>
    <row r="26" spans="1:9" s="20" customFormat="1" ht="20.25" customHeight="1">
      <c r="A26" s="305"/>
      <c r="B26" s="307">
        <v>801</v>
      </c>
      <c r="C26" s="330" t="s">
        <v>615</v>
      </c>
      <c r="D26" s="305"/>
      <c r="E26" s="305"/>
      <c r="F26" s="305"/>
      <c r="G26" s="305"/>
      <c r="H26" s="305"/>
      <c r="I26" s="331">
        <v>252</v>
      </c>
    </row>
    <row r="27" spans="1:9" s="20" customFormat="1" ht="20.25" customHeight="1">
      <c r="A27" s="305"/>
      <c r="B27" s="307">
        <v>802</v>
      </c>
      <c r="C27" s="330" t="s">
        <v>512</v>
      </c>
      <c r="D27" s="305"/>
      <c r="E27" s="305"/>
      <c r="F27" s="305"/>
      <c r="G27" s="305"/>
      <c r="H27" s="305"/>
      <c r="I27" s="331">
        <v>253</v>
      </c>
    </row>
    <row r="28" spans="1:9" s="20" customFormat="1" ht="20.25" customHeight="1">
      <c r="A28" s="305"/>
      <c r="B28" s="307">
        <v>803</v>
      </c>
      <c r="C28" s="330" t="s">
        <v>511</v>
      </c>
      <c r="D28" s="305"/>
      <c r="E28" s="305"/>
      <c r="F28" s="305"/>
      <c r="G28" s="305"/>
      <c r="H28" s="305"/>
      <c r="I28" s="331">
        <v>254</v>
      </c>
    </row>
    <row r="29" spans="1:9" s="20" customFormat="1" ht="20.25" customHeight="1">
      <c r="A29" s="305"/>
      <c r="B29" s="307">
        <v>804</v>
      </c>
      <c r="C29" s="330" t="s">
        <v>510</v>
      </c>
      <c r="D29" s="305"/>
      <c r="E29" s="305"/>
      <c r="F29" s="305"/>
      <c r="G29" s="305"/>
      <c r="H29" s="305"/>
      <c r="I29" s="331">
        <v>255</v>
      </c>
    </row>
    <row r="30" spans="1:9" s="20" customFormat="1" ht="20.25" customHeight="1">
      <c r="A30" s="305"/>
      <c r="B30" s="307">
        <v>805</v>
      </c>
      <c r="C30" s="330" t="s">
        <v>509</v>
      </c>
      <c r="D30" s="305"/>
      <c r="E30" s="305"/>
      <c r="F30" s="305"/>
      <c r="G30" s="305"/>
      <c r="H30" s="305"/>
      <c r="I30" s="331">
        <v>256</v>
      </c>
    </row>
    <row r="31" spans="1:9" s="20" customFormat="1" ht="20.25" customHeight="1">
      <c r="A31" s="305"/>
      <c r="B31" s="307">
        <v>806</v>
      </c>
      <c r="C31" s="330" t="s">
        <v>508</v>
      </c>
      <c r="D31" s="305"/>
      <c r="E31" s="305"/>
      <c r="F31" s="305"/>
      <c r="G31" s="305"/>
      <c r="H31" s="305"/>
      <c r="I31" s="331">
        <v>257</v>
      </c>
    </row>
    <row r="32" spans="1:9" s="20" customFormat="1" ht="20.25" customHeight="1">
      <c r="A32" s="305"/>
      <c r="B32" s="307">
        <v>807</v>
      </c>
      <c r="C32" s="330" t="s">
        <v>507</v>
      </c>
      <c r="D32" s="305"/>
      <c r="E32" s="305"/>
      <c r="F32" s="305"/>
      <c r="G32" s="305"/>
      <c r="H32" s="305"/>
      <c r="I32" s="331">
        <v>258</v>
      </c>
    </row>
    <row r="33" spans="1:9" s="20" customFormat="1" ht="20.25" customHeight="1">
      <c r="A33" s="305"/>
      <c r="B33" s="411" t="s">
        <v>537</v>
      </c>
      <c r="C33" s="330"/>
      <c r="D33" s="305"/>
      <c r="E33" s="305"/>
      <c r="F33" s="305"/>
      <c r="G33" s="305"/>
      <c r="H33" s="305"/>
    </row>
    <row r="34" spans="1:9" s="20" customFormat="1" ht="20.25" customHeight="1">
      <c r="A34" s="305"/>
      <c r="B34" s="307">
        <v>810</v>
      </c>
      <c r="C34" s="330" t="s">
        <v>573</v>
      </c>
      <c r="D34" s="305"/>
      <c r="E34" s="305"/>
      <c r="F34" s="305"/>
      <c r="G34" s="305"/>
      <c r="H34" s="305"/>
      <c r="I34" s="331">
        <v>259</v>
      </c>
    </row>
    <row r="35" spans="1:9" s="20" customFormat="1" ht="20.25" customHeight="1">
      <c r="A35" s="305"/>
      <c r="B35" s="307">
        <v>811</v>
      </c>
      <c r="C35" s="330" t="s">
        <v>571</v>
      </c>
      <c r="D35" s="305"/>
      <c r="E35" s="305"/>
      <c r="F35" s="305"/>
      <c r="G35" s="305"/>
      <c r="H35" s="305"/>
      <c r="I35" s="331">
        <v>260</v>
      </c>
    </row>
    <row r="36" spans="1:9" s="20" customFormat="1" ht="20.25" customHeight="1">
      <c r="A36" s="305"/>
      <c r="B36" s="307">
        <v>812</v>
      </c>
      <c r="C36" s="330" t="s">
        <v>616</v>
      </c>
      <c r="D36" s="305"/>
      <c r="E36" s="305"/>
      <c r="F36" s="305"/>
      <c r="G36" s="305"/>
      <c r="H36" s="305"/>
      <c r="I36" s="331">
        <v>261</v>
      </c>
    </row>
    <row r="37" spans="1:9" s="20" customFormat="1" ht="20.25" customHeight="1">
      <c r="A37" s="305"/>
      <c r="B37" s="411" t="s">
        <v>538</v>
      </c>
      <c r="C37" s="330"/>
      <c r="D37" s="305"/>
      <c r="E37" s="305"/>
      <c r="F37" s="305"/>
      <c r="G37" s="305"/>
      <c r="H37" s="305"/>
    </row>
    <row r="38" spans="1:9" s="20" customFormat="1" ht="20.25" customHeight="1">
      <c r="A38" s="305"/>
      <c r="B38" s="307">
        <v>820</v>
      </c>
      <c r="C38" s="330" t="s">
        <v>570</v>
      </c>
      <c r="D38" s="305"/>
      <c r="E38" s="305"/>
      <c r="F38" s="305"/>
      <c r="G38" s="305"/>
      <c r="H38" s="305"/>
      <c r="I38" s="331">
        <v>262</v>
      </c>
    </row>
    <row r="39" spans="1:9" s="20" customFormat="1" ht="20.25" customHeight="1">
      <c r="A39" s="305"/>
      <c r="B39" s="307">
        <v>821</v>
      </c>
      <c r="C39" s="330" t="s">
        <v>569</v>
      </c>
      <c r="D39" s="305"/>
      <c r="E39" s="305"/>
      <c r="F39" s="305"/>
      <c r="G39" s="305"/>
      <c r="H39" s="305"/>
      <c r="I39" s="331">
        <v>263</v>
      </c>
    </row>
    <row r="40" spans="1:9" s="20" customFormat="1" ht="20.25" customHeight="1">
      <c r="A40" s="305"/>
      <c r="B40" s="307">
        <v>822</v>
      </c>
      <c r="C40" s="330" t="s">
        <v>500</v>
      </c>
      <c r="D40" s="305"/>
      <c r="E40" s="305"/>
      <c r="F40" s="305"/>
      <c r="G40" s="305"/>
      <c r="H40" s="305"/>
      <c r="I40" s="331">
        <v>264</v>
      </c>
    </row>
    <row r="41" spans="1:9" s="20" customFormat="1" ht="20.25" customHeight="1">
      <c r="A41" s="305"/>
      <c r="B41" s="307">
        <v>823</v>
      </c>
      <c r="C41" s="330" t="s">
        <v>574</v>
      </c>
      <c r="D41" s="305"/>
      <c r="E41" s="305"/>
      <c r="F41" s="305"/>
      <c r="G41" s="305"/>
      <c r="H41" s="305"/>
      <c r="I41" s="331">
        <v>265</v>
      </c>
    </row>
    <row r="42" spans="1:9" s="20" customFormat="1" ht="20.25" customHeight="1">
      <c r="A42" s="305"/>
      <c r="B42" s="307"/>
      <c r="C42" s="330" t="s">
        <v>2</v>
      </c>
      <c r="D42" s="305"/>
      <c r="E42" s="305"/>
      <c r="F42" s="305"/>
      <c r="G42" s="305"/>
      <c r="H42" s="305"/>
      <c r="I42" s="331">
        <v>266</v>
      </c>
    </row>
    <row r="43" spans="1:9" s="20" customFormat="1" ht="24.95" customHeight="1">
      <c r="A43" s="285"/>
      <c r="B43" s="288"/>
      <c r="C43" s="285"/>
      <c r="D43" s="285"/>
      <c r="E43" s="285"/>
      <c r="F43" s="285"/>
      <c r="G43" s="285"/>
      <c r="H43" s="285"/>
      <c r="I43" s="21"/>
    </row>
    <row r="44" spans="1:9" s="20" customFormat="1" ht="24.95" customHeight="1">
      <c r="A44" s="285"/>
      <c r="B44" s="287"/>
      <c r="C44" s="285"/>
      <c r="D44" s="285"/>
      <c r="E44" s="285"/>
      <c r="F44" s="285"/>
      <c r="G44" s="285"/>
      <c r="H44" s="285"/>
      <c r="I44" s="21"/>
    </row>
    <row r="45" spans="1:9" s="20" customFormat="1" ht="24.95" customHeight="1">
      <c r="A45" s="285"/>
      <c r="B45" s="287"/>
      <c r="C45" s="285"/>
      <c r="D45" s="285"/>
      <c r="E45" s="285"/>
      <c r="F45" s="285"/>
      <c r="G45" s="285"/>
      <c r="H45" s="285"/>
      <c r="I45" s="21"/>
    </row>
    <row r="46" spans="1:9" s="20" customFormat="1" ht="24.95" customHeight="1">
      <c r="A46" s="285"/>
      <c r="B46" s="287"/>
      <c r="C46" s="285"/>
      <c r="D46" s="285"/>
      <c r="E46" s="285"/>
      <c r="F46" s="285"/>
      <c r="G46" s="285"/>
      <c r="H46" s="285"/>
      <c r="I46" s="21"/>
    </row>
    <row r="47" spans="1:9" s="20" customFormat="1" ht="24.95" customHeight="1">
      <c r="A47" s="285"/>
      <c r="B47" s="287"/>
      <c r="C47" s="285"/>
      <c r="D47" s="285"/>
      <c r="E47" s="285"/>
      <c r="F47" s="285"/>
      <c r="G47" s="285"/>
      <c r="H47" s="285"/>
      <c r="I47" s="21"/>
    </row>
    <row r="48" spans="1:9" s="20" customFormat="1" ht="24.95" customHeight="1">
      <c r="A48" s="285"/>
      <c r="B48" s="287"/>
      <c r="C48" s="285"/>
      <c r="D48" s="285"/>
      <c r="E48" s="285"/>
      <c r="F48" s="285"/>
      <c r="G48" s="285"/>
      <c r="H48" s="285"/>
      <c r="I48" s="21"/>
    </row>
    <row r="49" spans="1:9" s="20" customFormat="1" ht="24.95" customHeight="1">
      <c r="A49" s="285"/>
      <c r="B49" s="287"/>
      <c r="C49" s="285"/>
      <c r="D49" s="285"/>
      <c r="E49" s="285"/>
      <c r="F49" s="285"/>
      <c r="G49" s="285"/>
      <c r="H49" s="285"/>
      <c r="I49" s="21"/>
    </row>
    <row r="50" spans="1:9" s="20" customFormat="1" ht="24.95" customHeight="1">
      <c r="A50" s="285"/>
      <c r="B50" s="287"/>
      <c r="C50" s="285"/>
      <c r="D50" s="285"/>
      <c r="E50" s="285"/>
      <c r="F50" s="285"/>
      <c r="G50" s="285"/>
      <c r="H50" s="285"/>
      <c r="I50" s="21"/>
    </row>
    <row r="51" spans="1:9" s="20" customFormat="1" ht="24.95" customHeight="1">
      <c r="A51" s="285"/>
      <c r="B51" s="285"/>
      <c r="C51" s="285"/>
      <c r="D51" s="285"/>
      <c r="E51" s="285"/>
      <c r="F51" s="285"/>
      <c r="G51" s="285"/>
      <c r="H51" s="285"/>
      <c r="I51" s="21"/>
    </row>
    <row r="52" spans="1:9" s="20" customFormat="1" ht="24.95" customHeight="1">
      <c r="A52" s="285"/>
      <c r="B52" s="287"/>
      <c r="C52" s="285"/>
      <c r="D52" s="285"/>
      <c r="E52" s="285"/>
      <c r="F52" s="285"/>
      <c r="G52" s="285"/>
      <c r="H52" s="285"/>
      <c r="I52" s="21"/>
    </row>
    <row r="53" spans="1:9" s="20" customFormat="1" ht="24.95" customHeight="1">
      <c r="A53" s="285"/>
      <c r="B53" s="287"/>
      <c r="C53" s="285"/>
      <c r="D53" s="285"/>
      <c r="E53" s="285"/>
      <c r="F53" s="285"/>
      <c r="G53" s="285"/>
      <c r="H53" s="285"/>
      <c r="I53" s="21"/>
    </row>
  </sheetData>
  <mergeCells count="2">
    <mergeCell ref="A6:B8"/>
    <mergeCell ref="D6:G12"/>
  </mergeCells>
  <hyperlinks>
    <hyperlink ref="C26" location="'801'!A1" display="Entwicklung der Schüler/-innen 2014 - 2019 nach Schularten " xr:uid="{00000000-0004-0000-0000-000000000000}"/>
    <hyperlink ref="C27" location="'802'!A1" display="Schüler/-innen an allgemeinbildenden Schulen 2018/2019 nach Geschlecht und Staatsangehörigkeit" xr:uid="{00000000-0004-0000-0000-000001000000}"/>
    <hyperlink ref="C28" location="'803'!A1" display="Schüler/-innen im Schuljahr 2018/2019 nach Schularten und Schule" xr:uid="{00000000-0004-0000-0000-000002000000}"/>
    <hyperlink ref="C29" location="'804'!A1" display="Schüler/-innen der berufsbildenden Schulen 2017/2018" xr:uid="{00000000-0004-0000-0000-000003000000}"/>
    <hyperlink ref="C30" location="'805'!A1" display="Schüler/-innen an den berufsbildenden Schulen 2018/2019 " xr:uid="{00000000-0004-0000-0000-000004000000}"/>
    <hyperlink ref="C31" location="'806'!A1" display="Entw. der Lehrkräfte an allgemein- und berufsbildenden Schulen 2008 - 2018" xr:uid="{00000000-0004-0000-0000-000005000000}"/>
    <hyperlink ref="C32" location="'807'!A1" display="Entwicklung der Studierenden an den Lübecker Hochschulen 1992 - 2019" xr:uid="{00000000-0004-0000-0000-000006000000}"/>
    <hyperlink ref="C34" location="'810'!A1" display="Entwicklung der Besucher/-innen ausgewählter Kultureinrichtungen 1992 - 2018" xr:uid="{00000000-0004-0000-0000-000007000000}"/>
    <hyperlink ref="C35" location="'811'!A1" display="Entwicklung der Theater und Orchester der Hansestadt Lübeck 1988 - 2017" xr:uid="{00000000-0004-0000-0000-000008000000}"/>
    <hyperlink ref="C36" location="'812'!A1" display="Entwicklung der Musik- und Kongresshalle Lübeck 1995 - 2017 " xr:uid="{00000000-0004-0000-0000-000009000000}"/>
    <hyperlink ref="C38" location="'820'!A1" display="Entwicklung der Sportstätten 1980 - 2017" xr:uid="{00000000-0004-0000-0000-00000A000000}"/>
    <hyperlink ref="C39" location="'821'!A1" display="Entwicklung der Sportvereine 1995 - 2017 nach Mitgliedern und Zuwendungen" xr:uid="{00000000-0004-0000-0000-00000B000000}"/>
    <hyperlink ref="C40" location="'822'!A1" display="Entwicklung der Mitglieder in Sportvereinen 1992 - 201 nach Sportarten " xr:uid="{00000000-0004-0000-0000-00000C000000}"/>
    <hyperlink ref="C41" location="'823'!A1" display="Entwicklung der Besucher/-innen der Schwimmhallen und Freibäder 1988 - 2018" xr:uid="{00000000-0004-0000-0000-00000D000000}"/>
    <hyperlink ref="C42" location="Glossar_K8!Druckbereich" display="Glossar" xr:uid="{00000000-0004-0000-0000-00000E000000}"/>
    <hyperlink ref="C23" location="VO_K8!A1" display="Zeichenerklärungen / Akbürzungen" xr:uid="{00000000-0004-0000-0000-00000F000000}"/>
    <hyperlink ref="C24" location="Kernaussagen_K8!A1" display="Kernaussagen" xr:uid="{00000000-0004-0000-0000-000010000000}"/>
  </hyperlink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N66"/>
  <sheetViews>
    <sheetView showGridLines="0" view="pageLayout" zoomScaleNormal="100" zoomScaleSheetLayoutView="145" workbookViewId="0">
      <selection activeCell="F5" sqref="F5"/>
    </sheetView>
  </sheetViews>
  <sheetFormatPr baseColWidth="10" defaultColWidth="6" defaultRowHeight="12.75" outlineLevelRow="3"/>
  <cols>
    <col min="1" max="1" width="10.28515625" style="42" customWidth="1"/>
    <col min="2" max="2" width="5.85546875" style="43" customWidth="1"/>
    <col min="3" max="14" width="5.5703125" style="66" customWidth="1"/>
    <col min="15" max="256" width="6" style="43"/>
    <col min="257" max="257" width="10" style="43" customWidth="1"/>
    <col min="258" max="258" width="7.42578125" style="43" customWidth="1"/>
    <col min="259" max="260" width="6.28515625" style="43" customWidth="1"/>
    <col min="261" max="261" width="5.42578125" style="43" customWidth="1"/>
    <col min="262" max="263" width="6.28515625" style="43" customWidth="1"/>
    <col min="264" max="264" width="5.7109375" style="43" customWidth="1"/>
    <col min="265" max="265" width="6.28515625" style="43" customWidth="1"/>
    <col min="266" max="266" width="5.7109375" style="43" customWidth="1"/>
    <col min="267" max="267" width="6.28515625" style="43" customWidth="1"/>
    <col min="268" max="269" width="5.7109375" style="43" customWidth="1"/>
    <col min="270" max="270" width="6.5703125" style="43" customWidth="1"/>
    <col min="271" max="512" width="6" style="43"/>
    <col min="513" max="513" width="10" style="43" customWidth="1"/>
    <col min="514" max="514" width="7.42578125" style="43" customWidth="1"/>
    <col min="515" max="516" width="6.28515625" style="43" customWidth="1"/>
    <col min="517" max="517" width="5.42578125" style="43" customWidth="1"/>
    <col min="518" max="519" width="6.28515625" style="43" customWidth="1"/>
    <col min="520" max="520" width="5.7109375" style="43" customWidth="1"/>
    <col min="521" max="521" width="6.28515625" style="43" customWidth="1"/>
    <col min="522" max="522" width="5.7109375" style="43" customWidth="1"/>
    <col min="523" max="523" width="6.28515625" style="43" customWidth="1"/>
    <col min="524" max="525" width="5.7109375" style="43" customWidth="1"/>
    <col min="526" max="526" width="6.5703125" style="43" customWidth="1"/>
    <col min="527" max="768" width="6" style="43"/>
    <col min="769" max="769" width="10" style="43" customWidth="1"/>
    <col min="770" max="770" width="7.42578125" style="43" customWidth="1"/>
    <col min="771" max="772" width="6.28515625" style="43" customWidth="1"/>
    <col min="773" max="773" width="5.42578125" style="43" customWidth="1"/>
    <col min="774" max="775" width="6.28515625" style="43" customWidth="1"/>
    <col min="776" max="776" width="5.7109375" style="43" customWidth="1"/>
    <col min="777" max="777" width="6.28515625" style="43" customWidth="1"/>
    <col min="778" max="778" width="5.7109375" style="43" customWidth="1"/>
    <col min="779" max="779" width="6.28515625" style="43" customWidth="1"/>
    <col min="780" max="781" width="5.7109375" style="43" customWidth="1"/>
    <col min="782" max="782" width="6.5703125" style="43" customWidth="1"/>
    <col min="783" max="1024" width="6" style="43"/>
    <col min="1025" max="1025" width="10" style="43" customWidth="1"/>
    <col min="1026" max="1026" width="7.42578125" style="43" customWidth="1"/>
    <col min="1027" max="1028" width="6.28515625" style="43" customWidth="1"/>
    <col min="1029" max="1029" width="5.42578125" style="43" customWidth="1"/>
    <col min="1030" max="1031" width="6.28515625" style="43" customWidth="1"/>
    <col min="1032" max="1032" width="5.7109375" style="43" customWidth="1"/>
    <col min="1033" max="1033" width="6.28515625" style="43" customWidth="1"/>
    <col min="1034" max="1034" width="5.7109375" style="43" customWidth="1"/>
    <col min="1035" max="1035" width="6.28515625" style="43" customWidth="1"/>
    <col min="1036" max="1037" width="5.7109375" style="43" customWidth="1"/>
    <col min="1038" max="1038" width="6.5703125" style="43" customWidth="1"/>
    <col min="1039" max="1280" width="6" style="43"/>
    <col min="1281" max="1281" width="10" style="43" customWidth="1"/>
    <col min="1282" max="1282" width="7.42578125" style="43" customWidth="1"/>
    <col min="1283" max="1284" width="6.28515625" style="43" customWidth="1"/>
    <col min="1285" max="1285" width="5.42578125" style="43" customWidth="1"/>
    <col min="1286" max="1287" width="6.28515625" style="43" customWidth="1"/>
    <col min="1288" max="1288" width="5.7109375" style="43" customWidth="1"/>
    <col min="1289" max="1289" width="6.28515625" style="43" customWidth="1"/>
    <col min="1290" max="1290" width="5.7109375" style="43" customWidth="1"/>
    <col min="1291" max="1291" width="6.28515625" style="43" customWidth="1"/>
    <col min="1292" max="1293" width="5.7109375" style="43" customWidth="1"/>
    <col min="1294" max="1294" width="6.5703125" style="43" customWidth="1"/>
    <col min="1295" max="1536" width="6" style="43"/>
    <col min="1537" max="1537" width="10" style="43" customWidth="1"/>
    <col min="1538" max="1538" width="7.42578125" style="43" customWidth="1"/>
    <col min="1539" max="1540" width="6.28515625" style="43" customWidth="1"/>
    <col min="1541" max="1541" width="5.42578125" style="43" customWidth="1"/>
    <col min="1542" max="1543" width="6.28515625" style="43" customWidth="1"/>
    <col min="1544" max="1544" width="5.7109375" style="43" customWidth="1"/>
    <col min="1545" max="1545" width="6.28515625" style="43" customWidth="1"/>
    <col min="1546" max="1546" width="5.7109375" style="43" customWidth="1"/>
    <col min="1547" max="1547" width="6.28515625" style="43" customWidth="1"/>
    <col min="1548" max="1549" width="5.7109375" style="43" customWidth="1"/>
    <col min="1550" max="1550" width="6.5703125" style="43" customWidth="1"/>
    <col min="1551" max="1792" width="6" style="43"/>
    <col min="1793" max="1793" width="10" style="43" customWidth="1"/>
    <col min="1794" max="1794" width="7.42578125" style="43" customWidth="1"/>
    <col min="1795" max="1796" width="6.28515625" style="43" customWidth="1"/>
    <col min="1797" max="1797" width="5.42578125" style="43" customWidth="1"/>
    <col min="1798" max="1799" width="6.28515625" style="43" customWidth="1"/>
    <col min="1800" max="1800" width="5.7109375" style="43" customWidth="1"/>
    <col min="1801" max="1801" width="6.28515625" style="43" customWidth="1"/>
    <col min="1802" max="1802" width="5.7109375" style="43" customWidth="1"/>
    <col min="1803" max="1803" width="6.28515625" style="43" customWidth="1"/>
    <col min="1804" max="1805" width="5.7109375" style="43" customWidth="1"/>
    <col min="1806" max="1806" width="6.5703125" style="43" customWidth="1"/>
    <col min="1807" max="2048" width="6" style="43"/>
    <col min="2049" max="2049" width="10" style="43" customWidth="1"/>
    <col min="2050" max="2050" width="7.42578125" style="43" customWidth="1"/>
    <col min="2051" max="2052" width="6.28515625" style="43" customWidth="1"/>
    <col min="2053" max="2053" width="5.42578125" style="43" customWidth="1"/>
    <col min="2054" max="2055" width="6.28515625" style="43" customWidth="1"/>
    <col min="2056" max="2056" width="5.7109375" style="43" customWidth="1"/>
    <col min="2057" max="2057" width="6.28515625" style="43" customWidth="1"/>
    <col min="2058" max="2058" width="5.7109375" style="43" customWidth="1"/>
    <col min="2059" max="2059" width="6.28515625" style="43" customWidth="1"/>
    <col min="2060" max="2061" width="5.7109375" style="43" customWidth="1"/>
    <col min="2062" max="2062" width="6.5703125" style="43" customWidth="1"/>
    <col min="2063" max="2304" width="6" style="43"/>
    <col min="2305" max="2305" width="10" style="43" customWidth="1"/>
    <col min="2306" max="2306" width="7.42578125" style="43" customWidth="1"/>
    <col min="2307" max="2308" width="6.28515625" style="43" customWidth="1"/>
    <col min="2309" max="2309" width="5.42578125" style="43" customWidth="1"/>
    <col min="2310" max="2311" width="6.28515625" style="43" customWidth="1"/>
    <col min="2312" max="2312" width="5.7109375" style="43" customWidth="1"/>
    <col min="2313" max="2313" width="6.28515625" style="43" customWidth="1"/>
    <col min="2314" max="2314" width="5.7109375" style="43" customWidth="1"/>
    <col min="2315" max="2315" width="6.28515625" style="43" customWidth="1"/>
    <col min="2316" max="2317" width="5.7109375" style="43" customWidth="1"/>
    <col min="2318" max="2318" width="6.5703125" style="43" customWidth="1"/>
    <col min="2319" max="2560" width="6" style="43"/>
    <col min="2561" max="2561" width="10" style="43" customWidth="1"/>
    <col min="2562" max="2562" width="7.42578125" style="43" customWidth="1"/>
    <col min="2563" max="2564" width="6.28515625" style="43" customWidth="1"/>
    <col min="2565" max="2565" width="5.42578125" style="43" customWidth="1"/>
    <col min="2566" max="2567" width="6.28515625" style="43" customWidth="1"/>
    <col min="2568" max="2568" width="5.7109375" style="43" customWidth="1"/>
    <col min="2569" max="2569" width="6.28515625" style="43" customWidth="1"/>
    <col min="2570" max="2570" width="5.7109375" style="43" customWidth="1"/>
    <col min="2571" max="2571" width="6.28515625" style="43" customWidth="1"/>
    <col min="2572" max="2573" width="5.7109375" style="43" customWidth="1"/>
    <col min="2574" max="2574" width="6.5703125" style="43" customWidth="1"/>
    <col min="2575" max="2816" width="6" style="43"/>
    <col min="2817" max="2817" width="10" style="43" customWidth="1"/>
    <col min="2818" max="2818" width="7.42578125" style="43" customWidth="1"/>
    <col min="2819" max="2820" width="6.28515625" style="43" customWidth="1"/>
    <col min="2821" max="2821" width="5.42578125" style="43" customWidth="1"/>
    <col min="2822" max="2823" width="6.28515625" style="43" customWidth="1"/>
    <col min="2824" max="2824" width="5.7109375" style="43" customWidth="1"/>
    <col min="2825" max="2825" width="6.28515625" style="43" customWidth="1"/>
    <col min="2826" max="2826" width="5.7109375" style="43" customWidth="1"/>
    <col min="2827" max="2827" width="6.28515625" style="43" customWidth="1"/>
    <col min="2828" max="2829" width="5.7109375" style="43" customWidth="1"/>
    <col min="2830" max="2830" width="6.5703125" style="43" customWidth="1"/>
    <col min="2831" max="3072" width="6" style="43"/>
    <col min="3073" max="3073" width="10" style="43" customWidth="1"/>
    <col min="3074" max="3074" width="7.42578125" style="43" customWidth="1"/>
    <col min="3075" max="3076" width="6.28515625" style="43" customWidth="1"/>
    <col min="3077" max="3077" width="5.42578125" style="43" customWidth="1"/>
    <col min="3078" max="3079" width="6.28515625" style="43" customWidth="1"/>
    <col min="3080" max="3080" width="5.7109375" style="43" customWidth="1"/>
    <col min="3081" max="3081" width="6.28515625" style="43" customWidth="1"/>
    <col min="3082" max="3082" width="5.7109375" style="43" customWidth="1"/>
    <col min="3083" max="3083" width="6.28515625" style="43" customWidth="1"/>
    <col min="3084" max="3085" width="5.7109375" style="43" customWidth="1"/>
    <col min="3086" max="3086" width="6.5703125" style="43" customWidth="1"/>
    <col min="3087" max="3328" width="6" style="43"/>
    <col min="3329" max="3329" width="10" style="43" customWidth="1"/>
    <col min="3330" max="3330" width="7.42578125" style="43" customWidth="1"/>
    <col min="3331" max="3332" width="6.28515625" style="43" customWidth="1"/>
    <col min="3333" max="3333" width="5.42578125" style="43" customWidth="1"/>
    <col min="3334" max="3335" width="6.28515625" style="43" customWidth="1"/>
    <col min="3336" max="3336" width="5.7109375" style="43" customWidth="1"/>
    <col min="3337" max="3337" width="6.28515625" style="43" customWidth="1"/>
    <col min="3338" max="3338" width="5.7109375" style="43" customWidth="1"/>
    <col min="3339" max="3339" width="6.28515625" style="43" customWidth="1"/>
    <col min="3340" max="3341" width="5.7109375" style="43" customWidth="1"/>
    <col min="3342" max="3342" width="6.5703125" style="43" customWidth="1"/>
    <col min="3343" max="3584" width="6" style="43"/>
    <col min="3585" max="3585" width="10" style="43" customWidth="1"/>
    <col min="3586" max="3586" width="7.42578125" style="43" customWidth="1"/>
    <col min="3587" max="3588" width="6.28515625" style="43" customWidth="1"/>
    <col min="3589" max="3589" width="5.42578125" style="43" customWidth="1"/>
    <col min="3590" max="3591" width="6.28515625" style="43" customWidth="1"/>
    <col min="3592" max="3592" width="5.7109375" style="43" customWidth="1"/>
    <col min="3593" max="3593" width="6.28515625" style="43" customWidth="1"/>
    <col min="3594" max="3594" width="5.7109375" style="43" customWidth="1"/>
    <col min="3595" max="3595" width="6.28515625" style="43" customWidth="1"/>
    <col min="3596" max="3597" width="5.7109375" style="43" customWidth="1"/>
    <col min="3598" max="3598" width="6.5703125" style="43" customWidth="1"/>
    <col min="3599" max="3840" width="6" style="43"/>
    <col min="3841" max="3841" width="10" style="43" customWidth="1"/>
    <col min="3842" max="3842" width="7.42578125" style="43" customWidth="1"/>
    <col min="3843" max="3844" width="6.28515625" style="43" customWidth="1"/>
    <col min="3845" max="3845" width="5.42578125" style="43" customWidth="1"/>
    <col min="3846" max="3847" width="6.28515625" style="43" customWidth="1"/>
    <col min="3848" max="3848" width="5.7109375" style="43" customWidth="1"/>
    <col min="3849" max="3849" width="6.28515625" style="43" customWidth="1"/>
    <col min="3850" max="3850" width="5.7109375" style="43" customWidth="1"/>
    <col min="3851" max="3851" width="6.28515625" style="43" customWidth="1"/>
    <col min="3852" max="3853" width="5.7109375" style="43" customWidth="1"/>
    <col min="3854" max="3854" width="6.5703125" style="43" customWidth="1"/>
    <col min="3855" max="4096" width="6" style="43"/>
    <col min="4097" max="4097" width="10" style="43" customWidth="1"/>
    <col min="4098" max="4098" width="7.42578125" style="43" customWidth="1"/>
    <col min="4099" max="4100" width="6.28515625" style="43" customWidth="1"/>
    <col min="4101" max="4101" width="5.42578125" style="43" customWidth="1"/>
    <col min="4102" max="4103" width="6.28515625" style="43" customWidth="1"/>
    <col min="4104" max="4104" width="5.7109375" style="43" customWidth="1"/>
    <col min="4105" max="4105" width="6.28515625" style="43" customWidth="1"/>
    <col min="4106" max="4106" width="5.7109375" style="43" customWidth="1"/>
    <col min="4107" max="4107" width="6.28515625" style="43" customWidth="1"/>
    <col min="4108" max="4109" width="5.7109375" style="43" customWidth="1"/>
    <col min="4110" max="4110" width="6.5703125" style="43" customWidth="1"/>
    <col min="4111" max="4352" width="6" style="43"/>
    <col min="4353" max="4353" width="10" style="43" customWidth="1"/>
    <col min="4354" max="4354" width="7.42578125" style="43" customWidth="1"/>
    <col min="4355" max="4356" width="6.28515625" style="43" customWidth="1"/>
    <col min="4357" max="4357" width="5.42578125" style="43" customWidth="1"/>
    <col min="4358" max="4359" width="6.28515625" style="43" customWidth="1"/>
    <col min="4360" max="4360" width="5.7109375" style="43" customWidth="1"/>
    <col min="4361" max="4361" width="6.28515625" style="43" customWidth="1"/>
    <col min="4362" max="4362" width="5.7109375" style="43" customWidth="1"/>
    <col min="4363" max="4363" width="6.28515625" style="43" customWidth="1"/>
    <col min="4364" max="4365" width="5.7109375" style="43" customWidth="1"/>
    <col min="4366" max="4366" width="6.5703125" style="43" customWidth="1"/>
    <col min="4367" max="4608" width="6" style="43"/>
    <col min="4609" max="4609" width="10" style="43" customWidth="1"/>
    <col min="4610" max="4610" width="7.42578125" style="43" customWidth="1"/>
    <col min="4611" max="4612" width="6.28515625" style="43" customWidth="1"/>
    <col min="4613" max="4613" width="5.42578125" style="43" customWidth="1"/>
    <col min="4614" max="4615" width="6.28515625" style="43" customWidth="1"/>
    <col min="4616" max="4616" width="5.7109375" style="43" customWidth="1"/>
    <col min="4617" max="4617" width="6.28515625" style="43" customWidth="1"/>
    <col min="4618" max="4618" width="5.7109375" style="43" customWidth="1"/>
    <col min="4619" max="4619" width="6.28515625" style="43" customWidth="1"/>
    <col min="4620" max="4621" width="5.7109375" style="43" customWidth="1"/>
    <col min="4622" max="4622" width="6.5703125" style="43" customWidth="1"/>
    <col min="4623" max="4864" width="6" style="43"/>
    <col min="4865" max="4865" width="10" style="43" customWidth="1"/>
    <col min="4866" max="4866" width="7.42578125" style="43" customWidth="1"/>
    <col min="4867" max="4868" width="6.28515625" style="43" customWidth="1"/>
    <col min="4869" max="4869" width="5.42578125" style="43" customWidth="1"/>
    <col min="4870" max="4871" width="6.28515625" style="43" customWidth="1"/>
    <col min="4872" max="4872" width="5.7109375" style="43" customWidth="1"/>
    <col min="4873" max="4873" width="6.28515625" style="43" customWidth="1"/>
    <col min="4874" max="4874" width="5.7109375" style="43" customWidth="1"/>
    <col min="4875" max="4875" width="6.28515625" style="43" customWidth="1"/>
    <col min="4876" max="4877" width="5.7109375" style="43" customWidth="1"/>
    <col min="4878" max="4878" width="6.5703125" style="43" customWidth="1"/>
    <col min="4879" max="5120" width="6" style="43"/>
    <col min="5121" max="5121" width="10" style="43" customWidth="1"/>
    <col min="5122" max="5122" width="7.42578125" style="43" customWidth="1"/>
    <col min="5123" max="5124" width="6.28515625" style="43" customWidth="1"/>
    <col min="5125" max="5125" width="5.42578125" style="43" customWidth="1"/>
    <col min="5126" max="5127" width="6.28515625" style="43" customWidth="1"/>
    <col min="5128" max="5128" width="5.7109375" style="43" customWidth="1"/>
    <col min="5129" max="5129" width="6.28515625" style="43" customWidth="1"/>
    <col min="5130" max="5130" width="5.7109375" style="43" customWidth="1"/>
    <col min="5131" max="5131" width="6.28515625" style="43" customWidth="1"/>
    <col min="5132" max="5133" width="5.7109375" style="43" customWidth="1"/>
    <col min="5134" max="5134" width="6.5703125" style="43" customWidth="1"/>
    <col min="5135" max="5376" width="6" style="43"/>
    <col min="5377" max="5377" width="10" style="43" customWidth="1"/>
    <col min="5378" max="5378" width="7.42578125" style="43" customWidth="1"/>
    <col min="5379" max="5380" width="6.28515625" style="43" customWidth="1"/>
    <col min="5381" max="5381" width="5.42578125" style="43" customWidth="1"/>
    <col min="5382" max="5383" width="6.28515625" style="43" customWidth="1"/>
    <col min="5384" max="5384" width="5.7109375" style="43" customWidth="1"/>
    <col min="5385" max="5385" width="6.28515625" style="43" customWidth="1"/>
    <col min="5386" max="5386" width="5.7109375" style="43" customWidth="1"/>
    <col min="5387" max="5387" width="6.28515625" style="43" customWidth="1"/>
    <col min="5388" max="5389" width="5.7109375" style="43" customWidth="1"/>
    <col min="5390" max="5390" width="6.5703125" style="43" customWidth="1"/>
    <col min="5391" max="5632" width="6" style="43"/>
    <col min="5633" max="5633" width="10" style="43" customWidth="1"/>
    <col min="5634" max="5634" width="7.42578125" style="43" customWidth="1"/>
    <col min="5635" max="5636" width="6.28515625" style="43" customWidth="1"/>
    <col min="5637" max="5637" width="5.42578125" style="43" customWidth="1"/>
    <col min="5638" max="5639" width="6.28515625" style="43" customWidth="1"/>
    <col min="5640" max="5640" width="5.7109375" style="43" customWidth="1"/>
    <col min="5641" max="5641" width="6.28515625" style="43" customWidth="1"/>
    <col min="5642" max="5642" width="5.7109375" style="43" customWidth="1"/>
    <col min="5643" max="5643" width="6.28515625" style="43" customWidth="1"/>
    <col min="5644" max="5645" width="5.7109375" style="43" customWidth="1"/>
    <col min="5646" max="5646" width="6.5703125" style="43" customWidth="1"/>
    <col min="5647" max="5888" width="6" style="43"/>
    <col min="5889" max="5889" width="10" style="43" customWidth="1"/>
    <col min="5890" max="5890" width="7.42578125" style="43" customWidth="1"/>
    <col min="5891" max="5892" width="6.28515625" style="43" customWidth="1"/>
    <col min="5893" max="5893" width="5.42578125" style="43" customWidth="1"/>
    <col min="5894" max="5895" width="6.28515625" style="43" customWidth="1"/>
    <col min="5896" max="5896" width="5.7109375" style="43" customWidth="1"/>
    <col min="5897" max="5897" width="6.28515625" style="43" customWidth="1"/>
    <col min="5898" max="5898" width="5.7109375" style="43" customWidth="1"/>
    <col min="5899" max="5899" width="6.28515625" style="43" customWidth="1"/>
    <col min="5900" max="5901" width="5.7109375" style="43" customWidth="1"/>
    <col min="5902" max="5902" width="6.5703125" style="43" customWidth="1"/>
    <col min="5903" max="6144" width="6" style="43"/>
    <col min="6145" max="6145" width="10" style="43" customWidth="1"/>
    <col min="6146" max="6146" width="7.42578125" style="43" customWidth="1"/>
    <col min="6147" max="6148" width="6.28515625" style="43" customWidth="1"/>
    <col min="6149" max="6149" width="5.42578125" style="43" customWidth="1"/>
    <col min="6150" max="6151" width="6.28515625" style="43" customWidth="1"/>
    <col min="6152" max="6152" width="5.7109375" style="43" customWidth="1"/>
    <col min="6153" max="6153" width="6.28515625" style="43" customWidth="1"/>
    <col min="6154" max="6154" width="5.7109375" style="43" customWidth="1"/>
    <col min="6155" max="6155" width="6.28515625" style="43" customWidth="1"/>
    <col min="6156" max="6157" width="5.7109375" style="43" customWidth="1"/>
    <col min="6158" max="6158" width="6.5703125" style="43" customWidth="1"/>
    <col min="6159" max="6400" width="6" style="43"/>
    <col min="6401" max="6401" width="10" style="43" customWidth="1"/>
    <col min="6402" max="6402" width="7.42578125" style="43" customWidth="1"/>
    <col min="6403" max="6404" width="6.28515625" style="43" customWidth="1"/>
    <col min="6405" max="6405" width="5.42578125" style="43" customWidth="1"/>
    <col min="6406" max="6407" width="6.28515625" style="43" customWidth="1"/>
    <col min="6408" max="6408" width="5.7109375" style="43" customWidth="1"/>
    <col min="6409" max="6409" width="6.28515625" style="43" customWidth="1"/>
    <col min="6410" max="6410" width="5.7109375" style="43" customWidth="1"/>
    <col min="6411" max="6411" width="6.28515625" style="43" customWidth="1"/>
    <col min="6412" max="6413" width="5.7109375" style="43" customWidth="1"/>
    <col min="6414" max="6414" width="6.5703125" style="43" customWidth="1"/>
    <col min="6415" max="6656" width="6" style="43"/>
    <col min="6657" max="6657" width="10" style="43" customWidth="1"/>
    <col min="6658" max="6658" width="7.42578125" style="43" customWidth="1"/>
    <col min="6659" max="6660" width="6.28515625" style="43" customWidth="1"/>
    <col min="6661" max="6661" width="5.42578125" style="43" customWidth="1"/>
    <col min="6662" max="6663" width="6.28515625" style="43" customWidth="1"/>
    <col min="6664" max="6664" width="5.7109375" style="43" customWidth="1"/>
    <col min="6665" max="6665" width="6.28515625" style="43" customWidth="1"/>
    <col min="6666" max="6666" width="5.7109375" style="43" customWidth="1"/>
    <col min="6667" max="6667" width="6.28515625" style="43" customWidth="1"/>
    <col min="6668" max="6669" width="5.7109375" style="43" customWidth="1"/>
    <col min="6670" max="6670" width="6.5703125" style="43" customWidth="1"/>
    <col min="6671" max="6912" width="6" style="43"/>
    <col min="6913" max="6913" width="10" style="43" customWidth="1"/>
    <col min="6914" max="6914" width="7.42578125" style="43" customWidth="1"/>
    <col min="6915" max="6916" width="6.28515625" style="43" customWidth="1"/>
    <col min="6917" max="6917" width="5.42578125" style="43" customWidth="1"/>
    <col min="6918" max="6919" width="6.28515625" style="43" customWidth="1"/>
    <col min="6920" max="6920" width="5.7109375" style="43" customWidth="1"/>
    <col min="6921" max="6921" width="6.28515625" style="43" customWidth="1"/>
    <col min="6922" max="6922" width="5.7109375" style="43" customWidth="1"/>
    <col min="6923" max="6923" width="6.28515625" style="43" customWidth="1"/>
    <col min="6924" max="6925" width="5.7109375" style="43" customWidth="1"/>
    <col min="6926" max="6926" width="6.5703125" style="43" customWidth="1"/>
    <col min="6927" max="7168" width="6" style="43"/>
    <col min="7169" max="7169" width="10" style="43" customWidth="1"/>
    <col min="7170" max="7170" width="7.42578125" style="43" customWidth="1"/>
    <col min="7171" max="7172" width="6.28515625" style="43" customWidth="1"/>
    <col min="7173" max="7173" width="5.42578125" style="43" customWidth="1"/>
    <col min="7174" max="7175" width="6.28515625" style="43" customWidth="1"/>
    <col min="7176" max="7176" width="5.7109375" style="43" customWidth="1"/>
    <col min="7177" max="7177" width="6.28515625" style="43" customWidth="1"/>
    <col min="7178" max="7178" width="5.7109375" style="43" customWidth="1"/>
    <col min="7179" max="7179" width="6.28515625" style="43" customWidth="1"/>
    <col min="7180" max="7181" width="5.7109375" style="43" customWidth="1"/>
    <col min="7182" max="7182" width="6.5703125" style="43" customWidth="1"/>
    <col min="7183" max="7424" width="6" style="43"/>
    <col min="7425" max="7425" width="10" style="43" customWidth="1"/>
    <col min="7426" max="7426" width="7.42578125" style="43" customWidth="1"/>
    <col min="7427" max="7428" width="6.28515625" style="43" customWidth="1"/>
    <col min="7429" max="7429" width="5.42578125" style="43" customWidth="1"/>
    <col min="7430" max="7431" width="6.28515625" style="43" customWidth="1"/>
    <col min="7432" max="7432" width="5.7109375" style="43" customWidth="1"/>
    <col min="7433" max="7433" width="6.28515625" style="43" customWidth="1"/>
    <col min="7434" max="7434" width="5.7109375" style="43" customWidth="1"/>
    <col min="7435" max="7435" width="6.28515625" style="43" customWidth="1"/>
    <col min="7436" max="7437" width="5.7109375" style="43" customWidth="1"/>
    <col min="7438" max="7438" width="6.5703125" style="43" customWidth="1"/>
    <col min="7439" max="7680" width="6" style="43"/>
    <col min="7681" max="7681" width="10" style="43" customWidth="1"/>
    <col min="7682" max="7682" width="7.42578125" style="43" customWidth="1"/>
    <col min="7683" max="7684" width="6.28515625" style="43" customWidth="1"/>
    <col min="7685" max="7685" width="5.42578125" style="43" customWidth="1"/>
    <col min="7686" max="7687" width="6.28515625" style="43" customWidth="1"/>
    <col min="7688" max="7688" width="5.7109375" style="43" customWidth="1"/>
    <col min="7689" max="7689" width="6.28515625" style="43" customWidth="1"/>
    <col min="7690" max="7690" width="5.7109375" style="43" customWidth="1"/>
    <col min="7691" max="7691" width="6.28515625" style="43" customWidth="1"/>
    <col min="7692" max="7693" width="5.7109375" style="43" customWidth="1"/>
    <col min="7694" max="7694" width="6.5703125" style="43" customWidth="1"/>
    <col min="7695" max="7936" width="6" style="43"/>
    <col min="7937" max="7937" width="10" style="43" customWidth="1"/>
    <col min="7938" max="7938" width="7.42578125" style="43" customWidth="1"/>
    <col min="7939" max="7940" width="6.28515625" style="43" customWidth="1"/>
    <col min="7941" max="7941" width="5.42578125" style="43" customWidth="1"/>
    <col min="7942" max="7943" width="6.28515625" style="43" customWidth="1"/>
    <col min="7944" max="7944" width="5.7109375" style="43" customWidth="1"/>
    <col min="7945" max="7945" width="6.28515625" style="43" customWidth="1"/>
    <col min="7946" max="7946" width="5.7109375" style="43" customWidth="1"/>
    <col min="7947" max="7947" width="6.28515625" style="43" customWidth="1"/>
    <col min="7948" max="7949" width="5.7109375" style="43" customWidth="1"/>
    <col min="7950" max="7950" width="6.5703125" style="43" customWidth="1"/>
    <col min="7951" max="8192" width="6" style="43"/>
    <col min="8193" max="8193" width="10" style="43" customWidth="1"/>
    <col min="8194" max="8194" width="7.42578125" style="43" customWidth="1"/>
    <col min="8195" max="8196" width="6.28515625" style="43" customWidth="1"/>
    <col min="8197" max="8197" width="5.42578125" style="43" customWidth="1"/>
    <col min="8198" max="8199" width="6.28515625" style="43" customWidth="1"/>
    <col min="8200" max="8200" width="5.7109375" style="43" customWidth="1"/>
    <col min="8201" max="8201" width="6.28515625" style="43" customWidth="1"/>
    <col min="8202" max="8202" width="5.7109375" style="43" customWidth="1"/>
    <col min="8203" max="8203" width="6.28515625" style="43" customWidth="1"/>
    <col min="8204" max="8205" width="5.7109375" style="43" customWidth="1"/>
    <col min="8206" max="8206" width="6.5703125" style="43" customWidth="1"/>
    <col min="8207" max="8448" width="6" style="43"/>
    <col min="8449" max="8449" width="10" style="43" customWidth="1"/>
    <col min="8450" max="8450" width="7.42578125" style="43" customWidth="1"/>
    <col min="8451" max="8452" width="6.28515625" style="43" customWidth="1"/>
    <col min="8453" max="8453" width="5.42578125" style="43" customWidth="1"/>
    <col min="8454" max="8455" width="6.28515625" style="43" customWidth="1"/>
    <col min="8456" max="8456" width="5.7109375" style="43" customWidth="1"/>
    <col min="8457" max="8457" width="6.28515625" style="43" customWidth="1"/>
    <col min="8458" max="8458" width="5.7109375" style="43" customWidth="1"/>
    <col min="8459" max="8459" width="6.28515625" style="43" customWidth="1"/>
    <col min="8460" max="8461" width="5.7109375" style="43" customWidth="1"/>
    <col min="8462" max="8462" width="6.5703125" style="43" customWidth="1"/>
    <col min="8463" max="8704" width="6" style="43"/>
    <col min="8705" max="8705" width="10" style="43" customWidth="1"/>
    <col min="8706" max="8706" width="7.42578125" style="43" customWidth="1"/>
    <col min="8707" max="8708" width="6.28515625" style="43" customWidth="1"/>
    <col min="8709" max="8709" width="5.42578125" style="43" customWidth="1"/>
    <col min="8710" max="8711" width="6.28515625" style="43" customWidth="1"/>
    <col min="8712" max="8712" width="5.7109375" style="43" customWidth="1"/>
    <col min="8713" max="8713" width="6.28515625" style="43" customWidth="1"/>
    <col min="8714" max="8714" width="5.7109375" style="43" customWidth="1"/>
    <col min="8715" max="8715" width="6.28515625" style="43" customWidth="1"/>
    <col min="8716" max="8717" width="5.7109375" style="43" customWidth="1"/>
    <col min="8718" max="8718" width="6.5703125" style="43" customWidth="1"/>
    <col min="8719" max="8960" width="6" style="43"/>
    <col min="8961" max="8961" width="10" style="43" customWidth="1"/>
    <col min="8962" max="8962" width="7.42578125" style="43" customWidth="1"/>
    <col min="8963" max="8964" width="6.28515625" style="43" customWidth="1"/>
    <col min="8965" max="8965" width="5.42578125" style="43" customWidth="1"/>
    <col min="8966" max="8967" width="6.28515625" style="43" customWidth="1"/>
    <col min="8968" max="8968" width="5.7109375" style="43" customWidth="1"/>
    <col min="8969" max="8969" width="6.28515625" style="43" customWidth="1"/>
    <col min="8970" max="8970" width="5.7109375" style="43" customWidth="1"/>
    <col min="8971" max="8971" width="6.28515625" style="43" customWidth="1"/>
    <col min="8972" max="8973" width="5.7109375" style="43" customWidth="1"/>
    <col min="8974" max="8974" width="6.5703125" style="43" customWidth="1"/>
    <col min="8975" max="9216" width="6" style="43"/>
    <col min="9217" max="9217" width="10" style="43" customWidth="1"/>
    <col min="9218" max="9218" width="7.42578125" style="43" customWidth="1"/>
    <col min="9219" max="9220" width="6.28515625" style="43" customWidth="1"/>
    <col min="9221" max="9221" width="5.42578125" style="43" customWidth="1"/>
    <col min="9222" max="9223" width="6.28515625" style="43" customWidth="1"/>
    <col min="9224" max="9224" width="5.7109375" style="43" customWidth="1"/>
    <col min="9225" max="9225" width="6.28515625" style="43" customWidth="1"/>
    <col min="9226" max="9226" width="5.7109375" style="43" customWidth="1"/>
    <col min="9227" max="9227" width="6.28515625" style="43" customWidth="1"/>
    <col min="9228" max="9229" width="5.7109375" style="43" customWidth="1"/>
    <col min="9230" max="9230" width="6.5703125" style="43" customWidth="1"/>
    <col min="9231" max="9472" width="6" style="43"/>
    <col min="9473" max="9473" width="10" style="43" customWidth="1"/>
    <col min="9474" max="9474" width="7.42578125" style="43" customWidth="1"/>
    <col min="9475" max="9476" width="6.28515625" style="43" customWidth="1"/>
    <col min="9477" max="9477" width="5.42578125" style="43" customWidth="1"/>
    <col min="9478" max="9479" width="6.28515625" style="43" customWidth="1"/>
    <col min="9480" max="9480" width="5.7109375" style="43" customWidth="1"/>
    <col min="9481" max="9481" width="6.28515625" style="43" customWidth="1"/>
    <col min="9482" max="9482" width="5.7109375" style="43" customWidth="1"/>
    <col min="9483" max="9483" width="6.28515625" style="43" customWidth="1"/>
    <col min="9484" max="9485" width="5.7109375" style="43" customWidth="1"/>
    <col min="9486" max="9486" width="6.5703125" style="43" customWidth="1"/>
    <col min="9487" max="9728" width="6" style="43"/>
    <col min="9729" max="9729" width="10" style="43" customWidth="1"/>
    <col min="9730" max="9730" width="7.42578125" style="43" customWidth="1"/>
    <col min="9731" max="9732" width="6.28515625" style="43" customWidth="1"/>
    <col min="9733" max="9733" width="5.42578125" style="43" customWidth="1"/>
    <col min="9734" max="9735" width="6.28515625" style="43" customWidth="1"/>
    <col min="9736" max="9736" width="5.7109375" style="43" customWidth="1"/>
    <col min="9737" max="9737" width="6.28515625" style="43" customWidth="1"/>
    <col min="9738" max="9738" width="5.7109375" style="43" customWidth="1"/>
    <col min="9739" max="9739" width="6.28515625" style="43" customWidth="1"/>
    <col min="9740" max="9741" width="5.7109375" style="43" customWidth="1"/>
    <col min="9742" max="9742" width="6.5703125" style="43" customWidth="1"/>
    <col min="9743" max="9984" width="6" style="43"/>
    <col min="9985" max="9985" width="10" style="43" customWidth="1"/>
    <col min="9986" max="9986" width="7.42578125" style="43" customWidth="1"/>
    <col min="9987" max="9988" width="6.28515625" style="43" customWidth="1"/>
    <col min="9989" max="9989" width="5.42578125" style="43" customWidth="1"/>
    <col min="9990" max="9991" width="6.28515625" style="43" customWidth="1"/>
    <col min="9992" max="9992" width="5.7109375" style="43" customWidth="1"/>
    <col min="9993" max="9993" width="6.28515625" style="43" customWidth="1"/>
    <col min="9994" max="9994" width="5.7109375" style="43" customWidth="1"/>
    <col min="9995" max="9995" width="6.28515625" style="43" customWidth="1"/>
    <col min="9996" max="9997" width="5.7109375" style="43" customWidth="1"/>
    <col min="9998" max="9998" width="6.5703125" style="43" customWidth="1"/>
    <col min="9999" max="10240" width="6" style="43"/>
    <col min="10241" max="10241" width="10" style="43" customWidth="1"/>
    <col min="10242" max="10242" width="7.42578125" style="43" customWidth="1"/>
    <col min="10243" max="10244" width="6.28515625" style="43" customWidth="1"/>
    <col min="10245" max="10245" width="5.42578125" style="43" customWidth="1"/>
    <col min="10246" max="10247" width="6.28515625" style="43" customWidth="1"/>
    <col min="10248" max="10248" width="5.7109375" style="43" customWidth="1"/>
    <col min="10249" max="10249" width="6.28515625" style="43" customWidth="1"/>
    <col min="10250" max="10250" width="5.7109375" style="43" customWidth="1"/>
    <col min="10251" max="10251" width="6.28515625" style="43" customWidth="1"/>
    <col min="10252" max="10253" width="5.7109375" style="43" customWidth="1"/>
    <col min="10254" max="10254" width="6.5703125" style="43" customWidth="1"/>
    <col min="10255" max="10496" width="6" style="43"/>
    <col min="10497" max="10497" width="10" style="43" customWidth="1"/>
    <col min="10498" max="10498" width="7.42578125" style="43" customWidth="1"/>
    <col min="10499" max="10500" width="6.28515625" style="43" customWidth="1"/>
    <col min="10501" max="10501" width="5.42578125" style="43" customWidth="1"/>
    <col min="10502" max="10503" width="6.28515625" style="43" customWidth="1"/>
    <col min="10504" max="10504" width="5.7109375" style="43" customWidth="1"/>
    <col min="10505" max="10505" width="6.28515625" style="43" customWidth="1"/>
    <col min="10506" max="10506" width="5.7109375" style="43" customWidth="1"/>
    <col min="10507" max="10507" width="6.28515625" style="43" customWidth="1"/>
    <col min="10508" max="10509" width="5.7109375" style="43" customWidth="1"/>
    <col min="10510" max="10510" width="6.5703125" style="43" customWidth="1"/>
    <col min="10511" max="10752" width="6" style="43"/>
    <col min="10753" max="10753" width="10" style="43" customWidth="1"/>
    <col min="10754" max="10754" width="7.42578125" style="43" customWidth="1"/>
    <col min="10755" max="10756" width="6.28515625" style="43" customWidth="1"/>
    <col min="10757" max="10757" width="5.42578125" style="43" customWidth="1"/>
    <col min="10758" max="10759" width="6.28515625" style="43" customWidth="1"/>
    <col min="10760" max="10760" width="5.7109375" style="43" customWidth="1"/>
    <col min="10761" max="10761" width="6.28515625" style="43" customWidth="1"/>
    <col min="10762" max="10762" width="5.7109375" style="43" customWidth="1"/>
    <col min="10763" max="10763" width="6.28515625" style="43" customWidth="1"/>
    <col min="10764" max="10765" width="5.7109375" style="43" customWidth="1"/>
    <col min="10766" max="10766" width="6.5703125" style="43" customWidth="1"/>
    <col min="10767" max="11008" width="6" style="43"/>
    <col min="11009" max="11009" width="10" style="43" customWidth="1"/>
    <col min="11010" max="11010" width="7.42578125" style="43" customWidth="1"/>
    <col min="11011" max="11012" width="6.28515625" style="43" customWidth="1"/>
    <col min="11013" max="11013" width="5.42578125" style="43" customWidth="1"/>
    <col min="11014" max="11015" width="6.28515625" style="43" customWidth="1"/>
    <col min="11016" max="11016" width="5.7109375" style="43" customWidth="1"/>
    <col min="11017" max="11017" width="6.28515625" style="43" customWidth="1"/>
    <col min="11018" max="11018" width="5.7109375" style="43" customWidth="1"/>
    <col min="11019" max="11019" width="6.28515625" style="43" customWidth="1"/>
    <col min="11020" max="11021" width="5.7109375" style="43" customWidth="1"/>
    <col min="11022" max="11022" width="6.5703125" style="43" customWidth="1"/>
    <col min="11023" max="11264" width="6" style="43"/>
    <col min="11265" max="11265" width="10" style="43" customWidth="1"/>
    <col min="11266" max="11266" width="7.42578125" style="43" customWidth="1"/>
    <col min="11267" max="11268" width="6.28515625" style="43" customWidth="1"/>
    <col min="11269" max="11269" width="5.42578125" style="43" customWidth="1"/>
    <col min="11270" max="11271" width="6.28515625" style="43" customWidth="1"/>
    <col min="11272" max="11272" width="5.7109375" style="43" customWidth="1"/>
    <col min="11273" max="11273" width="6.28515625" style="43" customWidth="1"/>
    <col min="11274" max="11274" width="5.7109375" style="43" customWidth="1"/>
    <col min="11275" max="11275" width="6.28515625" style="43" customWidth="1"/>
    <col min="11276" max="11277" width="5.7109375" style="43" customWidth="1"/>
    <col min="11278" max="11278" width="6.5703125" style="43" customWidth="1"/>
    <col min="11279" max="11520" width="6" style="43"/>
    <col min="11521" max="11521" width="10" style="43" customWidth="1"/>
    <col min="11522" max="11522" width="7.42578125" style="43" customWidth="1"/>
    <col min="11523" max="11524" width="6.28515625" style="43" customWidth="1"/>
    <col min="11525" max="11525" width="5.42578125" style="43" customWidth="1"/>
    <col min="11526" max="11527" width="6.28515625" style="43" customWidth="1"/>
    <col min="11528" max="11528" width="5.7109375" style="43" customWidth="1"/>
    <col min="11529" max="11529" width="6.28515625" style="43" customWidth="1"/>
    <col min="11530" max="11530" width="5.7109375" style="43" customWidth="1"/>
    <col min="11531" max="11531" width="6.28515625" style="43" customWidth="1"/>
    <col min="11532" max="11533" width="5.7109375" style="43" customWidth="1"/>
    <col min="11534" max="11534" width="6.5703125" style="43" customWidth="1"/>
    <col min="11535" max="11776" width="6" style="43"/>
    <col min="11777" max="11777" width="10" style="43" customWidth="1"/>
    <col min="11778" max="11778" width="7.42578125" style="43" customWidth="1"/>
    <col min="11779" max="11780" width="6.28515625" style="43" customWidth="1"/>
    <col min="11781" max="11781" width="5.42578125" style="43" customWidth="1"/>
    <col min="11782" max="11783" width="6.28515625" style="43" customWidth="1"/>
    <col min="11784" max="11784" width="5.7109375" style="43" customWidth="1"/>
    <col min="11785" max="11785" width="6.28515625" style="43" customWidth="1"/>
    <col min="11786" max="11786" width="5.7109375" style="43" customWidth="1"/>
    <col min="11787" max="11787" width="6.28515625" style="43" customWidth="1"/>
    <col min="11788" max="11789" width="5.7109375" style="43" customWidth="1"/>
    <col min="11790" max="11790" width="6.5703125" style="43" customWidth="1"/>
    <col min="11791" max="12032" width="6" style="43"/>
    <col min="12033" max="12033" width="10" style="43" customWidth="1"/>
    <col min="12034" max="12034" width="7.42578125" style="43" customWidth="1"/>
    <col min="12035" max="12036" width="6.28515625" style="43" customWidth="1"/>
    <col min="12037" max="12037" width="5.42578125" style="43" customWidth="1"/>
    <col min="12038" max="12039" width="6.28515625" style="43" customWidth="1"/>
    <col min="12040" max="12040" width="5.7109375" style="43" customWidth="1"/>
    <col min="12041" max="12041" width="6.28515625" style="43" customWidth="1"/>
    <col min="12042" max="12042" width="5.7109375" style="43" customWidth="1"/>
    <col min="12043" max="12043" width="6.28515625" style="43" customWidth="1"/>
    <col min="12044" max="12045" width="5.7109375" style="43" customWidth="1"/>
    <col min="12046" max="12046" width="6.5703125" style="43" customWidth="1"/>
    <col min="12047" max="12288" width="6" style="43"/>
    <col min="12289" max="12289" width="10" style="43" customWidth="1"/>
    <col min="12290" max="12290" width="7.42578125" style="43" customWidth="1"/>
    <col min="12291" max="12292" width="6.28515625" style="43" customWidth="1"/>
    <col min="12293" max="12293" width="5.42578125" style="43" customWidth="1"/>
    <col min="12294" max="12295" width="6.28515625" style="43" customWidth="1"/>
    <col min="12296" max="12296" width="5.7109375" style="43" customWidth="1"/>
    <col min="12297" max="12297" width="6.28515625" style="43" customWidth="1"/>
    <col min="12298" max="12298" width="5.7109375" style="43" customWidth="1"/>
    <col min="12299" max="12299" width="6.28515625" style="43" customWidth="1"/>
    <col min="12300" max="12301" width="5.7109375" style="43" customWidth="1"/>
    <col min="12302" max="12302" width="6.5703125" style="43" customWidth="1"/>
    <col min="12303" max="12544" width="6" style="43"/>
    <col min="12545" max="12545" width="10" style="43" customWidth="1"/>
    <col min="12546" max="12546" width="7.42578125" style="43" customWidth="1"/>
    <col min="12547" max="12548" width="6.28515625" style="43" customWidth="1"/>
    <col min="12549" max="12549" width="5.42578125" style="43" customWidth="1"/>
    <col min="12550" max="12551" width="6.28515625" style="43" customWidth="1"/>
    <col min="12552" max="12552" width="5.7109375" style="43" customWidth="1"/>
    <col min="12553" max="12553" width="6.28515625" style="43" customWidth="1"/>
    <col min="12554" max="12554" width="5.7109375" style="43" customWidth="1"/>
    <col min="12555" max="12555" width="6.28515625" style="43" customWidth="1"/>
    <col min="12556" max="12557" width="5.7109375" style="43" customWidth="1"/>
    <col min="12558" max="12558" width="6.5703125" style="43" customWidth="1"/>
    <col min="12559" max="12800" width="6" style="43"/>
    <col min="12801" max="12801" width="10" style="43" customWidth="1"/>
    <col min="12802" max="12802" width="7.42578125" style="43" customWidth="1"/>
    <col min="12803" max="12804" width="6.28515625" style="43" customWidth="1"/>
    <col min="12805" max="12805" width="5.42578125" style="43" customWidth="1"/>
    <col min="12806" max="12807" width="6.28515625" style="43" customWidth="1"/>
    <col min="12808" max="12808" width="5.7109375" style="43" customWidth="1"/>
    <col min="12809" max="12809" width="6.28515625" style="43" customWidth="1"/>
    <col min="12810" max="12810" width="5.7109375" style="43" customWidth="1"/>
    <col min="12811" max="12811" width="6.28515625" style="43" customWidth="1"/>
    <col min="12812" max="12813" width="5.7109375" style="43" customWidth="1"/>
    <col min="12814" max="12814" width="6.5703125" style="43" customWidth="1"/>
    <col min="12815" max="13056" width="6" style="43"/>
    <col min="13057" max="13057" width="10" style="43" customWidth="1"/>
    <col min="13058" max="13058" width="7.42578125" style="43" customWidth="1"/>
    <col min="13059" max="13060" width="6.28515625" style="43" customWidth="1"/>
    <col min="13061" max="13061" width="5.42578125" style="43" customWidth="1"/>
    <col min="13062" max="13063" width="6.28515625" style="43" customWidth="1"/>
    <col min="13064" max="13064" width="5.7109375" style="43" customWidth="1"/>
    <col min="13065" max="13065" width="6.28515625" style="43" customWidth="1"/>
    <col min="13066" max="13066" width="5.7109375" style="43" customWidth="1"/>
    <col min="13067" max="13067" width="6.28515625" style="43" customWidth="1"/>
    <col min="13068" max="13069" width="5.7109375" style="43" customWidth="1"/>
    <col min="13070" max="13070" width="6.5703125" style="43" customWidth="1"/>
    <col min="13071" max="13312" width="6" style="43"/>
    <col min="13313" max="13313" width="10" style="43" customWidth="1"/>
    <col min="13314" max="13314" width="7.42578125" style="43" customWidth="1"/>
    <col min="13315" max="13316" width="6.28515625" style="43" customWidth="1"/>
    <col min="13317" max="13317" width="5.42578125" style="43" customWidth="1"/>
    <col min="13318" max="13319" width="6.28515625" style="43" customWidth="1"/>
    <col min="13320" max="13320" width="5.7109375" style="43" customWidth="1"/>
    <col min="13321" max="13321" width="6.28515625" style="43" customWidth="1"/>
    <col min="13322" max="13322" width="5.7109375" style="43" customWidth="1"/>
    <col min="13323" max="13323" width="6.28515625" style="43" customWidth="1"/>
    <col min="13324" max="13325" width="5.7109375" style="43" customWidth="1"/>
    <col min="13326" max="13326" width="6.5703125" style="43" customWidth="1"/>
    <col min="13327" max="13568" width="6" style="43"/>
    <col min="13569" max="13569" width="10" style="43" customWidth="1"/>
    <col min="13570" max="13570" width="7.42578125" style="43" customWidth="1"/>
    <col min="13571" max="13572" width="6.28515625" style="43" customWidth="1"/>
    <col min="13573" max="13573" width="5.42578125" style="43" customWidth="1"/>
    <col min="13574" max="13575" width="6.28515625" style="43" customWidth="1"/>
    <col min="13576" max="13576" width="5.7109375" style="43" customWidth="1"/>
    <col min="13577" max="13577" width="6.28515625" style="43" customWidth="1"/>
    <col min="13578" max="13578" width="5.7109375" style="43" customWidth="1"/>
    <col min="13579" max="13579" width="6.28515625" style="43" customWidth="1"/>
    <col min="13580" max="13581" width="5.7109375" style="43" customWidth="1"/>
    <col min="13582" max="13582" width="6.5703125" style="43" customWidth="1"/>
    <col min="13583" max="13824" width="6" style="43"/>
    <col min="13825" max="13825" width="10" style="43" customWidth="1"/>
    <col min="13826" max="13826" width="7.42578125" style="43" customWidth="1"/>
    <col min="13827" max="13828" width="6.28515625" style="43" customWidth="1"/>
    <col min="13829" max="13829" width="5.42578125" style="43" customWidth="1"/>
    <col min="13830" max="13831" width="6.28515625" style="43" customWidth="1"/>
    <col min="13832" max="13832" width="5.7109375" style="43" customWidth="1"/>
    <col min="13833" max="13833" width="6.28515625" style="43" customWidth="1"/>
    <col min="13834" max="13834" width="5.7109375" style="43" customWidth="1"/>
    <col min="13835" max="13835" width="6.28515625" style="43" customWidth="1"/>
    <col min="13836" max="13837" width="5.7109375" style="43" customWidth="1"/>
    <col min="13838" max="13838" width="6.5703125" style="43" customWidth="1"/>
    <col min="13839" max="14080" width="6" style="43"/>
    <col min="14081" max="14081" width="10" style="43" customWidth="1"/>
    <col min="14082" max="14082" width="7.42578125" style="43" customWidth="1"/>
    <col min="14083" max="14084" width="6.28515625" style="43" customWidth="1"/>
    <col min="14085" max="14085" width="5.42578125" style="43" customWidth="1"/>
    <col min="14086" max="14087" width="6.28515625" style="43" customWidth="1"/>
    <col min="14088" max="14088" width="5.7109375" style="43" customWidth="1"/>
    <col min="14089" max="14089" width="6.28515625" style="43" customWidth="1"/>
    <col min="14090" max="14090" width="5.7109375" style="43" customWidth="1"/>
    <col min="14091" max="14091" width="6.28515625" style="43" customWidth="1"/>
    <col min="14092" max="14093" width="5.7109375" style="43" customWidth="1"/>
    <col min="14094" max="14094" width="6.5703125" style="43" customWidth="1"/>
    <col min="14095" max="14336" width="6" style="43"/>
    <col min="14337" max="14337" width="10" style="43" customWidth="1"/>
    <col min="14338" max="14338" width="7.42578125" style="43" customWidth="1"/>
    <col min="14339" max="14340" width="6.28515625" style="43" customWidth="1"/>
    <col min="14341" max="14341" width="5.42578125" style="43" customWidth="1"/>
    <col min="14342" max="14343" width="6.28515625" style="43" customWidth="1"/>
    <col min="14344" max="14344" width="5.7109375" style="43" customWidth="1"/>
    <col min="14345" max="14345" width="6.28515625" style="43" customWidth="1"/>
    <col min="14346" max="14346" width="5.7109375" style="43" customWidth="1"/>
    <col min="14347" max="14347" width="6.28515625" style="43" customWidth="1"/>
    <col min="14348" max="14349" width="5.7109375" style="43" customWidth="1"/>
    <col min="14350" max="14350" width="6.5703125" style="43" customWidth="1"/>
    <col min="14351" max="14592" width="6" style="43"/>
    <col min="14593" max="14593" width="10" style="43" customWidth="1"/>
    <col min="14594" max="14594" width="7.42578125" style="43" customWidth="1"/>
    <col min="14595" max="14596" width="6.28515625" style="43" customWidth="1"/>
    <col min="14597" max="14597" width="5.42578125" style="43" customWidth="1"/>
    <col min="14598" max="14599" width="6.28515625" style="43" customWidth="1"/>
    <col min="14600" max="14600" width="5.7109375" style="43" customWidth="1"/>
    <col min="14601" max="14601" width="6.28515625" style="43" customWidth="1"/>
    <col min="14602" max="14602" width="5.7109375" style="43" customWidth="1"/>
    <col min="14603" max="14603" width="6.28515625" style="43" customWidth="1"/>
    <col min="14604" max="14605" width="5.7109375" style="43" customWidth="1"/>
    <col min="14606" max="14606" width="6.5703125" style="43" customWidth="1"/>
    <col min="14607" max="14848" width="6" style="43"/>
    <col min="14849" max="14849" width="10" style="43" customWidth="1"/>
    <col min="14850" max="14850" width="7.42578125" style="43" customWidth="1"/>
    <col min="14851" max="14852" width="6.28515625" style="43" customWidth="1"/>
    <col min="14853" max="14853" width="5.42578125" style="43" customWidth="1"/>
    <col min="14854" max="14855" width="6.28515625" style="43" customWidth="1"/>
    <col min="14856" max="14856" width="5.7109375" style="43" customWidth="1"/>
    <col min="14857" max="14857" width="6.28515625" style="43" customWidth="1"/>
    <col min="14858" max="14858" width="5.7109375" style="43" customWidth="1"/>
    <col min="14859" max="14859" width="6.28515625" style="43" customWidth="1"/>
    <col min="14860" max="14861" width="5.7109375" style="43" customWidth="1"/>
    <col min="14862" max="14862" width="6.5703125" style="43" customWidth="1"/>
    <col min="14863" max="15104" width="6" style="43"/>
    <col min="15105" max="15105" width="10" style="43" customWidth="1"/>
    <col min="15106" max="15106" width="7.42578125" style="43" customWidth="1"/>
    <col min="15107" max="15108" width="6.28515625" style="43" customWidth="1"/>
    <col min="15109" max="15109" width="5.42578125" style="43" customWidth="1"/>
    <col min="15110" max="15111" width="6.28515625" style="43" customWidth="1"/>
    <col min="15112" max="15112" width="5.7109375" style="43" customWidth="1"/>
    <col min="15113" max="15113" width="6.28515625" style="43" customWidth="1"/>
    <col min="15114" max="15114" width="5.7109375" style="43" customWidth="1"/>
    <col min="15115" max="15115" width="6.28515625" style="43" customWidth="1"/>
    <col min="15116" max="15117" width="5.7109375" style="43" customWidth="1"/>
    <col min="15118" max="15118" width="6.5703125" style="43" customWidth="1"/>
    <col min="15119" max="15360" width="6" style="43"/>
    <col min="15361" max="15361" width="10" style="43" customWidth="1"/>
    <col min="15362" max="15362" width="7.42578125" style="43" customWidth="1"/>
    <col min="15363" max="15364" width="6.28515625" style="43" customWidth="1"/>
    <col min="15365" max="15365" width="5.42578125" style="43" customWidth="1"/>
    <col min="15366" max="15367" width="6.28515625" style="43" customWidth="1"/>
    <col min="15368" max="15368" width="5.7109375" style="43" customWidth="1"/>
    <col min="15369" max="15369" width="6.28515625" style="43" customWidth="1"/>
    <col min="15370" max="15370" width="5.7109375" style="43" customWidth="1"/>
    <col min="15371" max="15371" width="6.28515625" style="43" customWidth="1"/>
    <col min="15372" max="15373" width="5.7109375" style="43" customWidth="1"/>
    <col min="15374" max="15374" width="6.5703125" style="43" customWidth="1"/>
    <col min="15375" max="15616" width="6" style="43"/>
    <col min="15617" max="15617" width="10" style="43" customWidth="1"/>
    <col min="15618" max="15618" width="7.42578125" style="43" customWidth="1"/>
    <col min="15619" max="15620" width="6.28515625" style="43" customWidth="1"/>
    <col min="15621" max="15621" width="5.42578125" style="43" customWidth="1"/>
    <col min="15622" max="15623" width="6.28515625" style="43" customWidth="1"/>
    <col min="15624" max="15624" width="5.7109375" style="43" customWidth="1"/>
    <col min="15625" max="15625" width="6.28515625" style="43" customWidth="1"/>
    <col min="15626" max="15626" width="5.7109375" style="43" customWidth="1"/>
    <col min="15627" max="15627" width="6.28515625" style="43" customWidth="1"/>
    <col min="15628" max="15629" width="5.7109375" style="43" customWidth="1"/>
    <col min="15630" max="15630" width="6.5703125" style="43" customWidth="1"/>
    <col min="15631" max="15872" width="6" style="43"/>
    <col min="15873" max="15873" width="10" style="43" customWidth="1"/>
    <col min="15874" max="15874" width="7.42578125" style="43" customWidth="1"/>
    <col min="15875" max="15876" width="6.28515625" style="43" customWidth="1"/>
    <col min="15877" max="15877" width="5.42578125" style="43" customWidth="1"/>
    <col min="15878" max="15879" width="6.28515625" style="43" customWidth="1"/>
    <col min="15880" max="15880" width="5.7109375" style="43" customWidth="1"/>
    <col min="15881" max="15881" width="6.28515625" style="43" customWidth="1"/>
    <col min="15882" max="15882" width="5.7109375" style="43" customWidth="1"/>
    <col min="15883" max="15883" width="6.28515625" style="43" customWidth="1"/>
    <col min="15884" max="15885" width="5.7109375" style="43" customWidth="1"/>
    <col min="15886" max="15886" width="6.5703125" style="43" customWidth="1"/>
    <col min="15887" max="16128" width="6" style="43"/>
    <col min="16129" max="16129" width="10" style="43" customWidth="1"/>
    <col min="16130" max="16130" width="7.42578125" style="43" customWidth="1"/>
    <col min="16131" max="16132" width="6.28515625" style="43" customWidth="1"/>
    <col min="16133" max="16133" width="5.42578125" style="43" customWidth="1"/>
    <col min="16134" max="16135" width="6.28515625" style="43" customWidth="1"/>
    <col min="16136" max="16136" width="5.7109375" style="43" customWidth="1"/>
    <col min="16137" max="16137" width="6.28515625" style="43" customWidth="1"/>
    <col min="16138" max="16138" width="5.7109375" style="43" customWidth="1"/>
    <col min="16139" max="16139" width="6.28515625" style="43" customWidth="1"/>
    <col min="16140" max="16141" width="5.7109375" style="43" customWidth="1"/>
    <col min="16142" max="16142" width="6.5703125" style="43" customWidth="1"/>
    <col min="16143" max="16384" width="6" style="43"/>
  </cols>
  <sheetData>
    <row r="1" spans="1:14" s="290" customFormat="1" ht="21.95" customHeight="1">
      <c r="A1" s="289" t="str">
        <f>CONCATENATE(Inhalt_K8!B32,"   ",Inhalt_K8!C32)</f>
        <v>807   Entwicklung der Studierenden an den Lübecker Hochschulen 1992 - 2025</v>
      </c>
      <c r="B1" s="289"/>
      <c r="C1" s="289"/>
    </row>
    <row r="2" spans="1:14" ht="6" customHeight="1">
      <c r="A2" s="117"/>
      <c r="B2" s="54"/>
      <c r="C2" s="118"/>
      <c r="D2" s="118"/>
      <c r="E2" s="118"/>
      <c r="F2" s="118"/>
      <c r="G2" s="118"/>
      <c r="H2" s="118"/>
      <c r="I2" s="118"/>
      <c r="L2" s="118"/>
    </row>
    <row r="3" spans="1:14" s="119" customFormat="1" ht="16.5" customHeight="1">
      <c r="A3" s="482" t="s">
        <v>150</v>
      </c>
      <c r="B3" s="485" t="s">
        <v>151</v>
      </c>
      <c r="C3" s="488" t="s">
        <v>152</v>
      </c>
      <c r="D3" s="489"/>
      <c r="E3" s="489"/>
      <c r="F3" s="489"/>
      <c r="G3" s="489"/>
      <c r="H3" s="489"/>
      <c r="I3" s="489"/>
      <c r="J3" s="489"/>
      <c r="K3" s="489"/>
      <c r="L3" s="489"/>
      <c r="M3" s="489"/>
      <c r="N3" s="489"/>
    </row>
    <row r="4" spans="1:14" s="120" customFormat="1" ht="70.5" customHeight="1">
      <c r="A4" s="483"/>
      <c r="B4" s="486"/>
      <c r="C4" s="490" t="s">
        <v>375</v>
      </c>
      <c r="D4" s="491"/>
      <c r="E4" s="492"/>
      <c r="F4" s="490" t="s">
        <v>614</v>
      </c>
      <c r="G4" s="491"/>
      <c r="H4" s="492"/>
      <c r="I4" s="490" t="s">
        <v>153</v>
      </c>
      <c r="J4" s="491"/>
      <c r="K4" s="492"/>
      <c r="L4" s="490" t="s">
        <v>376</v>
      </c>
      <c r="M4" s="491"/>
      <c r="N4" s="491"/>
    </row>
    <row r="5" spans="1:14" s="120" customFormat="1" ht="30.75" customHeight="1">
      <c r="A5" s="484"/>
      <c r="B5" s="487"/>
      <c r="C5" s="121" t="s">
        <v>154</v>
      </c>
      <c r="D5" s="121" t="s">
        <v>155</v>
      </c>
      <c r="E5" s="121" t="s">
        <v>156</v>
      </c>
      <c r="F5" s="121" t="s">
        <v>154</v>
      </c>
      <c r="G5" s="121" t="s">
        <v>155</v>
      </c>
      <c r="H5" s="121" t="s">
        <v>156</v>
      </c>
      <c r="I5" s="121" t="s">
        <v>154</v>
      </c>
      <c r="J5" s="121" t="s">
        <v>155</v>
      </c>
      <c r="K5" s="121" t="s">
        <v>156</v>
      </c>
      <c r="L5" s="121" t="s">
        <v>154</v>
      </c>
      <c r="M5" s="121" t="s">
        <v>155</v>
      </c>
      <c r="N5" s="121" t="s">
        <v>156</v>
      </c>
    </row>
    <row r="6" spans="1:14" ht="21" customHeight="1">
      <c r="A6" s="122" t="s">
        <v>157</v>
      </c>
      <c r="B6" s="123">
        <v>4676</v>
      </c>
      <c r="C6" s="124">
        <v>2840</v>
      </c>
      <c r="D6" s="124">
        <v>395</v>
      </c>
      <c r="E6" s="124">
        <v>77</v>
      </c>
      <c r="F6" s="124">
        <v>1436</v>
      </c>
      <c r="G6" s="124">
        <v>694</v>
      </c>
      <c r="H6" s="124">
        <v>79</v>
      </c>
      <c r="I6" s="124">
        <v>400</v>
      </c>
      <c r="J6" s="124">
        <v>210</v>
      </c>
      <c r="K6" s="124">
        <v>74</v>
      </c>
      <c r="L6" s="125" t="s">
        <v>18</v>
      </c>
      <c r="M6" s="125" t="s">
        <v>18</v>
      </c>
      <c r="N6" s="125" t="s">
        <v>18</v>
      </c>
    </row>
    <row r="7" spans="1:14" ht="12" hidden="1" customHeight="1" outlineLevel="1">
      <c r="A7" s="122" t="s">
        <v>158</v>
      </c>
      <c r="B7" s="123">
        <v>5372</v>
      </c>
      <c r="C7" s="124">
        <v>3205</v>
      </c>
      <c r="D7" s="124">
        <v>463</v>
      </c>
      <c r="E7" s="124">
        <v>77</v>
      </c>
      <c r="F7" s="124">
        <v>1512</v>
      </c>
      <c r="G7" s="124">
        <v>731</v>
      </c>
      <c r="H7" s="124">
        <v>87</v>
      </c>
      <c r="I7" s="124">
        <v>367</v>
      </c>
      <c r="J7" s="124">
        <v>181</v>
      </c>
      <c r="K7" s="124">
        <v>75</v>
      </c>
      <c r="L7" s="124">
        <v>288</v>
      </c>
      <c r="M7" s="124">
        <v>33</v>
      </c>
      <c r="N7" s="125" t="s">
        <v>18</v>
      </c>
    </row>
    <row r="8" spans="1:14" ht="12" hidden="1" customHeight="1" outlineLevel="1">
      <c r="A8" s="122" t="s">
        <v>159</v>
      </c>
      <c r="B8" s="123">
        <v>5370</v>
      </c>
      <c r="C8" s="124">
        <v>3080</v>
      </c>
      <c r="D8" s="124">
        <v>468</v>
      </c>
      <c r="E8" s="124">
        <v>69</v>
      </c>
      <c r="F8" s="124">
        <v>1562</v>
      </c>
      <c r="G8" s="124">
        <v>751</v>
      </c>
      <c r="H8" s="124">
        <v>103</v>
      </c>
      <c r="I8" s="124">
        <v>386</v>
      </c>
      <c r="J8" s="124">
        <v>193</v>
      </c>
      <c r="K8" s="124">
        <v>84</v>
      </c>
      <c r="L8" s="124">
        <v>342</v>
      </c>
      <c r="M8" s="124">
        <v>43</v>
      </c>
      <c r="N8" s="126" t="s">
        <v>160</v>
      </c>
    </row>
    <row r="9" spans="1:14" ht="18" customHeight="1" collapsed="1">
      <c r="A9" s="122" t="s">
        <v>377</v>
      </c>
      <c r="B9" s="125" t="s">
        <v>161</v>
      </c>
      <c r="C9" s="125" t="s">
        <v>161</v>
      </c>
      <c r="D9" s="125" t="s">
        <v>161</v>
      </c>
      <c r="E9" s="125" t="s">
        <v>161</v>
      </c>
      <c r="F9" s="127">
        <v>1714</v>
      </c>
      <c r="G9" s="127">
        <v>828</v>
      </c>
      <c r="H9" s="127">
        <v>101</v>
      </c>
      <c r="I9" s="125" t="s">
        <v>161</v>
      </c>
      <c r="J9" s="125" t="s">
        <v>161</v>
      </c>
      <c r="K9" s="125" t="s">
        <v>161</v>
      </c>
      <c r="L9" s="125" t="s">
        <v>161</v>
      </c>
      <c r="M9" s="125" t="s">
        <v>161</v>
      </c>
      <c r="N9" s="125" t="s">
        <v>18</v>
      </c>
    </row>
    <row r="10" spans="1:14" ht="11.25" hidden="1" customHeight="1" outlineLevel="1">
      <c r="A10" s="122" t="s">
        <v>162</v>
      </c>
      <c r="B10" s="123">
        <v>5231</v>
      </c>
      <c r="C10" s="124">
        <v>2774</v>
      </c>
      <c r="D10" s="124">
        <v>454</v>
      </c>
      <c r="E10" s="124">
        <v>55</v>
      </c>
      <c r="F10" s="124">
        <v>1713</v>
      </c>
      <c r="G10" s="124">
        <v>830</v>
      </c>
      <c r="H10" s="124">
        <v>102</v>
      </c>
      <c r="I10" s="124">
        <v>448</v>
      </c>
      <c r="J10" s="124">
        <v>245</v>
      </c>
      <c r="K10" s="124">
        <v>111</v>
      </c>
      <c r="L10" s="124">
        <v>296</v>
      </c>
      <c r="M10" s="124">
        <v>32</v>
      </c>
      <c r="N10" s="126" t="s">
        <v>160</v>
      </c>
    </row>
    <row r="11" spans="1:14" ht="11.25" hidden="1" customHeight="1" outlineLevel="1">
      <c r="A11" s="122" t="s">
        <v>163</v>
      </c>
      <c r="B11" s="123">
        <v>5232</v>
      </c>
      <c r="C11" s="124">
        <v>2522</v>
      </c>
      <c r="D11" s="124">
        <v>457</v>
      </c>
      <c r="E11" s="124">
        <v>60</v>
      </c>
      <c r="F11" s="124">
        <v>1810</v>
      </c>
      <c r="G11" s="124">
        <v>889</v>
      </c>
      <c r="H11" s="124">
        <v>112</v>
      </c>
      <c r="I11" s="124">
        <v>443</v>
      </c>
      <c r="J11" s="124">
        <v>247</v>
      </c>
      <c r="K11" s="124">
        <v>118</v>
      </c>
      <c r="L11" s="124">
        <v>457</v>
      </c>
      <c r="M11" s="124">
        <v>56</v>
      </c>
      <c r="N11" s="126" t="s">
        <v>160</v>
      </c>
    </row>
    <row r="12" spans="1:14" ht="11.25" hidden="1" customHeight="1" outlineLevel="1">
      <c r="A12" s="122" t="s">
        <v>164</v>
      </c>
      <c r="B12" s="123">
        <v>5126</v>
      </c>
      <c r="C12" s="124">
        <v>2283</v>
      </c>
      <c r="D12" s="124">
        <v>442</v>
      </c>
      <c r="E12" s="124">
        <v>66</v>
      </c>
      <c r="F12" s="124">
        <v>1875</v>
      </c>
      <c r="G12" s="124">
        <v>945</v>
      </c>
      <c r="H12" s="124">
        <v>137</v>
      </c>
      <c r="I12" s="124">
        <v>413</v>
      </c>
      <c r="J12" s="124">
        <v>228</v>
      </c>
      <c r="K12" s="124">
        <v>112</v>
      </c>
      <c r="L12" s="124">
        <v>555</v>
      </c>
      <c r="M12" s="124">
        <v>82</v>
      </c>
      <c r="N12" s="126" t="s">
        <v>160</v>
      </c>
    </row>
    <row r="13" spans="1:14" ht="11.25" hidden="1" customHeight="1" outlineLevel="1">
      <c r="A13" s="122" t="s">
        <v>165</v>
      </c>
      <c r="B13" s="123">
        <v>5150</v>
      </c>
      <c r="C13" s="124">
        <v>2183</v>
      </c>
      <c r="D13" s="124">
        <v>447</v>
      </c>
      <c r="E13" s="124">
        <v>61</v>
      </c>
      <c r="F13" s="124">
        <v>1952</v>
      </c>
      <c r="G13" s="124">
        <v>1006</v>
      </c>
      <c r="H13" s="124">
        <v>154</v>
      </c>
      <c r="I13" s="124">
        <v>407</v>
      </c>
      <c r="J13" s="124">
        <v>236</v>
      </c>
      <c r="K13" s="124">
        <v>115</v>
      </c>
      <c r="L13" s="124">
        <v>608</v>
      </c>
      <c r="M13" s="124">
        <v>111</v>
      </c>
      <c r="N13" s="126" t="s">
        <v>160</v>
      </c>
    </row>
    <row r="14" spans="1:14" ht="18" customHeight="1" collapsed="1">
      <c r="A14" s="122" t="s">
        <v>166</v>
      </c>
      <c r="B14" s="128">
        <v>5349</v>
      </c>
      <c r="C14" s="128">
        <v>2312</v>
      </c>
      <c r="D14" s="128">
        <v>514</v>
      </c>
      <c r="E14" s="128">
        <v>98</v>
      </c>
      <c r="F14" s="128">
        <v>2052</v>
      </c>
      <c r="G14" s="128">
        <v>1053</v>
      </c>
      <c r="H14" s="128">
        <v>171</v>
      </c>
      <c r="I14" s="128">
        <v>422</v>
      </c>
      <c r="J14" s="128">
        <v>239</v>
      </c>
      <c r="K14" s="128">
        <v>117</v>
      </c>
      <c r="L14" s="128">
        <v>563</v>
      </c>
      <c r="M14" s="128">
        <v>108</v>
      </c>
      <c r="N14" s="125" t="s">
        <v>161</v>
      </c>
    </row>
    <row r="15" spans="1:14" ht="11.25" hidden="1" customHeight="1" outlineLevel="1">
      <c r="A15" s="122" t="s">
        <v>167</v>
      </c>
      <c r="B15" s="123">
        <v>5478</v>
      </c>
      <c r="C15" s="124">
        <v>2331</v>
      </c>
      <c r="D15" s="124">
        <v>533</v>
      </c>
      <c r="E15" s="124">
        <v>122</v>
      </c>
      <c r="F15" s="124">
        <v>2227</v>
      </c>
      <c r="G15" s="124">
        <v>1174</v>
      </c>
      <c r="H15" s="124">
        <v>185</v>
      </c>
      <c r="I15" s="124">
        <v>435</v>
      </c>
      <c r="J15" s="124">
        <v>254</v>
      </c>
      <c r="K15" s="124">
        <v>125</v>
      </c>
      <c r="L15" s="124">
        <v>485</v>
      </c>
      <c r="M15" s="124">
        <v>102</v>
      </c>
      <c r="N15" s="125" t="s">
        <v>161</v>
      </c>
    </row>
    <row r="16" spans="1:14" ht="11.25" hidden="1" customHeight="1" outlineLevel="1">
      <c r="A16" s="122" t="s">
        <v>168</v>
      </c>
      <c r="B16" s="123">
        <v>5522</v>
      </c>
      <c r="C16" s="124">
        <v>2348</v>
      </c>
      <c r="D16" s="124">
        <v>556</v>
      </c>
      <c r="E16" s="124">
        <v>138</v>
      </c>
      <c r="F16" s="124">
        <v>2294</v>
      </c>
      <c r="G16" s="124">
        <v>1240</v>
      </c>
      <c r="H16" s="124">
        <v>202</v>
      </c>
      <c r="I16" s="124">
        <v>450</v>
      </c>
      <c r="J16" s="124">
        <v>271</v>
      </c>
      <c r="K16" s="124">
        <v>149</v>
      </c>
      <c r="L16" s="124">
        <v>430</v>
      </c>
      <c r="M16" s="124">
        <v>113</v>
      </c>
      <c r="N16" s="125" t="s">
        <v>161</v>
      </c>
    </row>
    <row r="17" spans="1:14" ht="11.25" hidden="1" customHeight="1" outlineLevel="1">
      <c r="A17" s="122" t="s">
        <v>169</v>
      </c>
      <c r="B17" s="123">
        <v>6035</v>
      </c>
      <c r="C17" s="124">
        <v>2728</v>
      </c>
      <c r="D17" s="124">
        <v>662</v>
      </c>
      <c r="E17" s="124">
        <v>170</v>
      </c>
      <c r="F17" s="124">
        <v>2420</v>
      </c>
      <c r="G17" s="124">
        <v>1296</v>
      </c>
      <c r="H17" s="124">
        <v>263</v>
      </c>
      <c r="I17" s="124">
        <v>431</v>
      </c>
      <c r="J17" s="124">
        <v>249</v>
      </c>
      <c r="K17" s="124">
        <v>159</v>
      </c>
      <c r="L17" s="124">
        <v>456</v>
      </c>
      <c r="M17" s="124">
        <v>121</v>
      </c>
      <c r="N17" s="125" t="s">
        <v>161</v>
      </c>
    </row>
    <row r="18" spans="1:14" ht="11.25" hidden="1" customHeight="1" outlineLevel="1">
      <c r="A18" s="122" t="s">
        <v>170</v>
      </c>
      <c r="B18" s="123">
        <v>6480</v>
      </c>
      <c r="C18" s="124">
        <v>3107</v>
      </c>
      <c r="D18" s="124">
        <v>763</v>
      </c>
      <c r="E18" s="124">
        <v>254</v>
      </c>
      <c r="F18" s="124">
        <v>2449</v>
      </c>
      <c r="G18" s="124">
        <v>1293</v>
      </c>
      <c r="H18" s="124">
        <v>290</v>
      </c>
      <c r="I18" s="124">
        <v>452</v>
      </c>
      <c r="J18" s="124">
        <v>255</v>
      </c>
      <c r="K18" s="124">
        <v>188</v>
      </c>
      <c r="L18" s="124">
        <v>472</v>
      </c>
      <c r="M18" s="124">
        <v>109</v>
      </c>
      <c r="N18" s="125" t="s">
        <v>161</v>
      </c>
    </row>
    <row r="19" spans="1:14" ht="18" customHeight="1" collapsed="1">
      <c r="A19" s="122" t="s">
        <v>171</v>
      </c>
      <c r="B19" s="128">
        <v>6701</v>
      </c>
      <c r="C19" s="128">
        <v>3301</v>
      </c>
      <c r="D19" s="128">
        <v>811</v>
      </c>
      <c r="E19" s="128">
        <v>294</v>
      </c>
      <c r="F19" s="128">
        <v>2425</v>
      </c>
      <c r="G19" s="128">
        <v>1301</v>
      </c>
      <c r="H19" s="128">
        <v>280</v>
      </c>
      <c r="I19" s="128">
        <v>434</v>
      </c>
      <c r="J19" s="128">
        <v>252</v>
      </c>
      <c r="K19" s="128">
        <v>204</v>
      </c>
      <c r="L19" s="128">
        <v>541</v>
      </c>
      <c r="M19" s="128">
        <v>110</v>
      </c>
      <c r="N19" s="125">
        <v>5</v>
      </c>
    </row>
    <row r="20" spans="1:14" ht="11.25" hidden="1" customHeight="1" outlineLevel="1">
      <c r="A20" s="122" t="s">
        <v>172</v>
      </c>
      <c r="B20" s="123">
        <v>7033</v>
      </c>
      <c r="C20" s="124">
        <v>3520</v>
      </c>
      <c r="D20" s="124">
        <v>880</v>
      </c>
      <c r="E20" s="124">
        <v>338</v>
      </c>
      <c r="F20" s="124">
        <v>2432</v>
      </c>
      <c r="G20" s="124">
        <v>1280</v>
      </c>
      <c r="H20" s="124">
        <v>314</v>
      </c>
      <c r="I20" s="124">
        <v>454</v>
      </c>
      <c r="J20" s="124">
        <v>261</v>
      </c>
      <c r="K20" s="124">
        <v>224</v>
      </c>
      <c r="L20" s="124">
        <v>627</v>
      </c>
      <c r="M20" s="124">
        <v>157</v>
      </c>
      <c r="N20" s="126" t="s">
        <v>160</v>
      </c>
    </row>
    <row r="21" spans="1:14" ht="11.25" hidden="1" customHeight="1" outlineLevel="1">
      <c r="A21" s="122" t="s">
        <v>173</v>
      </c>
      <c r="B21" s="123">
        <v>7606</v>
      </c>
      <c r="C21" s="124">
        <v>4082</v>
      </c>
      <c r="D21" s="124">
        <v>1029</v>
      </c>
      <c r="E21" s="124">
        <v>442</v>
      </c>
      <c r="F21" s="124">
        <v>2434</v>
      </c>
      <c r="G21" s="124">
        <v>1281</v>
      </c>
      <c r="H21" s="124">
        <v>243</v>
      </c>
      <c r="I21" s="124">
        <v>471</v>
      </c>
      <c r="J21" s="124">
        <v>271</v>
      </c>
      <c r="K21" s="124">
        <v>238</v>
      </c>
      <c r="L21" s="124">
        <v>619</v>
      </c>
      <c r="M21" s="124">
        <v>169</v>
      </c>
      <c r="N21" s="125" t="s">
        <v>161</v>
      </c>
    </row>
    <row r="22" spans="1:14" ht="11.25" hidden="1" customHeight="1" outlineLevel="1">
      <c r="A22" s="122" t="s">
        <v>174</v>
      </c>
      <c r="B22" s="123">
        <v>7703</v>
      </c>
      <c r="C22" s="124">
        <v>4083</v>
      </c>
      <c r="D22" s="124">
        <v>1062</v>
      </c>
      <c r="E22" s="124">
        <v>449</v>
      </c>
      <c r="F22" s="124">
        <v>2551</v>
      </c>
      <c r="G22" s="124">
        <v>1345</v>
      </c>
      <c r="H22" s="124">
        <v>226</v>
      </c>
      <c r="I22" s="124">
        <v>483</v>
      </c>
      <c r="J22" s="124">
        <v>287</v>
      </c>
      <c r="K22" s="124">
        <v>210</v>
      </c>
      <c r="L22" s="124">
        <v>586</v>
      </c>
      <c r="M22" s="124">
        <v>160</v>
      </c>
      <c r="N22" s="125" t="s">
        <v>161</v>
      </c>
    </row>
    <row r="23" spans="1:14" ht="11.25" hidden="1" customHeight="1" outlineLevel="1">
      <c r="A23" s="122" t="s">
        <v>175</v>
      </c>
      <c r="B23" s="123">
        <v>7958</v>
      </c>
      <c r="C23" s="124">
        <v>4124</v>
      </c>
      <c r="D23" s="124">
        <v>1124</v>
      </c>
      <c r="E23" s="124">
        <v>408</v>
      </c>
      <c r="F23" s="124">
        <v>2729</v>
      </c>
      <c r="G23" s="124">
        <v>1464</v>
      </c>
      <c r="H23" s="124">
        <v>253</v>
      </c>
      <c r="I23" s="124">
        <v>487</v>
      </c>
      <c r="J23" s="124">
        <v>286</v>
      </c>
      <c r="K23" s="124">
        <v>205</v>
      </c>
      <c r="L23" s="124">
        <v>618</v>
      </c>
      <c r="M23" s="124">
        <v>156</v>
      </c>
      <c r="N23" s="125" t="s">
        <v>161</v>
      </c>
    </row>
    <row r="24" spans="1:14" ht="18" customHeight="1" collapsed="1">
      <c r="A24" s="122" t="s">
        <v>176</v>
      </c>
      <c r="B24" s="123">
        <v>8441</v>
      </c>
      <c r="C24" s="124">
        <v>4439</v>
      </c>
      <c r="D24" s="124">
        <v>1271</v>
      </c>
      <c r="E24" s="125">
        <v>402</v>
      </c>
      <c r="F24" s="125">
        <v>2918</v>
      </c>
      <c r="G24" s="125">
        <v>1586</v>
      </c>
      <c r="H24" s="125">
        <v>269</v>
      </c>
      <c r="I24" s="125">
        <v>394</v>
      </c>
      <c r="J24" s="125">
        <v>226</v>
      </c>
      <c r="K24" s="125">
        <v>167</v>
      </c>
      <c r="L24" s="125">
        <v>690</v>
      </c>
      <c r="M24" s="125">
        <v>147</v>
      </c>
      <c r="N24" s="125" t="s">
        <v>161</v>
      </c>
    </row>
    <row r="25" spans="1:14" ht="11.25" hidden="1" customHeight="1" outlineLevel="1">
      <c r="A25" s="122" t="s">
        <v>177</v>
      </c>
      <c r="B25" s="123">
        <v>8808</v>
      </c>
      <c r="C25" s="124">
        <v>4528</v>
      </c>
      <c r="D25" s="124">
        <v>1334</v>
      </c>
      <c r="E25" s="125">
        <v>412</v>
      </c>
      <c r="F25" s="125">
        <v>3214</v>
      </c>
      <c r="G25" s="125">
        <v>1684</v>
      </c>
      <c r="H25" s="125">
        <v>275</v>
      </c>
      <c r="I25" s="125">
        <v>380</v>
      </c>
      <c r="J25" s="125">
        <v>213</v>
      </c>
      <c r="K25" s="125">
        <v>168</v>
      </c>
      <c r="L25" s="125">
        <v>686</v>
      </c>
      <c r="M25" s="125">
        <v>141</v>
      </c>
      <c r="N25" s="125">
        <v>3</v>
      </c>
    </row>
    <row r="26" spans="1:14" ht="11.25" hidden="1" customHeight="1" outlineLevel="1">
      <c r="A26" s="122" t="s">
        <v>178</v>
      </c>
      <c r="B26" s="123">
        <v>8790</v>
      </c>
      <c r="C26" s="124">
        <v>4339</v>
      </c>
      <c r="D26" s="124">
        <v>1317</v>
      </c>
      <c r="E26" s="125">
        <v>412</v>
      </c>
      <c r="F26" s="125">
        <v>3345</v>
      </c>
      <c r="G26" s="125">
        <v>1755</v>
      </c>
      <c r="H26" s="125">
        <v>279</v>
      </c>
      <c r="I26" s="125">
        <v>369</v>
      </c>
      <c r="J26" s="125">
        <v>193</v>
      </c>
      <c r="K26" s="125">
        <v>150</v>
      </c>
      <c r="L26" s="125">
        <v>737</v>
      </c>
      <c r="M26" s="125">
        <v>156</v>
      </c>
      <c r="N26" s="126" t="s">
        <v>160</v>
      </c>
    </row>
    <row r="27" spans="1:14" ht="11.25" hidden="1" customHeight="1" outlineLevel="1">
      <c r="A27" s="122" t="s">
        <v>179</v>
      </c>
      <c r="B27" s="123">
        <v>8915</v>
      </c>
      <c r="C27" s="124">
        <v>4303</v>
      </c>
      <c r="D27" s="124">
        <v>1252</v>
      </c>
      <c r="E27" s="125">
        <v>392</v>
      </c>
      <c r="F27" s="125">
        <v>3471</v>
      </c>
      <c r="G27" s="125">
        <v>1893</v>
      </c>
      <c r="H27" s="125">
        <v>272</v>
      </c>
      <c r="I27" s="125">
        <v>411</v>
      </c>
      <c r="J27" s="125">
        <v>219</v>
      </c>
      <c r="K27" s="125">
        <v>184</v>
      </c>
      <c r="L27" s="125">
        <v>730</v>
      </c>
      <c r="M27" s="125">
        <v>150</v>
      </c>
      <c r="N27" s="126" t="s">
        <v>160</v>
      </c>
    </row>
    <row r="28" spans="1:14" ht="11.25" hidden="1" customHeight="1" outlineLevel="1">
      <c r="A28" s="122" t="s">
        <v>180</v>
      </c>
      <c r="B28" s="123">
        <v>9122</v>
      </c>
      <c r="C28" s="124">
        <v>4385</v>
      </c>
      <c r="D28" s="124">
        <v>1284</v>
      </c>
      <c r="E28" s="125">
        <v>441</v>
      </c>
      <c r="F28" s="125">
        <v>3711</v>
      </c>
      <c r="G28" s="125">
        <v>2072</v>
      </c>
      <c r="H28" s="125">
        <v>265</v>
      </c>
      <c r="I28" s="125">
        <v>399</v>
      </c>
      <c r="J28" s="125">
        <v>216</v>
      </c>
      <c r="K28" s="125">
        <v>185</v>
      </c>
      <c r="L28" s="125">
        <v>627</v>
      </c>
      <c r="M28" s="125">
        <v>116</v>
      </c>
      <c r="N28" s="126" t="s">
        <v>160</v>
      </c>
    </row>
    <row r="29" spans="1:14" ht="18" customHeight="1" collapsed="1">
      <c r="A29" s="122" t="s">
        <v>181</v>
      </c>
      <c r="B29" s="123">
        <v>9261</v>
      </c>
      <c r="C29" s="124">
        <v>4438</v>
      </c>
      <c r="D29" s="124">
        <v>1303</v>
      </c>
      <c r="E29" s="125">
        <v>458</v>
      </c>
      <c r="F29" s="125">
        <v>4026</v>
      </c>
      <c r="G29" s="125">
        <v>2238</v>
      </c>
      <c r="H29" s="125">
        <v>249</v>
      </c>
      <c r="I29" s="125">
        <v>343</v>
      </c>
      <c r="J29" s="125">
        <v>183</v>
      </c>
      <c r="K29" s="125">
        <v>150</v>
      </c>
      <c r="L29" s="125">
        <v>556</v>
      </c>
      <c r="M29" s="125">
        <v>105</v>
      </c>
      <c r="N29" s="126" t="s">
        <v>160</v>
      </c>
    </row>
    <row r="30" spans="1:14" ht="11.25" hidden="1" customHeight="1" outlineLevel="1">
      <c r="A30" s="122" t="s">
        <v>182</v>
      </c>
      <c r="B30" s="123">
        <v>10117</v>
      </c>
      <c r="C30" s="124">
        <v>4768</v>
      </c>
      <c r="D30" s="124">
        <v>1439</v>
      </c>
      <c r="E30" s="125">
        <v>483</v>
      </c>
      <c r="F30" s="125">
        <v>4341</v>
      </c>
      <c r="G30" s="125">
        <v>2458</v>
      </c>
      <c r="H30" s="125">
        <v>271</v>
      </c>
      <c r="I30" s="125">
        <v>399</v>
      </c>
      <c r="J30" s="125">
        <v>216</v>
      </c>
      <c r="K30" s="125">
        <v>173</v>
      </c>
      <c r="L30" s="125">
        <v>732</v>
      </c>
      <c r="M30" s="125">
        <v>156</v>
      </c>
      <c r="N30" s="126" t="s">
        <v>160</v>
      </c>
    </row>
    <row r="31" spans="1:14" ht="11.25" hidden="1" customHeight="1" outlineLevel="1">
      <c r="A31" s="122" t="s">
        <v>183</v>
      </c>
      <c r="B31" s="125">
        <f t="shared" ref="B31:B38" si="0">C31+F31+I31+L31</f>
        <v>10734</v>
      </c>
      <c r="C31" s="125">
        <v>4905</v>
      </c>
      <c r="D31" s="125">
        <v>1513</v>
      </c>
      <c r="E31" s="125">
        <v>481</v>
      </c>
      <c r="F31" s="125">
        <v>4771</v>
      </c>
      <c r="G31" s="125">
        <v>2727</v>
      </c>
      <c r="H31" s="125">
        <v>379</v>
      </c>
      <c r="I31" s="125">
        <v>410</v>
      </c>
      <c r="J31" s="125">
        <v>220</v>
      </c>
      <c r="K31" s="125">
        <v>182</v>
      </c>
      <c r="L31" s="125">
        <v>648</v>
      </c>
      <c r="M31" s="125">
        <v>126</v>
      </c>
      <c r="N31" s="126" t="s">
        <v>160</v>
      </c>
    </row>
    <row r="32" spans="1:14" ht="13.5" hidden="1" customHeight="1" outlineLevel="1">
      <c r="A32" s="122" t="s">
        <v>184</v>
      </c>
      <c r="B32" s="125">
        <f t="shared" si="0"/>
        <v>11659</v>
      </c>
      <c r="C32" s="125">
        <v>5028</v>
      </c>
      <c r="D32" s="125">
        <v>1605</v>
      </c>
      <c r="E32" s="125">
        <v>528</v>
      </c>
      <c r="F32" s="125">
        <v>4945</v>
      </c>
      <c r="G32" s="125">
        <v>2902</v>
      </c>
      <c r="H32" s="125">
        <v>434</v>
      </c>
      <c r="I32" s="125">
        <v>414</v>
      </c>
      <c r="J32" s="125">
        <v>231</v>
      </c>
      <c r="K32" s="125">
        <v>171</v>
      </c>
      <c r="L32" s="125">
        <v>1272</v>
      </c>
      <c r="M32" s="125">
        <v>1002</v>
      </c>
      <c r="N32" s="126" t="s">
        <v>160</v>
      </c>
    </row>
    <row r="33" spans="1:14" ht="18" hidden="1" customHeight="1" outlineLevel="1" collapsed="1">
      <c r="A33" s="122" t="s">
        <v>396</v>
      </c>
      <c r="B33" s="123">
        <f t="shared" si="0"/>
        <v>11973</v>
      </c>
      <c r="C33" s="124">
        <v>5030</v>
      </c>
      <c r="D33" s="124">
        <v>1595</v>
      </c>
      <c r="E33" s="125">
        <v>552</v>
      </c>
      <c r="F33" s="125">
        <v>5335</v>
      </c>
      <c r="G33" s="125">
        <v>3138</v>
      </c>
      <c r="H33" s="125">
        <v>491</v>
      </c>
      <c r="I33" s="125">
        <v>377</v>
      </c>
      <c r="J33" s="125">
        <v>216</v>
      </c>
      <c r="K33" s="125">
        <v>148</v>
      </c>
      <c r="L33" s="125">
        <v>1231</v>
      </c>
      <c r="M33" s="125">
        <v>277</v>
      </c>
      <c r="N33" s="126" t="s">
        <v>391</v>
      </c>
    </row>
    <row r="34" spans="1:14" ht="18" customHeight="1" collapsed="1">
      <c r="A34" s="122" t="s">
        <v>397</v>
      </c>
      <c r="B34" s="123">
        <f t="shared" si="0"/>
        <v>12618</v>
      </c>
      <c r="C34" s="124">
        <v>5157</v>
      </c>
      <c r="D34" s="124">
        <v>1650</v>
      </c>
      <c r="E34" s="125">
        <v>556</v>
      </c>
      <c r="F34" s="125">
        <v>5647</v>
      </c>
      <c r="G34" s="125">
        <v>3435</v>
      </c>
      <c r="H34" s="125">
        <v>554</v>
      </c>
      <c r="I34" s="125">
        <v>397</v>
      </c>
      <c r="J34" s="125">
        <v>229</v>
      </c>
      <c r="K34" s="125">
        <v>151</v>
      </c>
      <c r="L34" s="125">
        <v>1417</v>
      </c>
      <c r="M34" s="125">
        <v>351</v>
      </c>
      <c r="N34" s="125" t="s">
        <v>161</v>
      </c>
    </row>
    <row r="35" spans="1:14" ht="13.5" hidden="1" customHeight="1" outlineLevel="1">
      <c r="A35" s="122" t="s">
        <v>398</v>
      </c>
      <c r="B35" s="125">
        <f t="shared" si="0"/>
        <v>13850</v>
      </c>
      <c r="C35" s="125">
        <v>5204</v>
      </c>
      <c r="D35" s="125">
        <v>1648</v>
      </c>
      <c r="E35" s="125">
        <v>610</v>
      </c>
      <c r="F35" s="125">
        <v>5968</v>
      </c>
      <c r="G35" s="125">
        <v>3669</v>
      </c>
      <c r="H35" s="125">
        <v>602</v>
      </c>
      <c r="I35" s="125">
        <v>390</v>
      </c>
      <c r="J35" s="125">
        <v>214</v>
      </c>
      <c r="K35" s="125">
        <v>154</v>
      </c>
      <c r="L35" s="125">
        <v>2288</v>
      </c>
      <c r="M35" s="125">
        <v>576</v>
      </c>
      <c r="N35" s="125">
        <v>1</v>
      </c>
    </row>
    <row r="36" spans="1:14" ht="18" customHeight="1" collapsed="1">
      <c r="A36" s="122" t="s">
        <v>504</v>
      </c>
      <c r="B36" s="123">
        <f t="shared" si="0"/>
        <v>13457</v>
      </c>
      <c r="C36" s="124">
        <v>5136</v>
      </c>
      <c r="D36" s="124">
        <v>1638</v>
      </c>
      <c r="E36" s="125">
        <v>674</v>
      </c>
      <c r="F36" s="125">
        <v>5879</v>
      </c>
      <c r="G36" s="125">
        <v>3618</v>
      </c>
      <c r="H36" s="125">
        <v>604</v>
      </c>
      <c r="I36" s="125">
        <v>404</v>
      </c>
      <c r="J36" s="125">
        <v>217</v>
      </c>
      <c r="K36" s="125">
        <v>170</v>
      </c>
      <c r="L36" s="125">
        <v>2038</v>
      </c>
      <c r="M36" s="125">
        <v>554</v>
      </c>
      <c r="N36" s="125" t="s">
        <v>161</v>
      </c>
    </row>
    <row r="37" spans="1:14" ht="13.5" customHeight="1">
      <c r="A37" s="122" t="s">
        <v>505</v>
      </c>
      <c r="B37" s="125">
        <f t="shared" si="0"/>
        <v>13430</v>
      </c>
      <c r="C37" s="125">
        <v>4967</v>
      </c>
      <c r="D37" s="125">
        <v>1564</v>
      </c>
      <c r="E37" s="125">
        <v>708</v>
      </c>
      <c r="F37" s="125">
        <v>5930</v>
      </c>
      <c r="G37" s="125">
        <v>3692</v>
      </c>
      <c r="H37" s="125">
        <v>636</v>
      </c>
      <c r="I37" s="125">
        <v>424</v>
      </c>
      <c r="J37" s="125">
        <v>233</v>
      </c>
      <c r="K37" s="125">
        <v>197</v>
      </c>
      <c r="L37" s="125">
        <v>2109</v>
      </c>
      <c r="M37" s="125">
        <v>603</v>
      </c>
      <c r="N37" s="125">
        <v>4</v>
      </c>
    </row>
    <row r="38" spans="1:14" ht="13.5" customHeight="1">
      <c r="A38" s="122" t="s">
        <v>506</v>
      </c>
      <c r="B38" s="125">
        <f t="shared" si="0"/>
        <v>13312</v>
      </c>
      <c r="C38" s="125">
        <v>4767</v>
      </c>
      <c r="D38" s="125">
        <v>1490</v>
      </c>
      <c r="E38" s="125">
        <v>669</v>
      </c>
      <c r="F38" s="125">
        <v>6113</v>
      </c>
      <c r="G38" s="125">
        <v>3785</v>
      </c>
      <c r="H38" s="125">
        <v>743</v>
      </c>
      <c r="I38" s="125">
        <v>440</v>
      </c>
      <c r="J38" s="125">
        <v>237</v>
      </c>
      <c r="K38" s="125">
        <v>196</v>
      </c>
      <c r="L38" s="125">
        <v>1992</v>
      </c>
      <c r="M38" s="125">
        <v>567</v>
      </c>
      <c r="N38" s="125">
        <v>3</v>
      </c>
    </row>
    <row r="39" spans="1:14" ht="13.5" hidden="1" customHeight="1" outlineLevel="3">
      <c r="A39" s="122">
        <v>0.96153846153846156</v>
      </c>
      <c r="B39" s="125"/>
      <c r="C39" s="125"/>
      <c r="D39" s="125"/>
      <c r="E39" s="125"/>
      <c r="F39" s="125"/>
      <c r="G39" s="125"/>
      <c r="H39" s="125"/>
      <c r="I39" s="125"/>
      <c r="J39" s="125"/>
      <c r="K39" s="125"/>
      <c r="L39" s="125"/>
      <c r="M39" s="125"/>
      <c r="N39" s="125"/>
    </row>
    <row r="40" spans="1:14" ht="14.45" customHeight="1" collapsed="1">
      <c r="A40" s="493" t="s">
        <v>594</v>
      </c>
      <c r="B40" s="493"/>
      <c r="C40" s="493"/>
      <c r="D40" s="493"/>
      <c r="E40" s="493"/>
      <c r="F40" s="493"/>
      <c r="G40" s="493"/>
      <c r="H40" s="493"/>
      <c r="I40" s="493"/>
      <c r="J40" s="493"/>
      <c r="K40" s="493"/>
      <c r="L40" s="493"/>
      <c r="M40" s="493"/>
      <c r="N40" s="493"/>
    </row>
    <row r="41" spans="1:14" ht="14.45" customHeight="1">
      <c r="A41" s="329" t="s">
        <v>438</v>
      </c>
      <c r="B41" s="329"/>
      <c r="C41" s="329"/>
      <c r="D41" s="329"/>
      <c r="E41" s="329"/>
      <c r="F41" s="329"/>
      <c r="G41" s="329"/>
      <c r="H41" s="329"/>
      <c r="I41" s="125"/>
      <c r="J41" s="125"/>
      <c r="K41" s="125"/>
      <c r="L41" s="125"/>
      <c r="M41" s="125"/>
      <c r="N41" s="125"/>
    </row>
    <row r="42" spans="1:14" ht="14.45" customHeight="1">
      <c r="A42" s="362" t="s">
        <v>485</v>
      </c>
      <c r="B42" s="329"/>
      <c r="C42" s="329"/>
      <c r="D42" s="329"/>
      <c r="E42" s="329"/>
      <c r="F42" s="329"/>
      <c r="G42" s="329"/>
      <c r="H42" s="329"/>
      <c r="I42" s="125"/>
      <c r="J42" s="125"/>
      <c r="K42" s="125"/>
      <c r="L42" s="125"/>
      <c r="M42" s="125"/>
      <c r="N42" s="125"/>
    </row>
    <row r="43" spans="1:14" ht="14.45" customHeight="1">
      <c r="A43" s="329" t="s">
        <v>439</v>
      </c>
      <c r="B43" s="329"/>
      <c r="C43" s="329"/>
      <c r="D43" s="329"/>
      <c r="E43" s="329"/>
      <c r="F43" s="329"/>
      <c r="G43" s="329"/>
      <c r="H43" s="329"/>
      <c r="I43" s="125"/>
      <c r="J43" s="125"/>
      <c r="K43" s="125"/>
      <c r="L43" s="125"/>
      <c r="M43" s="125"/>
      <c r="N43" s="125"/>
    </row>
    <row r="44" spans="1:14" ht="12" customHeight="1">
      <c r="A44" s="6"/>
      <c r="B44" s="6"/>
      <c r="C44" s="6"/>
      <c r="D44" s="6"/>
      <c r="E44" s="6"/>
      <c r="F44" s="6"/>
      <c r="G44" s="6"/>
      <c r="H44" s="6"/>
      <c r="I44" s="125"/>
      <c r="J44" s="125"/>
      <c r="K44" s="125"/>
      <c r="L44" s="125"/>
      <c r="M44" s="125"/>
      <c r="N44" s="125"/>
    </row>
    <row r="45" spans="1:14" ht="27.75" customHeight="1">
      <c r="A45" s="480" t="s">
        <v>532</v>
      </c>
      <c r="B45" s="481"/>
      <c r="C45" s="481"/>
      <c r="D45" s="481"/>
      <c r="E45" s="481"/>
      <c r="F45" s="481"/>
      <c r="G45" s="481"/>
      <c r="H45" s="481"/>
      <c r="I45" s="481"/>
      <c r="J45" s="481"/>
      <c r="K45" s="481"/>
      <c r="L45" s="481"/>
      <c r="M45" s="481"/>
      <c r="N45" s="481"/>
    </row>
    <row r="46" spans="1:14" ht="11.25" customHeight="1">
      <c r="A46" s="43"/>
      <c r="C46" s="43"/>
      <c r="D46" s="43"/>
      <c r="E46" s="43"/>
      <c r="F46" s="43"/>
      <c r="G46" s="43"/>
      <c r="H46" s="43"/>
      <c r="I46" s="43"/>
      <c r="J46" s="43"/>
      <c r="K46" s="43"/>
      <c r="L46" s="43"/>
      <c r="M46" s="43"/>
      <c r="N46" s="43"/>
    </row>
    <row r="47" spans="1:14">
      <c r="A47" s="43"/>
      <c r="C47" s="43"/>
      <c r="D47" s="43"/>
      <c r="E47" s="43"/>
      <c r="F47" s="43"/>
      <c r="G47" s="43"/>
      <c r="H47" s="43"/>
      <c r="I47" s="43"/>
      <c r="J47" s="43"/>
      <c r="K47" s="43"/>
      <c r="L47" s="43"/>
      <c r="M47" s="43"/>
      <c r="N47" s="43"/>
    </row>
    <row r="48" spans="1:14">
      <c r="A48" s="43"/>
      <c r="C48" s="43"/>
      <c r="D48" s="43"/>
      <c r="E48" s="43"/>
      <c r="F48" s="43"/>
      <c r="G48" s="43"/>
      <c r="H48" s="43"/>
      <c r="I48" s="43"/>
      <c r="J48" s="43"/>
      <c r="K48" s="43"/>
      <c r="L48" s="43"/>
      <c r="M48" s="43"/>
      <c r="N48" s="43"/>
    </row>
    <row r="65" spans="1:1" ht="96" customHeight="1"/>
    <row r="66" spans="1:1">
      <c r="A66" s="42" t="s">
        <v>515</v>
      </c>
    </row>
  </sheetData>
  <mergeCells count="9">
    <mergeCell ref="A45:N45"/>
    <mergeCell ref="A3:A5"/>
    <mergeCell ref="B3:B5"/>
    <mergeCell ref="C3:N3"/>
    <mergeCell ref="C4:E4"/>
    <mergeCell ref="F4:H4"/>
    <mergeCell ref="I4:K4"/>
    <mergeCell ref="L4:N4"/>
    <mergeCell ref="A40:N40"/>
  </mergeCells>
  <conditionalFormatting sqref="B9:M9">
    <cfRule type="cellIs" dxfId="11" priority="25" stopIfTrue="1" operator="equal">
      <formula>" "</formula>
    </cfRule>
  </conditionalFormatting>
  <conditionalFormatting sqref="B31:M32">
    <cfRule type="cellIs" dxfId="10" priority="45" stopIfTrue="1" operator="equal">
      <formula>" "</formula>
    </cfRule>
  </conditionalFormatting>
  <conditionalFormatting sqref="B35:N35 B37:N39">
    <cfRule type="cellIs" dxfId="9" priority="4" stopIfTrue="1" operator="equal">
      <formula>" "</formula>
    </cfRule>
  </conditionalFormatting>
  <conditionalFormatting sqref="C24:M24 C25:N25">
    <cfRule type="cellIs" dxfId="8" priority="52" stopIfTrue="1" operator="equal">
      <formula>" "</formula>
    </cfRule>
  </conditionalFormatting>
  <conditionalFormatting sqref="C26:M30">
    <cfRule type="cellIs" dxfId="7" priority="51" stopIfTrue="1" operator="equal">
      <formula>" "</formula>
    </cfRule>
  </conditionalFormatting>
  <conditionalFormatting sqref="C33:M34">
    <cfRule type="cellIs" dxfId="6" priority="3" stopIfTrue="1" operator="equal">
      <formula>" "</formula>
    </cfRule>
  </conditionalFormatting>
  <conditionalFormatting sqref="C36:M36">
    <cfRule type="cellIs" dxfId="5" priority="1" stopIfTrue="1" operator="equal">
      <formula>" "</formula>
    </cfRule>
  </conditionalFormatting>
  <conditionalFormatting sqref="I41:N44">
    <cfRule type="cellIs" dxfId="4" priority="50" stopIfTrue="1" operator="equal">
      <formula>" "</formula>
    </cfRule>
  </conditionalFormatting>
  <conditionalFormatting sqref="N8">
    <cfRule type="cellIs" dxfId="3" priority="33" stopIfTrue="1" operator="equal">
      <formula>" "</formula>
    </cfRule>
  </conditionalFormatting>
  <conditionalFormatting sqref="N10:N13">
    <cfRule type="cellIs" dxfId="2" priority="34" stopIfTrue="1" operator="equal">
      <formula>" "</formula>
    </cfRule>
  </conditionalFormatting>
  <conditionalFormatting sqref="N20">
    <cfRule type="cellIs" dxfId="1" priority="38" stopIfTrue="1" operator="equal">
      <formula>" "</formula>
    </cfRule>
  </conditionalFormatting>
  <conditionalFormatting sqref="N26:N33">
    <cfRule type="cellIs" dxfId="0" priority="12" stopIfTrue="1" operator="equal">
      <formula>" "</formula>
    </cfRule>
  </conditionalFormatting>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BF52"/>
  <sheetViews>
    <sheetView showGridLines="0" view="pageLayout" zoomScaleNormal="110" zoomScaleSheetLayoutView="100" workbookViewId="0">
      <selection activeCell="A28" sqref="A28"/>
    </sheetView>
  </sheetViews>
  <sheetFormatPr baseColWidth="10" defaultRowHeight="12.75" outlineLevelRow="3" outlineLevelCol="2"/>
  <cols>
    <col min="1" max="1" width="2.7109375" style="42" customWidth="1"/>
    <col min="2" max="2" width="9.85546875" style="42" customWidth="1"/>
    <col min="3" max="3" width="18.85546875" style="117" customWidth="1"/>
    <col min="4" max="4" width="7.85546875" style="43" hidden="1" customWidth="1" outlineLevel="1"/>
    <col min="5" max="6" width="9.85546875" style="43" hidden="1" customWidth="1" outlineLevel="1" collapsed="1"/>
    <col min="7" max="9" width="9.85546875" style="43" hidden="1" customWidth="1" outlineLevel="1"/>
    <col min="10" max="10" width="9.85546875" style="43" hidden="1" customWidth="1" outlineLevel="1" collapsed="1"/>
    <col min="11" max="12" width="9.85546875" style="43" hidden="1" customWidth="1" outlineLevel="1"/>
    <col min="13" max="13" width="9.85546875" style="66" hidden="1" customWidth="1" outlineLevel="1" collapsed="1"/>
    <col min="14" max="15" width="9.85546875" style="66" hidden="1" customWidth="1" outlineLevel="1"/>
    <col min="16" max="16" width="7.7109375" style="66" customWidth="1" collapsed="1"/>
    <col min="17" max="19" width="7.7109375" style="66" hidden="1" customWidth="1" outlineLevel="2"/>
    <col min="20" max="25" width="7.7109375" style="43" hidden="1" customWidth="1" outlineLevel="2"/>
    <col min="26" max="26" width="7.7109375" style="43" customWidth="1" collapsed="1"/>
    <col min="27" max="27" width="7.7109375" style="43" hidden="1" customWidth="1" outlineLevel="1"/>
    <col min="28" max="29" width="7.7109375" style="43" hidden="1" customWidth="1" outlineLevel="1" collapsed="1"/>
    <col min="30" max="30" width="7.7109375" style="43" hidden="1" customWidth="1" outlineLevel="1"/>
    <col min="31" max="31" width="7.7109375" style="43" hidden="1" customWidth="1" outlineLevel="2" collapsed="1"/>
    <col min="32" max="32" width="7.7109375" style="43" hidden="1" customWidth="1" outlineLevel="2"/>
    <col min="33" max="33" width="7.7109375" style="43" hidden="1" customWidth="1" outlineLevel="1"/>
    <col min="34" max="35" width="7.7109375" style="43" hidden="1" customWidth="1" outlineLevel="1" collapsed="1"/>
    <col min="36" max="36" width="7.7109375" style="43" customWidth="1" collapsed="1"/>
    <col min="37" max="37" width="7.7109375" style="43" hidden="1" customWidth="1" outlineLevel="1" collapsed="1"/>
    <col min="38" max="40" width="7.7109375" style="43" customWidth="1" collapsed="1"/>
    <col min="41" max="261" width="11.42578125" style="43"/>
    <col min="262" max="263" width="2.42578125" style="43" customWidth="1"/>
    <col min="264" max="264" width="24.5703125" style="43" customWidth="1"/>
    <col min="265" max="276" width="0" style="43" hidden="1" customWidth="1"/>
    <col min="277" max="277" width="9.5703125" style="43" customWidth="1"/>
    <col min="278" max="281" width="0" style="43" hidden="1" customWidth="1"/>
    <col min="282" max="282" width="9.5703125" style="43" customWidth="1"/>
    <col min="283" max="286" width="0" style="43" hidden="1" customWidth="1"/>
    <col min="287" max="287" width="9.5703125" style="43" customWidth="1"/>
    <col min="288" max="289" width="0" style="43" hidden="1" customWidth="1"/>
    <col min="290" max="292" width="9.5703125" style="43" customWidth="1"/>
    <col min="293" max="517" width="11.42578125" style="43"/>
    <col min="518" max="519" width="2.42578125" style="43" customWidth="1"/>
    <col min="520" max="520" width="24.5703125" style="43" customWidth="1"/>
    <col min="521" max="532" width="0" style="43" hidden="1" customWidth="1"/>
    <col min="533" max="533" width="9.5703125" style="43" customWidth="1"/>
    <col min="534" max="537" width="0" style="43" hidden="1" customWidth="1"/>
    <col min="538" max="538" width="9.5703125" style="43" customWidth="1"/>
    <col min="539" max="542" width="0" style="43" hidden="1" customWidth="1"/>
    <col min="543" max="543" width="9.5703125" style="43" customWidth="1"/>
    <col min="544" max="545" width="0" style="43" hidden="1" customWidth="1"/>
    <col min="546" max="548" width="9.5703125" style="43" customWidth="1"/>
    <col min="549" max="773" width="11.42578125" style="43"/>
    <col min="774" max="775" width="2.42578125" style="43" customWidth="1"/>
    <col min="776" max="776" width="24.5703125" style="43" customWidth="1"/>
    <col min="777" max="788" width="0" style="43" hidden="1" customWidth="1"/>
    <col min="789" max="789" width="9.5703125" style="43" customWidth="1"/>
    <col min="790" max="793" width="0" style="43" hidden="1" customWidth="1"/>
    <col min="794" max="794" width="9.5703125" style="43" customWidth="1"/>
    <col min="795" max="798" width="0" style="43" hidden="1" customWidth="1"/>
    <col min="799" max="799" width="9.5703125" style="43" customWidth="1"/>
    <col min="800" max="801" width="0" style="43" hidden="1" customWidth="1"/>
    <col min="802" max="804" width="9.5703125" style="43" customWidth="1"/>
    <col min="805" max="1029" width="11.42578125" style="43"/>
    <col min="1030" max="1031" width="2.42578125" style="43" customWidth="1"/>
    <col min="1032" max="1032" width="24.5703125" style="43" customWidth="1"/>
    <col min="1033" max="1044" width="0" style="43" hidden="1" customWidth="1"/>
    <col min="1045" max="1045" width="9.5703125" style="43" customWidth="1"/>
    <col min="1046" max="1049" width="0" style="43" hidden="1" customWidth="1"/>
    <col min="1050" max="1050" width="9.5703125" style="43" customWidth="1"/>
    <col min="1051" max="1054" width="0" style="43" hidden="1" customWidth="1"/>
    <col min="1055" max="1055" width="9.5703125" style="43" customWidth="1"/>
    <col min="1056" max="1057" width="0" style="43" hidden="1" customWidth="1"/>
    <col min="1058" max="1060" width="9.5703125" style="43" customWidth="1"/>
    <col min="1061" max="1285" width="11.42578125" style="43"/>
    <col min="1286" max="1287" width="2.42578125" style="43" customWidth="1"/>
    <col min="1288" max="1288" width="24.5703125" style="43" customWidth="1"/>
    <col min="1289" max="1300" width="0" style="43" hidden="1" customWidth="1"/>
    <col min="1301" max="1301" width="9.5703125" style="43" customWidth="1"/>
    <col min="1302" max="1305" width="0" style="43" hidden="1" customWidth="1"/>
    <col min="1306" max="1306" width="9.5703125" style="43" customWidth="1"/>
    <col min="1307" max="1310" width="0" style="43" hidden="1" customWidth="1"/>
    <col min="1311" max="1311" width="9.5703125" style="43" customWidth="1"/>
    <col min="1312" max="1313" width="0" style="43" hidden="1" customWidth="1"/>
    <col min="1314" max="1316" width="9.5703125" style="43" customWidth="1"/>
    <col min="1317" max="1541" width="11.42578125" style="43"/>
    <col min="1542" max="1543" width="2.42578125" style="43" customWidth="1"/>
    <col min="1544" max="1544" width="24.5703125" style="43" customWidth="1"/>
    <col min="1545" max="1556" width="0" style="43" hidden="1" customWidth="1"/>
    <col min="1557" max="1557" width="9.5703125" style="43" customWidth="1"/>
    <col min="1558" max="1561" width="0" style="43" hidden="1" customWidth="1"/>
    <col min="1562" max="1562" width="9.5703125" style="43" customWidth="1"/>
    <col min="1563" max="1566" width="0" style="43" hidden="1" customWidth="1"/>
    <col min="1567" max="1567" width="9.5703125" style="43" customWidth="1"/>
    <col min="1568" max="1569" width="0" style="43" hidden="1" customWidth="1"/>
    <col min="1570" max="1572" width="9.5703125" style="43" customWidth="1"/>
    <col min="1573" max="1797" width="11.42578125" style="43"/>
    <col min="1798" max="1799" width="2.42578125" style="43" customWidth="1"/>
    <col min="1800" max="1800" width="24.5703125" style="43" customWidth="1"/>
    <col min="1801" max="1812" width="0" style="43" hidden="1" customWidth="1"/>
    <col min="1813" max="1813" width="9.5703125" style="43" customWidth="1"/>
    <col min="1814" max="1817" width="0" style="43" hidden="1" customWidth="1"/>
    <col min="1818" max="1818" width="9.5703125" style="43" customWidth="1"/>
    <col min="1819" max="1822" width="0" style="43" hidden="1" customWidth="1"/>
    <col min="1823" max="1823" width="9.5703125" style="43" customWidth="1"/>
    <col min="1824" max="1825" width="0" style="43" hidden="1" customWidth="1"/>
    <col min="1826" max="1828" width="9.5703125" style="43" customWidth="1"/>
    <col min="1829" max="2053" width="11.42578125" style="43"/>
    <col min="2054" max="2055" width="2.42578125" style="43" customWidth="1"/>
    <col min="2056" max="2056" width="24.5703125" style="43" customWidth="1"/>
    <col min="2057" max="2068" width="0" style="43" hidden="1" customWidth="1"/>
    <col min="2069" max="2069" width="9.5703125" style="43" customWidth="1"/>
    <col min="2070" max="2073" width="0" style="43" hidden="1" customWidth="1"/>
    <col min="2074" max="2074" width="9.5703125" style="43" customWidth="1"/>
    <col min="2075" max="2078" width="0" style="43" hidden="1" customWidth="1"/>
    <col min="2079" max="2079" width="9.5703125" style="43" customWidth="1"/>
    <col min="2080" max="2081" width="0" style="43" hidden="1" customWidth="1"/>
    <col min="2082" max="2084" width="9.5703125" style="43" customWidth="1"/>
    <col min="2085" max="2309" width="11.42578125" style="43"/>
    <col min="2310" max="2311" width="2.42578125" style="43" customWidth="1"/>
    <col min="2312" max="2312" width="24.5703125" style="43" customWidth="1"/>
    <col min="2313" max="2324" width="0" style="43" hidden="1" customWidth="1"/>
    <col min="2325" max="2325" width="9.5703125" style="43" customWidth="1"/>
    <col min="2326" max="2329" width="0" style="43" hidden="1" customWidth="1"/>
    <col min="2330" max="2330" width="9.5703125" style="43" customWidth="1"/>
    <col min="2331" max="2334" width="0" style="43" hidden="1" customWidth="1"/>
    <col min="2335" max="2335" width="9.5703125" style="43" customWidth="1"/>
    <col min="2336" max="2337" width="0" style="43" hidden="1" customWidth="1"/>
    <col min="2338" max="2340" width="9.5703125" style="43" customWidth="1"/>
    <col min="2341" max="2565" width="11.42578125" style="43"/>
    <col min="2566" max="2567" width="2.42578125" style="43" customWidth="1"/>
    <col min="2568" max="2568" width="24.5703125" style="43" customWidth="1"/>
    <col min="2569" max="2580" width="0" style="43" hidden="1" customWidth="1"/>
    <col min="2581" max="2581" width="9.5703125" style="43" customWidth="1"/>
    <col min="2582" max="2585" width="0" style="43" hidden="1" customWidth="1"/>
    <col min="2586" max="2586" width="9.5703125" style="43" customWidth="1"/>
    <col min="2587" max="2590" width="0" style="43" hidden="1" customWidth="1"/>
    <col min="2591" max="2591" width="9.5703125" style="43" customWidth="1"/>
    <col min="2592" max="2593" width="0" style="43" hidden="1" customWidth="1"/>
    <col min="2594" max="2596" width="9.5703125" style="43" customWidth="1"/>
    <col min="2597" max="2821" width="11.42578125" style="43"/>
    <col min="2822" max="2823" width="2.42578125" style="43" customWidth="1"/>
    <col min="2824" max="2824" width="24.5703125" style="43" customWidth="1"/>
    <col min="2825" max="2836" width="0" style="43" hidden="1" customWidth="1"/>
    <col min="2837" max="2837" width="9.5703125" style="43" customWidth="1"/>
    <col min="2838" max="2841" width="0" style="43" hidden="1" customWidth="1"/>
    <col min="2842" max="2842" width="9.5703125" style="43" customWidth="1"/>
    <col min="2843" max="2846" width="0" style="43" hidden="1" customWidth="1"/>
    <col min="2847" max="2847" width="9.5703125" style="43" customWidth="1"/>
    <col min="2848" max="2849" width="0" style="43" hidden="1" customWidth="1"/>
    <col min="2850" max="2852" width="9.5703125" style="43" customWidth="1"/>
    <col min="2853" max="3077" width="11.42578125" style="43"/>
    <col min="3078" max="3079" width="2.42578125" style="43" customWidth="1"/>
    <col min="3080" max="3080" width="24.5703125" style="43" customWidth="1"/>
    <col min="3081" max="3092" width="0" style="43" hidden="1" customWidth="1"/>
    <col min="3093" max="3093" width="9.5703125" style="43" customWidth="1"/>
    <col min="3094" max="3097" width="0" style="43" hidden="1" customWidth="1"/>
    <col min="3098" max="3098" width="9.5703125" style="43" customWidth="1"/>
    <col min="3099" max="3102" width="0" style="43" hidden="1" customWidth="1"/>
    <col min="3103" max="3103" width="9.5703125" style="43" customWidth="1"/>
    <col min="3104" max="3105" width="0" style="43" hidden="1" customWidth="1"/>
    <col min="3106" max="3108" width="9.5703125" style="43" customWidth="1"/>
    <col min="3109" max="3333" width="11.42578125" style="43"/>
    <col min="3334" max="3335" width="2.42578125" style="43" customWidth="1"/>
    <col min="3336" max="3336" width="24.5703125" style="43" customWidth="1"/>
    <col min="3337" max="3348" width="0" style="43" hidden="1" customWidth="1"/>
    <col min="3349" max="3349" width="9.5703125" style="43" customWidth="1"/>
    <col min="3350" max="3353" width="0" style="43" hidden="1" customWidth="1"/>
    <col min="3354" max="3354" width="9.5703125" style="43" customWidth="1"/>
    <col min="3355" max="3358" width="0" style="43" hidden="1" customWidth="1"/>
    <col min="3359" max="3359" width="9.5703125" style="43" customWidth="1"/>
    <col min="3360" max="3361" width="0" style="43" hidden="1" customWidth="1"/>
    <col min="3362" max="3364" width="9.5703125" style="43" customWidth="1"/>
    <col min="3365" max="3589" width="11.42578125" style="43"/>
    <col min="3590" max="3591" width="2.42578125" style="43" customWidth="1"/>
    <col min="3592" max="3592" width="24.5703125" style="43" customWidth="1"/>
    <col min="3593" max="3604" width="0" style="43" hidden="1" customWidth="1"/>
    <col min="3605" max="3605" width="9.5703125" style="43" customWidth="1"/>
    <col min="3606" max="3609" width="0" style="43" hidden="1" customWidth="1"/>
    <col min="3610" max="3610" width="9.5703125" style="43" customWidth="1"/>
    <col min="3611" max="3614" width="0" style="43" hidden="1" customWidth="1"/>
    <col min="3615" max="3615" width="9.5703125" style="43" customWidth="1"/>
    <col min="3616" max="3617" width="0" style="43" hidden="1" customWidth="1"/>
    <col min="3618" max="3620" width="9.5703125" style="43" customWidth="1"/>
    <col min="3621" max="3845" width="11.42578125" style="43"/>
    <col min="3846" max="3847" width="2.42578125" style="43" customWidth="1"/>
    <col min="3848" max="3848" width="24.5703125" style="43" customWidth="1"/>
    <col min="3849" max="3860" width="0" style="43" hidden="1" customWidth="1"/>
    <col min="3861" max="3861" width="9.5703125" style="43" customWidth="1"/>
    <col min="3862" max="3865" width="0" style="43" hidden="1" customWidth="1"/>
    <col min="3866" max="3866" width="9.5703125" style="43" customWidth="1"/>
    <col min="3867" max="3870" width="0" style="43" hidden="1" customWidth="1"/>
    <col min="3871" max="3871" width="9.5703125" style="43" customWidth="1"/>
    <col min="3872" max="3873" width="0" style="43" hidden="1" customWidth="1"/>
    <col min="3874" max="3876" width="9.5703125" style="43" customWidth="1"/>
    <col min="3877" max="4101" width="11.42578125" style="43"/>
    <col min="4102" max="4103" width="2.42578125" style="43" customWidth="1"/>
    <col min="4104" max="4104" width="24.5703125" style="43" customWidth="1"/>
    <col min="4105" max="4116" width="0" style="43" hidden="1" customWidth="1"/>
    <col min="4117" max="4117" width="9.5703125" style="43" customWidth="1"/>
    <col min="4118" max="4121" width="0" style="43" hidden="1" customWidth="1"/>
    <col min="4122" max="4122" width="9.5703125" style="43" customWidth="1"/>
    <col min="4123" max="4126" width="0" style="43" hidden="1" customWidth="1"/>
    <col min="4127" max="4127" width="9.5703125" style="43" customWidth="1"/>
    <col min="4128" max="4129" width="0" style="43" hidden="1" customWidth="1"/>
    <col min="4130" max="4132" width="9.5703125" style="43" customWidth="1"/>
    <col min="4133" max="4357" width="11.42578125" style="43"/>
    <col min="4358" max="4359" width="2.42578125" style="43" customWidth="1"/>
    <col min="4360" max="4360" width="24.5703125" style="43" customWidth="1"/>
    <col min="4361" max="4372" width="0" style="43" hidden="1" customWidth="1"/>
    <col min="4373" max="4373" width="9.5703125" style="43" customWidth="1"/>
    <col min="4374" max="4377" width="0" style="43" hidden="1" customWidth="1"/>
    <col min="4378" max="4378" width="9.5703125" style="43" customWidth="1"/>
    <col min="4379" max="4382" width="0" style="43" hidden="1" customWidth="1"/>
    <col min="4383" max="4383" width="9.5703125" style="43" customWidth="1"/>
    <col min="4384" max="4385" width="0" style="43" hidden="1" customWidth="1"/>
    <col min="4386" max="4388" width="9.5703125" style="43" customWidth="1"/>
    <col min="4389" max="4613" width="11.42578125" style="43"/>
    <col min="4614" max="4615" width="2.42578125" style="43" customWidth="1"/>
    <col min="4616" max="4616" width="24.5703125" style="43" customWidth="1"/>
    <col min="4617" max="4628" width="0" style="43" hidden="1" customWidth="1"/>
    <col min="4629" max="4629" width="9.5703125" style="43" customWidth="1"/>
    <col min="4630" max="4633" width="0" style="43" hidden="1" customWidth="1"/>
    <col min="4634" max="4634" width="9.5703125" style="43" customWidth="1"/>
    <col min="4635" max="4638" width="0" style="43" hidden="1" customWidth="1"/>
    <col min="4639" max="4639" width="9.5703125" style="43" customWidth="1"/>
    <col min="4640" max="4641" width="0" style="43" hidden="1" customWidth="1"/>
    <col min="4642" max="4644" width="9.5703125" style="43" customWidth="1"/>
    <col min="4645" max="4869" width="11.42578125" style="43"/>
    <col min="4870" max="4871" width="2.42578125" style="43" customWidth="1"/>
    <col min="4872" max="4872" width="24.5703125" style="43" customWidth="1"/>
    <col min="4873" max="4884" width="0" style="43" hidden="1" customWidth="1"/>
    <col min="4885" max="4885" width="9.5703125" style="43" customWidth="1"/>
    <col min="4886" max="4889" width="0" style="43" hidden="1" customWidth="1"/>
    <col min="4890" max="4890" width="9.5703125" style="43" customWidth="1"/>
    <col min="4891" max="4894" width="0" style="43" hidden="1" customWidth="1"/>
    <col min="4895" max="4895" width="9.5703125" style="43" customWidth="1"/>
    <col min="4896" max="4897" width="0" style="43" hidden="1" customWidth="1"/>
    <col min="4898" max="4900" width="9.5703125" style="43" customWidth="1"/>
    <col min="4901" max="5125" width="11.42578125" style="43"/>
    <col min="5126" max="5127" width="2.42578125" style="43" customWidth="1"/>
    <col min="5128" max="5128" width="24.5703125" style="43" customWidth="1"/>
    <col min="5129" max="5140" width="0" style="43" hidden="1" customWidth="1"/>
    <col min="5141" max="5141" width="9.5703125" style="43" customWidth="1"/>
    <col min="5142" max="5145" width="0" style="43" hidden="1" customWidth="1"/>
    <col min="5146" max="5146" width="9.5703125" style="43" customWidth="1"/>
    <col min="5147" max="5150" width="0" style="43" hidden="1" customWidth="1"/>
    <col min="5151" max="5151" width="9.5703125" style="43" customWidth="1"/>
    <col min="5152" max="5153" width="0" style="43" hidden="1" customWidth="1"/>
    <col min="5154" max="5156" width="9.5703125" style="43" customWidth="1"/>
    <col min="5157" max="5381" width="11.42578125" style="43"/>
    <col min="5382" max="5383" width="2.42578125" style="43" customWidth="1"/>
    <col min="5384" max="5384" width="24.5703125" style="43" customWidth="1"/>
    <col min="5385" max="5396" width="0" style="43" hidden="1" customWidth="1"/>
    <col min="5397" max="5397" width="9.5703125" style="43" customWidth="1"/>
    <col min="5398" max="5401" width="0" style="43" hidden="1" customWidth="1"/>
    <col min="5402" max="5402" width="9.5703125" style="43" customWidth="1"/>
    <col min="5403" max="5406" width="0" style="43" hidden="1" customWidth="1"/>
    <col min="5407" max="5407" width="9.5703125" style="43" customWidth="1"/>
    <col min="5408" max="5409" width="0" style="43" hidden="1" customWidth="1"/>
    <col min="5410" max="5412" width="9.5703125" style="43" customWidth="1"/>
    <col min="5413" max="5637" width="11.42578125" style="43"/>
    <col min="5638" max="5639" width="2.42578125" style="43" customWidth="1"/>
    <col min="5640" max="5640" width="24.5703125" style="43" customWidth="1"/>
    <col min="5641" max="5652" width="0" style="43" hidden="1" customWidth="1"/>
    <col min="5653" max="5653" width="9.5703125" style="43" customWidth="1"/>
    <col min="5654" max="5657" width="0" style="43" hidden="1" customWidth="1"/>
    <col min="5658" max="5658" width="9.5703125" style="43" customWidth="1"/>
    <col min="5659" max="5662" width="0" style="43" hidden="1" customWidth="1"/>
    <col min="5663" max="5663" width="9.5703125" style="43" customWidth="1"/>
    <col min="5664" max="5665" width="0" style="43" hidden="1" customWidth="1"/>
    <col min="5666" max="5668" width="9.5703125" style="43" customWidth="1"/>
    <col min="5669" max="5893" width="11.42578125" style="43"/>
    <col min="5894" max="5895" width="2.42578125" style="43" customWidth="1"/>
    <col min="5896" max="5896" width="24.5703125" style="43" customWidth="1"/>
    <col min="5897" max="5908" width="0" style="43" hidden="1" customWidth="1"/>
    <col min="5909" max="5909" width="9.5703125" style="43" customWidth="1"/>
    <col min="5910" max="5913" width="0" style="43" hidden="1" customWidth="1"/>
    <col min="5914" max="5914" width="9.5703125" style="43" customWidth="1"/>
    <col min="5915" max="5918" width="0" style="43" hidden="1" customWidth="1"/>
    <col min="5919" max="5919" width="9.5703125" style="43" customWidth="1"/>
    <col min="5920" max="5921" width="0" style="43" hidden="1" customWidth="1"/>
    <col min="5922" max="5924" width="9.5703125" style="43" customWidth="1"/>
    <col min="5925" max="6149" width="11.42578125" style="43"/>
    <col min="6150" max="6151" width="2.42578125" style="43" customWidth="1"/>
    <col min="6152" max="6152" width="24.5703125" style="43" customWidth="1"/>
    <col min="6153" max="6164" width="0" style="43" hidden="1" customWidth="1"/>
    <col min="6165" max="6165" width="9.5703125" style="43" customWidth="1"/>
    <col min="6166" max="6169" width="0" style="43" hidden="1" customWidth="1"/>
    <col min="6170" max="6170" width="9.5703125" style="43" customWidth="1"/>
    <col min="6171" max="6174" width="0" style="43" hidden="1" customWidth="1"/>
    <col min="6175" max="6175" width="9.5703125" style="43" customWidth="1"/>
    <col min="6176" max="6177" width="0" style="43" hidden="1" customWidth="1"/>
    <col min="6178" max="6180" width="9.5703125" style="43" customWidth="1"/>
    <col min="6181" max="6405" width="11.42578125" style="43"/>
    <col min="6406" max="6407" width="2.42578125" style="43" customWidth="1"/>
    <col min="6408" max="6408" width="24.5703125" style="43" customWidth="1"/>
    <col min="6409" max="6420" width="0" style="43" hidden="1" customWidth="1"/>
    <col min="6421" max="6421" width="9.5703125" style="43" customWidth="1"/>
    <col min="6422" max="6425" width="0" style="43" hidden="1" customWidth="1"/>
    <col min="6426" max="6426" width="9.5703125" style="43" customWidth="1"/>
    <col min="6427" max="6430" width="0" style="43" hidden="1" customWidth="1"/>
    <col min="6431" max="6431" width="9.5703125" style="43" customWidth="1"/>
    <col min="6432" max="6433" width="0" style="43" hidden="1" customWidth="1"/>
    <col min="6434" max="6436" width="9.5703125" style="43" customWidth="1"/>
    <col min="6437" max="6661" width="11.42578125" style="43"/>
    <col min="6662" max="6663" width="2.42578125" style="43" customWidth="1"/>
    <col min="6664" max="6664" width="24.5703125" style="43" customWidth="1"/>
    <col min="6665" max="6676" width="0" style="43" hidden="1" customWidth="1"/>
    <col min="6677" max="6677" width="9.5703125" style="43" customWidth="1"/>
    <col min="6678" max="6681" width="0" style="43" hidden="1" customWidth="1"/>
    <col min="6682" max="6682" width="9.5703125" style="43" customWidth="1"/>
    <col min="6683" max="6686" width="0" style="43" hidden="1" customWidth="1"/>
    <col min="6687" max="6687" width="9.5703125" style="43" customWidth="1"/>
    <col min="6688" max="6689" width="0" style="43" hidden="1" customWidth="1"/>
    <col min="6690" max="6692" width="9.5703125" style="43" customWidth="1"/>
    <col min="6693" max="6917" width="11.42578125" style="43"/>
    <col min="6918" max="6919" width="2.42578125" style="43" customWidth="1"/>
    <col min="6920" max="6920" width="24.5703125" style="43" customWidth="1"/>
    <col min="6921" max="6932" width="0" style="43" hidden="1" customWidth="1"/>
    <col min="6933" max="6933" width="9.5703125" style="43" customWidth="1"/>
    <col min="6934" max="6937" width="0" style="43" hidden="1" customWidth="1"/>
    <col min="6938" max="6938" width="9.5703125" style="43" customWidth="1"/>
    <col min="6939" max="6942" width="0" style="43" hidden="1" customWidth="1"/>
    <col min="6943" max="6943" width="9.5703125" style="43" customWidth="1"/>
    <col min="6944" max="6945" width="0" style="43" hidden="1" customWidth="1"/>
    <col min="6946" max="6948" width="9.5703125" style="43" customWidth="1"/>
    <col min="6949" max="7173" width="11.42578125" style="43"/>
    <col min="7174" max="7175" width="2.42578125" style="43" customWidth="1"/>
    <col min="7176" max="7176" width="24.5703125" style="43" customWidth="1"/>
    <col min="7177" max="7188" width="0" style="43" hidden="1" customWidth="1"/>
    <col min="7189" max="7189" width="9.5703125" style="43" customWidth="1"/>
    <col min="7190" max="7193" width="0" style="43" hidden="1" customWidth="1"/>
    <col min="7194" max="7194" width="9.5703125" style="43" customWidth="1"/>
    <col min="7195" max="7198" width="0" style="43" hidden="1" customWidth="1"/>
    <col min="7199" max="7199" width="9.5703125" style="43" customWidth="1"/>
    <col min="7200" max="7201" width="0" style="43" hidden="1" customWidth="1"/>
    <col min="7202" max="7204" width="9.5703125" style="43" customWidth="1"/>
    <col min="7205" max="7429" width="11.42578125" style="43"/>
    <col min="7430" max="7431" width="2.42578125" style="43" customWidth="1"/>
    <col min="7432" max="7432" width="24.5703125" style="43" customWidth="1"/>
    <col min="7433" max="7444" width="0" style="43" hidden="1" customWidth="1"/>
    <col min="7445" max="7445" width="9.5703125" style="43" customWidth="1"/>
    <col min="7446" max="7449" width="0" style="43" hidden="1" customWidth="1"/>
    <col min="7450" max="7450" width="9.5703125" style="43" customWidth="1"/>
    <col min="7451" max="7454" width="0" style="43" hidden="1" customWidth="1"/>
    <col min="7455" max="7455" width="9.5703125" style="43" customWidth="1"/>
    <col min="7456" max="7457" width="0" style="43" hidden="1" customWidth="1"/>
    <col min="7458" max="7460" width="9.5703125" style="43" customWidth="1"/>
    <col min="7461" max="7685" width="11.42578125" style="43"/>
    <col min="7686" max="7687" width="2.42578125" style="43" customWidth="1"/>
    <col min="7688" max="7688" width="24.5703125" style="43" customWidth="1"/>
    <col min="7689" max="7700" width="0" style="43" hidden="1" customWidth="1"/>
    <col min="7701" max="7701" width="9.5703125" style="43" customWidth="1"/>
    <col min="7702" max="7705" width="0" style="43" hidden="1" customWidth="1"/>
    <col min="7706" max="7706" width="9.5703125" style="43" customWidth="1"/>
    <col min="7707" max="7710" width="0" style="43" hidden="1" customWidth="1"/>
    <col min="7711" max="7711" width="9.5703125" style="43" customWidth="1"/>
    <col min="7712" max="7713" width="0" style="43" hidden="1" customWidth="1"/>
    <col min="7714" max="7716" width="9.5703125" style="43" customWidth="1"/>
    <col min="7717" max="7941" width="11.42578125" style="43"/>
    <col min="7942" max="7943" width="2.42578125" style="43" customWidth="1"/>
    <col min="7944" max="7944" width="24.5703125" style="43" customWidth="1"/>
    <col min="7945" max="7956" width="0" style="43" hidden="1" customWidth="1"/>
    <col min="7957" max="7957" width="9.5703125" style="43" customWidth="1"/>
    <col min="7958" max="7961" width="0" style="43" hidden="1" customWidth="1"/>
    <col min="7962" max="7962" width="9.5703125" style="43" customWidth="1"/>
    <col min="7963" max="7966" width="0" style="43" hidden="1" customWidth="1"/>
    <col min="7967" max="7967" width="9.5703125" style="43" customWidth="1"/>
    <col min="7968" max="7969" width="0" style="43" hidden="1" customWidth="1"/>
    <col min="7970" max="7972" width="9.5703125" style="43" customWidth="1"/>
    <col min="7973" max="8197" width="11.42578125" style="43"/>
    <col min="8198" max="8199" width="2.42578125" style="43" customWidth="1"/>
    <col min="8200" max="8200" width="24.5703125" style="43" customWidth="1"/>
    <col min="8201" max="8212" width="0" style="43" hidden="1" customWidth="1"/>
    <col min="8213" max="8213" width="9.5703125" style="43" customWidth="1"/>
    <col min="8214" max="8217" width="0" style="43" hidden="1" customWidth="1"/>
    <col min="8218" max="8218" width="9.5703125" style="43" customWidth="1"/>
    <col min="8219" max="8222" width="0" style="43" hidden="1" customWidth="1"/>
    <col min="8223" max="8223" width="9.5703125" style="43" customWidth="1"/>
    <col min="8224" max="8225" width="0" style="43" hidden="1" customWidth="1"/>
    <col min="8226" max="8228" width="9.5703125" style="43" customWidth="1"/>
    <col min="8229" max="8453" width="11.42578125" style="43"/>
    <col min="8454" max="8455" width="2.42578125" style="43" customWidth="1"/>
    <col min="8456" max="8456" width="24.5703125" style="43" customWidth="1"/>
    <col min="8457" max="8468" width="0" style="43" hidden="1" customWidth="1"/>
    <col min="8469" max="8469" width="9.5703125" style="43" customWidth="1"/>
    <col min="8470" max="8473" width="0" style="43" hidden="1" customWidth="1"/>
    <col min="8474" max="8474" width="9.5703125" style="43" customWidth="1"/>
    <col min="8475" max="8478" width="0" style="43" hidden="1" customWidth="1"/>
    <col min="8479" max="8479" width="9.5703125" style="43" customWidth="1"/>
    <col min="8480" max="8481" width="0" style="43" hidden="1" customWidth="1"/>
    <col min="8482" max="8484" width="9.5703125" style="43" customWidth="1"/>
    <col min="8485" max="8709" width="11.42578125" style="43"/>
    <col min="8710" max="8711" width="2.42578125" style="43" customWidth="1"/>
    <col min="8712" max="8712" width="24.5703125" style="43" customWidth="1"/>
    <col min="8713" max="8724" width="0" style="43" hidden="1" customWidth="1"/>
    <col min="8725" max="8725" width="9.5703125" style="43" customWidth="1"/>
    <col min="8726" max="8729" width="0" style="43" hidden="1" customWidth="1"/>
    <col min="8730" max="8730" width="9.5703125" style="43" customWidth="1"/>
    <col min="8731" max="8734" width="0" style="43" hidden="1" customWidth="1"/>
    <col min="8735" max="8735" width="9.5703125" style="43" customWidth="1"/>
    <col min="8736" max="8737" width="0" style="43" hidden="1" customWidth="1"/>
    <col min="8738" max="8740" width="9.5703125" style="43" customWidth="1"/>
    <col min="8741" max="8965" width="11.42578125" style="43"/>
    <col min="8966" max="8967" width="2.42578125" style="43" customWidth="1"/>
    <col min="8968" max="8968" width="24.5703125" style="43" customWidth="1"/>
    <col min="8969" max="8980" width="0" style="43" hidden="1" customWidth="1"/>
    <col min="8981" max="8981" width="9.5703125" style="43" customWidth="1"/>
    <col min="8982" max="8985" width="0" style="43" hidden="1" customWidth="1"/>
    <col min="8986" max="8986" width="9.5703125" style="43" customWidth="1"/>
    <col min="8987" max="8990" width="0" style="43" hidden="1" customWidth="1"/>
    <col min="8991" max="8991" width="9.5703125" style="43" customWidth="1"/>
    <col min="8992" max="8993" width="0" style="43" hidden="1" customWidth="1"/>
    <col min="8994" max="8996" width="9.5703125" style="43" customWidth="1"/>
    <col min="8997" max="9221" width="11.42578125" style="43"/>
    <col min="9222" max="9223" width="2.42578125" style="43" customWidth="1"/>
    <col min="9224" max="9224" width="24.5703125" style="43" customWidth="1"/>
    <col min="9225" max="9236" width="0" style="43" hidden="1" customWidth="1"/>
    <col min="9237" max="9237" width="9.5703125" style="43" customWidth="1"/>
    <col min="9238" max="9241" width="0" style="43" hidden="1" customWidth="1"/>
    <col min="9242" max="9242" width="9.5703125" style="43" customWidth="1"/>
    <col min="9243" max="9246" width="0" style="43" hidden="1" customWidth="1"/>
    <col min="9247" max="9247" width="9.5703125" style="43" customWidth="1"/>
    <col min="9248" max="9249" width="0" style="43" hidden="1" customWidth="1"/>
    <col min="9250" max="9252" width="9.5703125" style="43" customWidth="1"/>
    <col min="9253" max="9477" width="11.42578125" style="43"/>
    <col min="9478" max="9479" width="2.42578125" style="43" customWidth="1"/>
    <col min="9480" max="9480" width="24.5703125" style="43" customWidth="1"/>
    <col min="9481" max="9492" width="0" style="43" hidden="1" customWidth="1"/>
    <col min="9493" max="9493" width="9.5703125" style="43" customWidth="1"/>
    <col min="9494" max="9497" width="0" style="43" hidden="1" customWidth="1"/>
    <col min="9498" max="9498" width="9.5703125" style="43" customWidth="1"/>
    <col min="9499" max="9502" width="0" style="43" hidden="1" customWidth="1"/>
    <col min="9503" max="9503" width="9.5703125" style="43" customWidth="1"/>
    <col min="9504" max="9505" width="0" style="43" hidden="1" customWidth="1"/>
    <col min="9506" max="9508" width="9.5703125" style="43" customWidth="1"/>
    <col min="9509" max="9733" width="11.42578125" style="43"/>
    <col min="9734" max="9735" width="2.42578125" style="43" customWidth="1"/>
    <col min="9736" max="9736" width="24.5703125" style="43" customWidth="1"/>
    <col min="9737" max="9748" width="0" style="43" hidden="1" customWidth="1"/>
    <col min="9749" max="9749" width="9.5703125" style="43" customWidth="1"/>
    <col min="9750" max="9753" width="0" style="43" hidden="1" customWidth="1"/>
    <col min="9754" max="9754" width="9.5703125" style="43" customWidth="1"/>
    <col min="9755" max="9758" width="0" style="43" hidden="1" customWidth="1"/>
    <col min="9759" max="9759" width="9.5703125" style="43" customWidth="1"/>
    <col min="9760" max="9761" width="0" style="43" hidden="1" customWidth="1"/>
    <col min="9762" max="9764" width="9.5703125" style="43" customWidth="1"/>
    <col min="9765" max="9989" width="11.42578125" style="43"/>
    <col min="9990" max="9991" width="2.42578125" style="43" customWidth="1"/>
    <col min="9992" max="9992" width="24.5703125" style="43" customWidth="1"/>
    <col min="9993" max="10004" width="0" style="43" hidden="1" customWidth="1"/>
    <col min="10005" max="10005" width="9.5703125" style="43" customWidth="1"/>
    <col min="10006" max="10009" width="0" style="43" hidden="1" customWidth="1"/>
    <col min="10010" max="10010" width="9.5703125" style="43" customWidth="1"/>
    <col min="10011" max="10014" width="0" style="43" hidden="1" customWidth="1"/>
    <col min="10015" max="10015" width="9.5703125" style="43" customWidth="1"/>
    <col min="10016" max="10017" width="0" style="43" hidden="1" customWidth="1"/>
    <col min="10018" max="10020" width="9.5703125" style="43" customWidth="1"/>
    <col min="10021" max="10245" width="11.42578125" style="43"/>
    <col min="10246" max="10247" width="2.42578125" style="43" customWidth="1"/>
    <col min="10248" max="10248" width="24.5703125" style="43" customWidth="1"/>
    <col min="10249" max="10260" width="0" style="43" hidden="1" customWidth="1"/>
    <col min="10261" max="10261" width="9.5703125" style="43" customWidth="1"/>
    <col min="10262" max="10265" width="0" style="43" hidden="1" customWidth="1"/>
    <col min="10266" max="10266" width="9.5703125" style="43" customWidth="1"/>
    <col min="10267" max="10270" width="0" style="43" hidden="1" customWidth="1"/>
    <col min="10271" max="10271" width="9.5703125" style="43" customWidth="1"/>
    <col min="10272" max="10273" width="0" style="43" hidden="1" customWidth="1"/>
    <col min="10274" max="10276" width="9.5703125" style="43" customWidth="1"/>
    <col min="10277" max="10501" width="11.42578125" style="43"/>
    <col min="10502" max="10503" width="2.42578125" style="43" customWidth="1"/>
    <col min="10504" max="10504" width="24.5703125" style="43" customWidth="1"/>
    <col min="10505" max="10516" width="0" style="43" hidden="1" customWidth="1"/>
    <col min="10517" max="10517" width="9.5703125" style="43" customWidth="1"/>
    <col min="10518" max="10521" width="0" style="43" hidden="1" customWidth="1"/>
    <col min="10522" max="10522" width="9.5703125" style="43" customWidth="1"/>
    <col min="10523" max="10526" width="0" style="43" hidden="1" customWidth="1"/>
    <col min="10527" max="10527" width="9.5703125" style="43" customWidth="1"/>
    <col min="10528" max="10529" width="0" style="43" hidden="1" customWidth="1"/>
    <col min="10530" max="10532" width="9.5703125" style="43" customWidth="1"/>
    <col min="10533" max="10757" width="11.42578125" style="43"/>
    <col min="10758" max="10759" width="2.42578125" style="43" customWidth="1"/>
    <col min="10760" max="10760" width="24.5703125" style="43" customWidth="1"/>
    <col min="10761" max="10772" width="0" style="43" hidden="1" customWidth="1"/>
    <col min="10773" max="10773" width="9.5703125" style="43" customWidth="1"/>
    <col min="10774" max="10777" width="0" style="43" hidden="1" customWidth="1"/>
    <col min="10778" max="10778" width="9.5703125" style="43" customWidth="1"/>
    <col min="10779" max="10782" width="0" style="43" hidden="1" customWidth="1"/>
    <col min="10783" max="10783" width="9.5703125" style="43" customWidth="1"/>
    <col min="10784" max="10785" width="0" style="43" hidden="1" customWidth="1"/>
    <col min="10786" max="10788" width="9.5703125" style="43" customWidth="1"/>
    <col min="10789" max="11013" width="11.42578125" style="43"/>
    <col min="11014" max="11015" width="2.42578125" style="43" customWidth="1"/>
    <col min="11016" max="11016" width="24.5703125" style="43" customWidth="1"/>
    <col min="11017" max="11028" width="0" style="43" hidden="1" customWidth="1"/>
    <col min="11029" max="11029" width="9.5703125" style="43" customWidth="1"/>
    <col min="11030" max="11033" width="0" style="43" hidden="1" customWidth="1"/>
    <col min="11034" max="11034" width="9.5703125" style="43" customWidth="1"/>
    <col min="11035" max="11038" width="0" style="43" hidden="1" customWidth="1"/>
    <col min="11039" max="11039" width="9.5703125" style="43" customWidth="1"/>
    <col min="11040" max="11041" width="0" style="43" hidden="1" customWidth="1"/>
    <col min="11042" max="11044" width="9.5703125" style="43" customWidth="1"/>
    <col min="11045" max="11269" width="11.42578125" style="43"/>
    <col min="11270" max="11271" width="2.42578125" style="43" customWidth="1"/>
    <col min="11272" max="11272" width="24.5703125" style="43" customWidth="1"/>
    <col min="11273" max="11284" width="0" style="43" hidden="1" customWidth="1"/>
    <col min="11285" max="11285" width="9.5703125" style="43" customWidth="1"/>
    <col min="11286" max="11289" width="0" style="43" hidden="1" customWidth="1"/>
    <col min="11290" max="11290" width="9.5703125" style="43" customWidth="1"/>
    <col min="11291" max="11294" width="0" style="43" hidden="1" customWidth="1"/>
    <col min="11295" max="11295" width="9.5703125" style="43" customWidth="1"/>
    <col min="11296" max="11297" width="0" style="43" hidden="1" customWidth="1"/>
    <col min="11298" max="11300" width="9.5703125" style="43" customWidth="1"/>
    <col min="11301" max="11525" width="11.42578125" style="43"/>
    <col min="11526" max="11527" width="2.42578125" style="43" customWidth="1"/>
    <col min="11528" max="11528" width="24.5703125" style="43" customWidth="1"/>
    <col min="11529" max="11540" width="0" style="43" hidden="1" customWidth="1"/>
    <col min="11541" max="11541" width="9.5703125" style="43" customWidth="1"/>
    <col min="11542" max="11545" width="0" style="43" hidden="1" customWidth="1"/>
    <col min="11546" max="11546" width="9.5703125" style="43" customWidth="1"/>
    <col min="11547" max="11550" width="0" style="43" hidden="1" customWidth="1"/>
    <col min="11551" max="11551" width="9.5703125" style="43" customWidth="1"/>
    <col min="11552" max="11553" width="0" style="43" hidden="1" customWidth="1"/>
    <col min="11554" max="11556" width="9.5703125" style="43" customWidth="1"/>
    <col min="11557" max="11781" width="11.42578125" style="43"/>
    <col min="11782" max="11783" width="2.42578125" style="43" customWidth="1"/>
    <col min="11784" max="11784" width="24.5703125" style="43" customWidth="1"/>
    <col min="11785" max="11796" width="0" style="43" hidden="1" customWidth="1"/>
    <col min="11797" max="11797" width="9.5703125" style="43" customWidth="1"/>
    <col min="11798" max="11801" width="0" style="43" hidden="1" customWidth="1"/>
    <col min="11802" max="11802" width="9.5703125" style="43" customWidth="1"/>
    <col min="11803" max="11806" width="0" style="43" hidden="1" customWidth="1"/>
    <col min="11807" max="11807" width="9.5703125" style="43" customWidth="1"/>
    <col min="11808" max="11809" width="0" style="43" hidden="1" customWidth="1"/>
    <col min="11810" max="11812" width="9.5703125" style="43" customWidth="1"/>
    <col min="11813" max="12037" width="11.42578125" style="43"/>
    <col min="12038" max="12039" width="2.42578125" style="43" customWidth="1"/>
    <col min="12040" max="12040" width="24.5703125" style="43" customWidth="1"/>
    <col min="12041" max="12052" width="0" style="43" hidden="1" customWidth="1"/>
    <col min="12053" max="12053" width="9.5703125" style="43" customWidth="1"/>
    <col min="12054" max="12057" width="0" style="43" hidden="1" customWidth="1"/>
    <col min="12058" max="12058" width="9.5703125" style="43" customWidth="1"/>
    <col min="12059" max="12062" width="0" style="43" hidden="1" customWidth="1"/>
    <col min="12063" max="12063" width="9.5703125" style="43" customWidth="1"/>
    <col min="12064" max="12065" width="0" style="43" hidden="1" customWidth="1"/>
    <col min="12066" max="12068" width="9.5703125" style="43" customWidth="1"/>
    <col min="12069" max="12293" width="11.42578125" style="43"/>
    <col min="12294" max="12295" width="2.42578125" style="43" customWidth="1"/>
    <col min="12296" max="12296" width="24.5703125" style="43" customWidth="1"/>
    <col min="12297" max="12308" width="0" style="43" hidden="1" customWidth="1"/>
    <col min="12309" max="12309" width="9.5703125" style="43" customWidth="1"/>
    <col min="12310" max="12313" width="0" style="43" hidden="1" customWidth="1"/>
    <col min="12314" max="12314" width="9.5703125" style="43" customWidth="1"/>
    <col min="12315" max="12318" width="0" style="43" hidden="1" customWidth="1"/>
    <col min="12319" max="12319" width="9.5703125" style="43" customWidth="1"/>
    <col min="12320" max="12321" width="0" style="43" hidden="1" customWidth="1"/>
    <col min="12322" max="12324" width="9.5703125" style="43" customWidth="1"/>
    <col min="12325" max="12549" width="11.42578125" style="43"/>
    <col min="12550" max="12551" width="2.42578125" style="43" customWidth="1"/>
    <col min="12552" max="12552" width="24.5703125" style="43" customWidth="1"/>
    <col min="12553" max="12564" width="0" style="43" hidden="1" customWidth="1"/>
    <col min="12565" max="12565" width="9.5703125" style="43" customWidth="1"/>
    <col min="12566" max="12569" width="0" style="43" hidden="1" customWidth="1"/>
    <col min="12570" max="12570" width="9.5703125" style="43" customWidth="1"/>
    <col min="12571" max="12574" width="0" style="43" hidden="1" customWidth="1"/>
    <col min="12575" max="12575" width="9.5703125" style="43" customWidth="1"/>
    <col min="12576" max="12577" width="0" style="43" hidden="1" customWidth="1"/>
    <col min="12578" max="12580" width="9.5703125" style="43" customWidth="1"/>
    <col min="12581" max="12805" width="11.42578125" style="43"/>
    <col min="12806" max="12807" width="2.42578125" style="43" customWidth="1"/>
    <col min="12808" max="12808" width="24.5703125" style="43" customWidth="1"/>
    <col min="12809" max="12820" width="0" style="43" hidden="1" customWidth="1"/>
    <col min="12821" max="12821" width="9.5703125" style="43" customWidth="1"/>
    <col min="12822" max="12825" width="0" style="43" hidden="1" customWidth="1"/>
    <col min="12826" max="12826" width="9.5703125" style="43" customWidth="1"/>
    <col min="12827" max="12830" width="0" style="43" hidden="1" customWidth="1"/>
    <col min="12831" max="12831" width="9.5703125" style="43" customWidth="1"/>
    <col min="12832" max="12833" width="0" style="43" hidden="1" customWidth="1"/>
    <col min="12834" max="12836" width="9.5703125" style="43" customWidth="1"/>
    <col min="12837" max="13061" width="11.42578125" style="43"/>
    <col min="13062" max="13063" width="2.42578125" style="43" customWidth="1"/>
    <col min="13064" max="13064" width="24.5703125" style="43" customWidth="1"/>
    <col min="13065" max="13076" width="0" style="43" hidden="1" customWidth="1"/>
    <col min="13077" max="13077" width="9.5703125" style="43" customWidth="1"/>
    <col min="13078" max="13081" width="0" style="43" hidden="1" customWidth="1"/>
    <col min="13082" max="13082" width="9.5703125" style="43" customWidth="1"/>
    <col min="13083" max="13086" width="0" style="43" hidden="1" customWidth="1"/>
    <col min="13087" max="13087" width="9.5703125" style="43" customWidth="1"/>
    <col min="13088" max="13089" width="0" style="43" hidden="1" customWidth="1"/>
    <col min="13090" max="13092" width="9.5703125" style="43" customWidth="1"/>
    <col min="13093" max="13317" width="11.42578125" style="43"/>
    <col min="13318" max="13319" width="2.42578125" style="43" customWidth="1"/>
    <col min="13320" max="13320" width="24.5703125" style="43" customWidth="1"/>
    <col min="13321" max="13332" width="0" style="43" hidden="1" customWidth="1"/>
    <col min="13333" max="13333" width="9.5703125" style="43" customWidth="1"/>
    <col min="13334" max="13337" width="0" style="43" hidden="1" customWidth="1"/>
    <col min="13338" max="13338" width="9.5703125" style="43" customWidth="1"/>
    <col min="13339" max="13342" width="0" style="43" hidden="1" customWidth="1"/>
    <col min="13343" max="13343" width="9.5703125" style="43" customWidth="1"/>
    <col min="13344" max="13345" width="0" style="43" hidden="1" customWidth="1"/>
    <col min="13346" max="13348" width="9.5703125" style="43" customWidth="1"/>
    <col min="13349" max="13573" width="11.42578125" style="43"/>
    <col min="13574" max="13575" width="2.42578125" style="43" customWidth="1"/>
    <col min="13576" max="13576" width="24.5703125" style="43" customWidth="1"/>
    <col min="13577" max="13588" width="0" style="43" hidden="1" customWidth="1"/>
    <col min="13589" max="13589" width="9.5703125" style="43" customWidth="1"/>
    <col min="13590" max="13593" width="0" style="43" hidden="1" customWidth="1"/>
    <col min="13594" max="13594" width="9.5703125" style="43" customWidth="1"/>
    <col min="13595" max="13598" width="0" style="43" hidden="1" customWidth="1"/>
    <col min="13599" max="13599" width="9.5703125" style="43" customWidth="1"/>
    <col min="13600" max="13601" width="0" style="43" hidden="1" customWidth="1"/>
    <col min="13602" max="13604" width="9.5703125" style="43" customWidth="1"/>
    <col min="13605" max="13829" width="11.42578125" style="43"/>
    <col min="13830" max="13831" width="2.42578125" style="43" customWidth="1"/>
    <col min="13832" max="13832" width="24.5703125" style="43" customWidth="1"/>
    <col min="13833" max="13844" width="0" style="43" hidden="1" customWidth="1"/>
    <col min="13845" max="13845" width="9.5703125" style="43" customWidth="1"/>
    <col min="13846" max="13849" width="0" style="43" hidden="1" customWidth="1"/>
    <col min="13850" max="13850" width="9.5703125" style="43" customWidth="1"/>
    <col min="13851" max="13854" width="0" style="43" hidden="1" customWidth="1"/>
    <col min="13855" max="13855" width="9.5703125" style="43" customWidth="1"/>
    <col min="13856" max="13857" width="0" style="43" hidden="1" customWidth="1"/>
    <col min="13858" max="13860" width="9.5703125" style="43" customWidth="1"/>
    <col min="13861" max="14085" width="11.42578125" style="43"/>
    <col min="14086" max="14087" width="2.42578125" style="43" customWidth="1"/>
    <col min="14088" max="14088" width="24.5703125" style="43" customWidth="1"/>
    <col min="14089" max="14100" width="0" style="43" hidden="1" customWidth="1"/>
    <col min="14101" max="14101" width="9.5703125" style="43" customWidth="1"/>
    <col min="14102" max="14105" width="0" style="43" hidden="1" customWidth="1"/>
    <col min="14106" max="14106" width="9.5703125" style="43" customWidth="1"/>
    <col min="14107" max="14110" width="0" style="43" hidden="1" customWidth="1"/>
    <col min="14111" max="14111" width="9.5703125" style="43" customWidth="1"/>
    <col min="14112" max="14113" width="0" style="43" hidden="1" customWidth="1"/>
    <col min="14114" max="14116" width="9.5703125" style="43" customWidth="1"/>
    <col min="14117" max="14341" width="11.42578125" style="43"/>
    <col min="14342" max="14343" width="2.42578125" style="43" customWidth="1"/>
    <col min="14344" max="14344" width="24.5703125" style="43" customWidth="1"/>
    <col min="14345" max="14356" width="0" style="43" hidden="1" customWidth="1"/>
    <col min="14357" max="14357" width="9.5703125" style="43" customWidth="1"/>
    <col min="14358" max="14361" width="0" style="43" hidden="1" customWidth="1"/>
    <col min="14362" max="14362" width="9.5703125" style="43" customWidth="1"/>
    <col min="14363" max="14366" width="0" style="43" hidden="1" customWidth="1"/>
    <col min="14367" max="14367" width="9.5703125" style="43" customWidth="1"/>
    <col min="14368" max="14369" width="0" style="43" hidden="1" customWidth="1"/>
    <col min="14370" max="14372" width="9.5703125" style="43" customWidth="1"/>
    <col min="14373" max="14597" width="11.42578125" style="43"/>
    <col min="14598" max="14599" width="2.42578125" style="43" customWidth="1"/>
    <col min="14600" max="14600" width="24.5703125" style="43" customWidth="1"/>
    <col min="14601" max="14612" width="0" style="43" hidden="1" customWidth="1"/>
    <col min="14613" max="14613" width="9.5703125" style="43" customWidth="1"/>
    <col min="14614" max="14617" width="0" style="43" hidden="1" customWidth="1"/>
    <col min="14618" max="14618" width="9.5703125" style="43" customWidth="1"/>
    <col min="14619" max="14622" width="0" style="43" hidden="1" customWidth="1"/>
    <col min="14623" max="14623" width="9.5703125" style="43" customWidth="1"/>
    <col min="14624" max="14625" width="0" style="43" hidden="1" customWidth="1"/>
    <col min="14626" max="14628" width="9.5703125" style="43" customWidth="1"/>
    <col min="14629" max="14853" width="11.42578125" style="43"/>
    <col min="14854" max="14855" width="2.42578125" style="43" customWidth="1"/>
    <col min="14856" max="14856" width="24.5703125" style="43" customWidth="1"/>
    <col min="14857" max="14868" width="0" style="43" hidden="1" customWidth="1"/>
    <col min="14869" max="14869" width="9.5703125" style="43" customWidth="1"/>
    <col min="14870" max="14873" width="0" style="43" hidden="1" customWidth="1"/>
    <col min="14874" max="14874" width="9.5703125" style="43" customWidth="1"/>
    <col min="14875" max="14878" width="0" style="43" hidden="1" customWidth="1"/>
    <col min="14879" max="14879" width="9.5703125" style="43" customWidth="1"/>
    <col min="14880" max="14881" width="0" style="43" hidden="1" customWidth="1"/>
    <col min="14882" max="14884" width="9.5703125" style="43" customWidth="1"/>
    <col min="14885" max="15109" width="11.42578125" style="43"/>
    <col min="15110" max="15111" width="2.42578125" style="43" customWidth="1"/>
    <col min="15112" max="15112" width="24.5703125" style="43" customWidth="1"/>
    <col min="15113" max="15124" width="0" style="43" hidden="1" customWidth="1"/>
    <col min="15125" max="15125" width="9.5703125" style="43" customWidth="1"/>
    <col min="15126" max="15129" width="0" style="43" hidden="1" customWidth="1"/>
    <col min="15130" max="15130" width="9.5703125" style="43" customWidth="1"/>
    <col min="15131" max="15134" width="0" style="43" hidden="1" customWidth="1"/>
    <col min="15135" max="15135" width="9.5703125" style="43" customWidth="1"/>
    <col min="15136" max="15137" width="0" style="43" hidden="1" customWidth="1"/>
    <col min="15138" max="15140" width="9.5703125" style="43" customWidth="1"/>
    <col min="15141" max="15365" width="11.42578125" style="43"/>
    <col min="15366" max="15367" width="2.42578125" style="43" customWidth="1"/>
    <col min="15368" max="15368" width="24.5703125" style="43" customWidth="1"/>
    <col min="15369" max="15380" width="0" style="43" hidden="1" customWidth="1"/>
    <col min="15381" max="15381" width="9.5703125" style="43" customWidth="1"/>
    <col min="15382" max="15385" width="0" style="43" hidden="1" customWidth="1"/>
    <col min="15386" max="15386" width="9.5703125" style="43" customWidth="1"/>
    <col min="15387" max="15390" width="0" style="43" hidden="1" customWidth="1"/>
    <col min="15391" max="15391" width="9.5703125" style="43" customWidth="1"/>
    <col min="15392" max="15393" width="0" style="43" hidden="1" customWidth="1"/>
    <col min="15394" max="15396" width="9.5703125" style="43" customWidth="1"/>
    <col min="15397" max="15621" width="11.42578125" style="43"/>
    <col min="15622" max="15623" width="2.42578125" style="43" customWidth="1"/>
    <col min="15624" max="15624" width="24.5703125" style="43" customWidth="1"/>
    <col min="15625" max="15636" width="0" style="43" hidden="1" customWidth="1"/>
    <col min="15637" max="15637" width="9.5703125" style="43" customWidth="1"/>
    <col min="15638" max="15641" width="0" style="43" hidden="1" customWidth="1"/>
    <col min="15642" max="15642" width="9.5703125" style="43" customWidth="1"/>
    <col min="15643" max="15646" width="0" style="43" hidden="1" customWidth="1"/>
    <col min="15647" max="15647" width="9.5703125" style="43" customWidth="1"/>
    <col min="15648" max="15649" width="0" style="43" hidden="1" customWidth="1"/>
    <col min="15650" max="15652" width="9.5703125" style="43" customWidth="1"/>
    <col min="15653" max="15877" width="11.42578125" style="43"/>
    <col min="15878" max="15879" width="2.42578125" style="43" customWidth="1"/>
    <col min="15880" max="15880" width="24.5703125" style="43" customWidth="1"/>
    <col min="15881" max="15892" width="0" style="43" hidden="1" customWidth="1"/>
    <col min="15893" max="15893" width="9.5703125" style="43" customWidth="1"/>
    <col min="15894" max="15897" width="0" style="43" hidden="1" customWidth="1"/>
    <col min="15898" max="15898" width="9.5703125" style="43" customWidth="1"/>
    <col min="15899" max="15902" width="0" style="43" hidden="1" customWidth="1"/>
    <col min="15903" max="15903" width="9.5703125" style="43" customWidth="1"/>
    <col min="15904" max="15905" width="0" style="43" hidden="1" customWidth="1"/>
    <col min="15906" max="15908" width="9.5703125" style="43" customWidth="1"/>
    <col min="15909" max="16133" width="11.42578125" style="43"/>
    <col min="16134" max="16135" width="2.42578125" style="43" customWidth="1"/>
    <col min="16136" max="16136" width="24.5703125" style="43" customWidth="1"/>
    <col min="16137" max="16148" width="0" style="43" hidden="1" customWidth="1"/>
    <col min="16149" max="16149" width="9.5703125" style="43" customWidth="1"/>
    <col min="16150" max="16153" width="0" style="43" hidden="1" customWidth="1"/>
    <col min="16154" max="16154" width="9.5703125" style="43" customWidth="1"/>
    <col min="16155" max="16158" width="0" style="43" hidden="1" customWidth="1"/>
    <col min="16159" max="16159" width="9.5703125" style="43" customWidth="1"/>
    <col min="16160" max="16161" width="0" style="43" hidden="1" customWidth="1"/>
    <col min="16162" max="16164" width="9.5703125" style="43" customWidth="1"/>
    <col min="16165" max="16384" width="11.42578125" style="43"/>
  </cols>
  <sheetData>
    <row r="1" spans="1:58" s="290" customFormat="1" ht="21.95" customHeight="1">
      <c r="A1" s="292" t="str">
        <f>CONCATENATE(Inhalt_K8!B34,"   ",Inhalt_K8!C34)</f>
        <v>810   Entwicklung der Besuche ausgewählter Kultureinrichtungen 2000 - 2024</v>
      </c>
      <c r="B1" s="292"/>
      <c r="C1" s="292"/>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4"/>
    </row>
    <row r="2" spans="1:58" ht="6" customHeight="1">
      <c r="A2" s="117"/>
      <c r="B2" s="117"/>
      <c r="C2" s="129"/>
      <c r="D2" s="54"/>
      <c r="E2" s="54"/>
      <c r="F2" s="54"/>
      <c r="G2" s="54"/>
      <c r="H2" s="54"/>
      <c r="I2" s="54"/>
      <c r="J2" s="54"/>
      <c r="K2" s="54"/>
      <c r="L2" s="54"/>
      <c r="M2" s="118"/>
      <c r="N2" s="118"/>
      <c r="O2" s="118"/>
      <c r="P2" s="118"/>
      <c r="Q2" s="118"/>
      <c r="R2" s="118"/>
      <c r="S2" s="118"/>
      <c r="T2" s="54"/>
      <c r="U2" s="54"/>
      <c r="V2" s="54"/>
      <c r="W2" s="54"/>
      <c r="X2" s="54"/>
      <c r="Y2" s="54"/>
      <c r="Z2" s="54"/>
      <c r="AA2" s="54"/>
      <c r="AB2" s="54"/>
      <c r="AC2" s="54"/>
      <c r="AD2" s="54"/>
      <c r="AE2" s="54"/>
      <c r="AF2" s="54"/>
      <c r="AG2" s="54"/>
      <c r="AH2" s="54"/>
      <c r="AI2" s="130"/>
      <c r="AJ2" s="130"/>
      <c r="AK2" s="130"/>
      <c r="AL2" s="130"/>
      <c r="AM2" s="130"/>
      <c r="AN2" s="130"/>
    </row>
    <row r="3" spans="1:58" s="119" customFormat="1" ht="25.5" customHeight="1">
      <c r="A3" s="494" t="s">
        <v>185</v>
      </c>
      <c r="B3" s="489"/>
      <c r="C3" s="495"/>
      <c r="D3" s="131">
        <v>1988</v>
      </c>
      <c r="E3" s="132">
        <v>1989</v>
      </c>
      <c r="F3" s="132">
        <v>1990</v>
      </c>
      <c r="G3" s="132">
        <v>1991</v>
      </c>
      <c r="H3" s="132">
        <v>1992</v>
      </c>
      <c r="I3" s="132">
        <v>1993</v>
      </c>
      <c r="J3" s="132">
        <v>1994</v>
      </c>
      <c r="K3" s="132">
        <v>1995</v>
      </c>
      <c r="L3" s="132">
        <v>1996</v>
      </c>
      <c r="M3" s="132">
        <v>1997</v>
      </c>
      <c r="N3" s="132">
        <v>1998</v>
      </c>
      <c r="O3" s="132">
        <v>1999</v>
      </c>
      <c r="P3" s="132">
        <v>2000</v>
      </c>
      <c r="Q3" s="132">
        <v>2001</v>
      </c>
      <c r="R3" s="132">
        <v>2002</v>
      </c>
      <c r="S3" s="132">
        <v>2003</v>
      </c>
      <c r="T3" s="132">
        <v>2004</v>
      </c>
      <c r="U3" s="132">
        <v>2005</v>
      </c>
      <c r="V3" s="132">
        <v>2006</v>
      </c>
      <c r="W3" s="132">
        <v>2007</v>
      </c>
      <c r="X3" s="132">
        <v>2008</v>
      </c>
      <c r="Y3" s="132">
        <v>2009</v>
      </c>
      <c r="Z3" s="132">
        <v>2010</v>
      </c>
      <c r="AA3" s="132">
        <v>2011</v>
      </c>
      <c r="AB3" s="132">
        <v>2012</v>
      </c>
      <c r="AC3" s="132">
        <v>2013</v>
      </c>
      <c r="AD3" s="132">
        <v>2014</v>
      </c>
      <c r="AE3" s="132">
        <v>2015</v>
      </c>
      <c r="AF3" s="132">
        <v>2016</v>
      </c>
      <c r="AG3" s="132">
        <v>2017</v>
      </c>
      <c r="AH3" s="132">
        <v>2018</v>
      </c>
      <c r="AI3" s="132">
        <v>2019</v>
      </c>
      <c r="AJ3" s="132">
        <v>2020</v>
      </c>
      <c r="AK3" s="361">
        <v>2021</v>
      </c>
      <c r="AL3" s="132">
        <v>2022</v>
      </c>
      <c r="AM3" s="371">
        <v>2023</v>
      </c>
      <c r="AN3" s="371">
        <v>2024</v>
      </c>
    </row>
    <row r="4" spans="1:58" ht="21" customHeight="1" outlineLevel="1">
      <c r="A4" s="133" t="s">
        <v>186</v>
      </c>
      <c r="B4" s="133"/>
      <c r="C4" s="134"/>
      <c r="D4" s="135"/>
      <c r="E4" s="136"/>
      <c r="F4" s="137"/>
      <c r="G4" s="137"/>
      <c r="H4" s="137"/>
      <c r="I4" s="137"/>
      <c r="J4" s="137"/>
      <c r="K4" s="137"/>
      <c r="L4" s="137"/>
      <c r="M4" s="138"/>
      <c r="N4" s="138"/>
      <c r="O4" s="138"/>
      <c r="P4" s="138"/>
      <c r="Q4" s="138"/>
      <c r="R4" s="138"/>
      <c r="S4" s="138"/>
      <c r="T4" s="138"/>
      <c r="U4" s="138"/>
      <c r="V4" s="138"/>
      <c r="W4" s="138"/>
      <c r="X4" s="138"/>
      <c r="Y4" s="136"/>
      <c r="Z4" s="136"/>
      <c r="AA4" s="136"/>
      <c r="AB4" s="139"/>
      <c r="AC4" s="139"/>
      <c r="AD4" s="139"/>
      <c r="AE4" s="139"/>
      <c r="AF4" s="139"/>
      <c r="AG4" s="139"/>
      <c r="AH4" s="140"/>
      <c r="AI4" s="140"/>
      <c r="AJ4" s="140"/>
      <c r="AK4" s="140"/>
      <c r="AL4" s="140"/>
      <c r="AM4" s="140"/>
      <c r="AN4" s="140"/>
      <c r="AO4" s="141"/>
    </row>
    <row r="5" spans="1:58" ht="15" customHeight="1" outlineLevel="1">
      <c r="A5" s="295"/>
      <c r="B5" s="142" t="s">
        <v>187</v>
      </c>
      <c r="C5" s="63"/>
      <c r="D5" s="143">
        <v>1080543</v>
      </c>
      <c r="E5" s="143">
        <v>1079849</v>
      </c>
      <c r="F5" s="143">
        <v>1123303</v>
      </c>
      <c r="G5" s="143">
        <v>1139478</v>
      </c>
      <c r="H5" s="143">
        <v>1155615</v>
      </c>
      <c r="I5" s="143">
        <v>1166699</v>
      </c>
      <c r="J5" s="143">
        <v>1165129</v>
      </c>
      <c r="K5" s="143">
        <v>1184985</v>
      </c>
      <c r="L5" s="143">
        <v>1188434</v>
      </c>
      <c r="M5" s="144">
        <v>1178444</v>
      </c>
      <c r="N5" s="145">
        <v>1171987</v>
      </c>
      <c r="O5" s="144">
        <v>1172891</v>
      </c>
      <c r="P5" s="161">
        <v>1161149</v>
      </c>
      <c r="Q5" s="145">
        <v>1170532</v>
      </c>
      <c r="R5" s="145">
        <v>1152540</v>
      </c>
      <c r="S5" s="161">
        <v>1134104</v>
      </c>
      <c r="T5" s="161">
        <v>1119546</v>
      </c>
      <c r="U5" s="161">
        <v>1133568</v>
      </c>
      <c r="V5" s="161">
        <v>1142814</v>
      </c>
      <c r="W5" s="161">
        <v>1136506</v>
      </c>
      <c r="X5" s="161">
        <v>1120105</v>
      </c>
      <c r="Y5" s="161">
        <v>1114724</v>
      </c>
      <c r="Z5" s="161">
        <v>1103388</v>
      </c>
      <c r="AA5" s="161">
        <v>1088299</v>
      </c>
      <c r="AB5" s="161">
        <v>1079393</v>
      </c>
      <c r="AC5" s="161">
        <v>1071261</v>
      </c>
      <c r="AD5" s="161">
        <v>1055386</v>
      </c>
      <c r="AE5" s="161">
        <v>1043209</v>
      </c>
      <c r="AF5" s="161">
        <v>1021049</v>
      </c>
      <c r="AG5" s="161">
        <v>1013050</v>
      </c>
      <c r="AH5" s="161">
        <v>993587</v>
      </c>
      <c r="AI5" s="161">
        <v>974801</v>
      </c>
      <c r="AJ5" s="161">
        <v>974829</v>
      </c>
      <c r="AK5" s="402">
        <v>981125</v>
      </c>
      <c r="AL5" s="402">
        <v>1145828</v>
      </c>
      <c r="AM5" s="402">
        <v>1129914</v>
      </c>
      <c r="AN5" s="402">
        <v>1137000</v>
      </c>
      <c r="AO5" s="141"/>
      <c r="AP5" s="146"/>
      <c r="AQ5" s="146"/>
      <c r="AR5" s="146"/>
      <c r="AS5" s="146"/>
      <c r="AT5" s="146"/>
      <c r="AU5" s="146"/>
      <c r="AV5" s="146"/>
      <c r="AW5" s="146"/>
      <c r="AX5" s="146"/>
      <c r="AY5" s="146"/>
      <c r="AZ5" s="146"/>
      <c r="BA5" s="146"/>
      <c r="BB5" s="146"/>
      <c r="BC5" s="146"/>
      <c r="BD5" s="146"/>
      <c r="BE5" s="146"/>
      <c r="BF5" s="146"/>
    </row>
    <row r="6" spans="1:58" ht="13.5" customHeight="1" outlineLevel="1">
      <c r="A6" s="142"/>
      <c r="B6" s="142" t="s">
        <v>575</v>
      </c>
      <c r="C6" s="63"/>
      <c r="D6" s="161" t="s">
        <v>10</v>
      </c>
      <c r="E6" s="161" t="s">
        <v>10</v>
      </c>
      <c r="F6" s="161" t="s">
        <v>10</v>
      </c>
      <c r="G6" s="161" t="s">
        <v>10</v>
      </c>
      <c r="H6" s="161" t="s">
        <v>10</v>
      </c>
      <c r="I6" s="161" t="s">
        <v>10</v>
      </c>
      <c r="J6" s="161" t="s">
        <v>10</v>
      </c>
      <c r="K6" s="161" t="s">
        <v>10</v>
      </c>
      <c r="L6" s="161" t="s">
        <v>10</v>
      </c>
      <c r="M6" s="161" t="s">
        <v>10</v>
      </c>
      <c r="N6" s="161" t="s">
        <v>10</v>
      </c>
      <c r="O6" s="161" t="s">
        <v>10</v>
      </c>
      <c r="P6" s="144">
        <v>275000</v>
      </c>
      <c r="Q6" s="145">
        <v>394177</v>
      </c>
      <c r="R6" s="145">
        <v>344955</v>
      </c>
      <c r="S6" s="161" t="s">
        <v>10</v>
      </c>
      <c r="T6" s="161" t="s">
        <v>10</v>
      </c>
      <c r="U6" s="161">
        <v>334050</v>
      </c>
      <c r="V6" s="161" t="s">
        <v>10</v>
      </c>
      <c r="W6" s="161">
        <v>296680</v>
      </c>
      <c r="X6" s="161">
        <v>303254</v>
      </c>
      <c r="Y6" s="161">
        <v>318413</v>
      </c>
      <c r="Z6" s="161">
        <v>300077</v>
      </c>
      <c r="AA6" s="161">
        <v>302160</v>
      </c>
      <c r="AB6" s="161">
        <v>286653</v>
      </c>
      <c r="AC6" s="161">
        <v>282287</v>
      </c>
      <c r="AD6" s="161">
        <v>292333</v>
      </c>
      <c r="AE6" s="161">
        <v>293766</v>
      </c>
      <c r="AF6" s="161">
        <v>292337</v>
      </c>
      <c r="AG6" s="161">
        <v>286484</v>
      </c>
      <c r="AH6" s="161">
        <v>279639</v>
      </c>
      <c r="AI6" s="161">
        <v>284022</v>
      </c>
      <c r="AJ6" s="161">
        <v>158839</v>
      </c>
      <c r="AK6" s="402">
        <v>119280</v>
      </c>
      <c r="AL6" s="402">
        <v>183731</v>
      </c>
      <c r="AM6" s="402">
        <v>215426</v>
      </c>
      <c r="AN6" s="402">
        <v>231699</v>
      </c>
      <c r="AO6" s="146"/>
      <c r="AP6" s="146"/>
      <c r="AQ6" s="146"/>
      <c r="AR6" s="146"/>
      <c r="AS6" s="146"/>
      <c r="AT6" s="146"/>
      <c r="AU6" s="146"/>
      <c r="AV6" s="146"/>
      <c r="AW6" s="146"/>
      <c r="AX6" s="146"/>
      <c r="AY6" s="146"/>
      <c r="AZ6" s="146"/>
      <c r="BA6" s="146"/>
      <c r="BB6" s="146"/>
      <c r="BC6" s="146"/>
      <c r="BD6" s="146"/>
      <c r="BE6" s="146"/>
      <c r="BF6" s="146"/>
    </row>
    <row r="7" spans="1:58" ht="13.5" hidden="1" customHeight="1" outlineLevel="2">
      <c r="A7" s="142"/>
      <c r="B7" s="142" t="s">
        <v>577</v>
      </c>
      <c r="C7" s="63"/>
      <c r="D7" s="161"/>
      <c r="E7" s="161"/>
      <c r="F7" s="161"/>
      <c r="G7" s="161"/>
      <c r="H7" s="161"/>
      <c r="I7" s="161"/>
      <c r="J7" s="161"/>
      <c r="K7" s="161"/>
      <c r="L7" s="161"/>
      <c r="M7" s="161"/>
      <c r="N7" s="161"/>
      <c r="O7" s="161"/>
      <c r="P7" s="144"/>
      <c r="Q7" s="145"/>
      <c r="R7" s="145"/>
      <c r="S7" s="161"/>
      <c r="T7" s="161"/>
      <c r="U7" s="161"/>
      <c r="V7" s="161"/>
      <c r="W7" s="161"/>
      <c r="X7" s="161"/>
      <c r="Y7" s="161"/>
      <c r="Z7" s="161"/>
      <c r="AA7" s="161"/>
      <c r="AB7" s="161"/>
      <c r="AC7" s="161"/>
      <c r="AD7" s="161"/>
      <c r="AE7" s="161"/>
      <c r="AF7" s="161"/>
      <c r="AG7" s="161"/>
      <c r="AH7" s="161"/>
      <c r="AI7" s="161"/>
      <c r="AJ7" s="161"/>
      <c r="AK7" s="402"/>
      <c r="AL7" s="402"/>
      <c r="AM7" s="402"/>
      <c r="AN7" s="402"/>
      <c r="AO7" s="146"/>
      <c r="AP7" s="146"/>
      <c r="AQ7" s="146"/>
      <c r="AR7" s="146"/>
      <c r="AS7" s="146"/>
      <c r="AT7" s="146"/>
      <c r="AU7" s="146"/>
      <c r="AV7" s="146"/>
      <c r="AW7" s="146"/>
      <c r="AX7" s="146"/>
      <c r="AY7" s="146"/>
      <c r="AZ7" s="146"/>
      <c r="BA7" s="146"/>
      <c r="BB7" s="146"/>
      <c r="BC7" s="146"/>
      <c r="BD7" s="146"/>
      <c r="BE7" s="146"/>
      <c r="BF7" s="146"/>
    </row>
    <row r="8" spans="1:58" ht="13.5" hidden="1" customHeight="1" outlineLevel="2" collapsed="1">
      <c r="A8" s="142"/>
      <c r="B8" s="142" t="s">
        <v>468</v>
      </c>
      <c r="C8" s="63"/>
      <c r="D8" s="161" t="s">
        <v>10</v>
      </c>
      <c r="E8" s="161" t="s">
        <v>10</v>
      </c>
      <c r="F8" s="161" t="s">
        <v>10</v>
      </c>
      <c r="G8" s="161" t="s">
        <v>10</v>
      </c>
      <c r="H8" s="161" t="s">
        <v>10</v>
      </c>
      <c r="I8" s="161" t="s">
        <v>10</v>
      </c>
      <c r="J8" s="161" t="s">
        <v>10</v>
      </c>
      <c r="K8" s="161" t="s">
        <v>10</v>
      </c>
      <c r="L8" s="161" t="s">
        <v>10</v>
      </c>
      <c r="M8" s="161" t="s">
        <v>10</v>
      </c>
      <c r="N8" s="161" t="s">
        <v>10</v>
      </c>
      <c r="O8" s="161" t="s">
        <v>10</v>
      </c>
      <c r="P8" s="161" t="s">
        <v>10</v>
      </c>
      <c r="Q8" s="161" t="s">
        <v>10</v>
      </c>
      <c r="R8" s="161" t="s">
        <v>10</v>
      </c>
      <c r="S8" s="161" t="s">
        <v>10</v>
      </c>
      <c r="T8" s="161" t="s">
        <v>10</v>
      </c>
      <c r="U8" s="161">
        <v>3151</v>
      </c>
      <c r="V8" s="161" t="s">
        <v>10</v>
      </c>
      <c r="W8" s="161" t="s">
        <v>10</v>
      </c>
      <c r="X8" s="161" t="s">
        <v>10</v>
      </c>
      <c r="Y8" s="161" t="s">
        <v>10</v>
      </c>
      <c r="Z8" s="161">
        <v>324696</v>
      </c>
      <c r="AA8" s="161" t="s">
        <v>10</v>
      </c>
      <c r="AB8" s="161">
        <v>385955</v>
      </c>
      <c r="AC8" s="161">
        <v>476172</v>
      </c>
      <c r="AD8" s="161">
        <v>521845</v>
      </c>
      <c r="AE8" s="161">
        <v>568013</v>
      </c>
      <c r="AF8" s="161">
        <v>661718</v>
      </c>
      <c r="AG8" s="161">
        <v>755929</v>
      </c>
      <c r="AH8" s="161">
        <v>838148</v>
      </c>
      <c r="AI8" s="161">
        <v>698687</v>
      </c>
      <c r="AJ8" s="161" t="s">
        <v>10</v>
      </c>
      <c r="AK8" s="161" t="s">
        <v>10</v>
      </c>
      <c r="AL8" s="161" t="s">
        <v>10</v>
      </c>
      <c r="AM8" s="161" t="s">
        <v>10</v>
      </c>
      <c r="AN8" s="161" t="s">
        <v>10</v>
      </c>
      <c r="AO8" s="146"/>
      <c r="AP8" s="146"/>
      <c r="AQ8" s="146"/>
      <c r="AR8" s="146"/>
      <c r="AS8" s="146"/>
      <c r="AT8" s="146"/>
      <c r="AU8" s="146"/>
      <c r="AV8" s="146"/>
      <c r="AW8" s="146"/>
      <c r="AX8" s="146"/>
      <c r="AY8" s="146"/>
      <c r="AZ8" s="146"/>
      <c r="BA8" s="146"/>
      <c r="BB8" s="146"/>
      <c r="BC8" s="146"/>
      <c r="BD8" s="146"/>
      <c r="BE8" s="146"/>
      <c r="BF8" s="146"/>
    </row>
    <row r="9" spans="1:58" ht="13.5" customHeight="1" outlineLevel="1" collapsed="1">
      <c r="A9" s="142"/>
      <c r="B9" s="142" t="s">
        <v>190</v>
      </c>
      <c r="C9" s="63"/>
      <c r="D9" s="161" t="s">
        <v>10</v>
      </c>
      <c r="E9" s="161" t="s">
        <v>10</v>
      </c>
      <c r="F9" s="161" t="s">
        <v>10</v>
      </c>
      <c r="G9" s="161" t="s">
        <v>10</v>
      </c>
      <c r="H9" s="161" t="s">
        <v>10</v>
      </c>
      <c r="I9" s="161" t="s">
        <v>10</v>
      </c>
      <c r="J9" s="161" t="s">
        <v>10</v>
      </c>
      <c r="K9" s="161" t="s">
        <v>10</v>
      </c>
      <c r="L9" s="161" t="s">
        <v>10</v>
      </c>
      <c r="M9" s="161" t="s">
        <v>10</v>
      </c>
      <c r="N9" s="161" t="s">
        <v>10</v>
      </c>
      <c r="O9" s="161" t="s">
        <v>10</v>
      </c>
      <c r="P9" s="144">
        <v>910</v>
      </c>
      <c r="Q9" s="161" t="s">
        <v>10</v>
      </c>
      <c r="R9" s="161" t="s">
        <v>10</v>
      </c>
      <c r="S9" s="161" t="s">
        <v>10</v>
      </c>
      <c r="T9" s="161" t="s">
        <v>10</v>
      </c>
      <c r="U9" s="161">
        <v>937</v>
      </c>
      <c r="V9" s="161" t="s">
        <v>10</v>
      </c>
      <c r="W9" s="161" t="s">
        <v>10</v>
      </c>
      <c r="X9" s="161" t="s">
        <v>10</v>
      </c>
      <c r="Y9" s="161" t="s">
        <v>10</v>
      </c>
      <c r="Z9" s="161">
        <v>2068</v>
      </c>
      <c r="AA9" s="161" t="s">
        <v>10</v>
      </c>
      <c r="AB9" s="161">
        <v>2227</v>
      </c>
      <c r="AC9" s="161">
        <v>2511</v>
      </c>
      <c r="AD9" s="161">
        <v>2696</v>
      </c>
      <c r="AE9" s="161">
        <v>2854</v>
      </c>
      <c r="AF9" s="161">
        <v>3159</v>
      </c>
      <c r="AG9" s="161">
        <v>3511</v>
      </c>
      <c r="AH9" s="161">
        <v>3750</v>
      </c>
      <c r="AI9" s="161">
        <v>3308</v>
      </c>
      <c r="AJ9" s="161">
        <v>2230</v>
      </c>
      <c r="AK9" s="412">
        <v>1675</v>
      </c>
      <c r="AL9" s="402">
        <v>1765</v>
      </c>
      <c r="AM9" s="402">
        <v>2335</v>
      </c>
      <c r="AN9" s="402">
        <v>2551</v>
      </c>
      <c r="AO9" s="146"/>
      <c r="AP9" s="146"/>
      <c r="AQ9" s="146"/>
      <c r="AR9" s="146"/>
      <c r="AS9" s="146"/>
      <c r="AT9" s="146"/>
      <c r="AU9" s="146"/>
      <c r="AV9" s="146"/>
      <c r="AW9" s="146"/>
      <c r="AX9" s="146"/>
      <c r="AY9" s="146"/>
      <c r="AZ9" s="146"/>
      <c r="BA9" s="146"/>
      <c r="BB9" s="146"/>
      <c r="BC9" s="146"/>
      <c r="BD9" s="146"/>
      <c r="BE9" s="146"/>
      <c r="BF9" s="146"/>
    </row>
    <row r="10" spans="1:58" ht="21" customHeight="1" outlineLevel="1">
      <c r="A10" s="150" t="s">
        <v>191</v>
      </c>
      <c r="B10" s="150"/>
      <c r="C10" s="67"/>
      <c r="D10" s="147"/>
      <c r="E10" s="148"/>
      <c r="F10" s="151"/>
      <c r="G10" s="151"/>
      <c r="H10" s="151"/>
      <c r="I10" s="151"/>
      <c r="J10" s="151"/>
      <c r="K10" s="151"/>
      <c r="L10" s="151"/>
      <c r="M10" s="151"/>
      <c r="N10" s="151"/>
      <c r="O10" s="151"/>
      <c r="P10" s="151"/>
      <c r="Q10" s="151"/>
      <c r="R10" s="151"/>
      <c r="S10" s="151"/>
      <c r="T10" s="161"/>
      <c r="U10" s="151"/>
      <c r="V10" s="151"/>
      <c r="W10" s="161"/>
      <c r="X10" s="161"/>
      <c r="Y10" s="161"/>
      <c r="Z10" s="161"/>
      <c r="AA10" s="161"/>
      <c r="AB10" s="161"/>
      <c r="AC10" s="161"/>
      <c r="AD10" s="161"/>
      <c r="AE10" s="161"/>
      <c r="AF10" s="161"/>
      <c r="AG10" s="161"/>
      <c r="AH10" s="403"/>
      <c r="AI10" s="403"/>
      <c r="AJ10" s="403"/>
      <c r="AK10" s="403"/>
      <c r="AL10" s="403"/>
      <c r="AM10" s="403"/>
      <c r="AN10" s="403"/>
      <c r="AO10" s="146"/>
      <c r="AP10" s="146"/>
      <c r="AQ10" s="146"/>
      <c r="AR10" s="146"/>
      <c r="AS10" s="146"/>
      <c r="AT10" s="146"/>
      <c r="AU10" s="146"/>
      <c r="AV10" s="146"/>
      <c r="AW10" s="146"/>
      <c r="AX10" s="146"/>
      <c r="AY10" s="146"/>
      <c r="AZ10" s="146"/>
      <c r="BA10" s="146"/>
      <c r="BB10" s="146"/>
      <c r="BC10" s="146"/>
      <c r="BD10" s="146"/>
      <c r="BE10" s="146"/>
      <c r="BF10" s="146"/>
    </row>
    <row r="11" spans="1:58" ht="13.5" customHeight="1" outlineLevel="1">
      <c r="A11" s="142"/>
      <c r="B11" s="142" t="s">
        <v>599</v>
      </c>
      <c r="C11" s="63"/>
      <c r="D11" s="147">
        <v>32556</v>
      </c>
      <c r="E11" s="148">
        <v>35354</v>
      </c>
      <c r="F11" s="143">
        <v>34172</v>
      </c>
      <c r="G11" s="143">
        <v>31187</v>
      </c>
      <c r="H11" s="143">
        <v>30396</v>
      </c>
      <c r="I11" s="143">
        <v>31494</v>
      </c>
      <c r="J11" s="143">
        <v>27919</v>
      </c>
      <c r="K11" s="143">
        <v>27649</v>
      </c>
      <c r="L11" s="143">
        <v>22736</v>
      </c>
      <c r="M11" s="144">
        <v>18560</v>
      </c>
      <c r="N11" s="145">
        <v>27029</v>
      </c>
      <c r="O11" s="144">
        <v>22898</v>
      </c>
      <c r="P11" s="145">
        <v>19766</v>
      </c>
      <c r="Q11" s="145">
        <v>22072</v>
      </c>
      <c r="R11" s="145">
        <v>13863</v>
      </c>
      <c r="S11" s="161">
        <v>23348</v>
      </c>
      <c r="T11" s="161">
        <v>25149</v>
      </c>
      <c r="U11" s="161">
        <v>28960</v>
      </c>
      <c r="V11" s="161">
        <v>26176</v>
      </c>
      <c r="W11" s="161">
        <v>27756</v>
      </c>
      <c r="X11" s="161">
        <v>22566</v>
      </c>
      <c r="Y11" s="161">
        <v>40689</v>
      </c>
      <c r="Z11" s="161">
        <v>51563</v>
      </c>
      <c r="AA11" s="161">
        <v>36597</v>
      </c>
      <c r="AB11" s="161">
        <v>24369</v>
      </c>
      <c r="AC11" s="161">
        <v>49926</v>
      </c>
      <c r="AD11" s="161">
        <v>31359</v>
      </c>
      <c r="AE11" s="161">
        <v>39326</v>
      </c>
      <c r="AF11" s="161">
        <v>28375</v>
      </c>
      <c r="AG11" s="161">
        <v>27483</v>
      </c>
      <c r="AH11" s="161">
        <v>39116</v>
      </c>
      <c r="AI11" s="161">
        <v>31856</v>
      </c>
      <c r="AJ11" s="161">
        <v>18751</v>
      </c>
      <c r="AK11" s="161">
        <v>26815</v>
      </c>
      <c r="AL11" s="402">
        <v>30523</v>
      </c>
      <c r="AM11" s="402">
        <v>23643</v>
      </c>
      <c r="AN11" s="402">
        <v>43061</v>
      </c>
      <c r="AO11" s="146"/>
      <c r="AP11" s="146"/>
      <c r="AQ11" s="146"/>
      <c r="AR11" s="146"/>
      <c r="AS11" s="146"/>
      <c r="AT11" s="146"/>
      <c r="AU11" s="146"/>
      <c r="AV11" s="146"/>
      <c r="AW11" s="146"/>
      <c r="AX11" s="146"/>
      <c r="AY11" s="146"/>
      <c r="AZ11" s="146"/>
      <c r="BA11" s="146"/>
      <c r="BB11" s="146"/>
      <c r="BC11" s="146"/>
      <c r="BD11" s="146"/>
      <c r="BE11" s="146"/>
      <c r="BF11" s="146"/>
    </row>
    <row r="12" spans="1:58" ht="13.5" customHeight="1" outlineLevel="1">
      <c r="A12" s="142"/>
      <c r="B12" s="142" t="s">
        <v>192</v>
      </c>
      <c r="C12" s="63"/>
      <c r="D12" s="147">
        <v>98620</v>
      </c>
      <c r="E12" s="148">
        <v>108959</v>
      </c>
      <c r="F12" s="143">
        <v>111929</v>
      </c>
      <c r="G12" s="143">
        <v>23673</v>
      </c>
      <c r="H12" s="143">
        <v>98312</v>
      </c>
      <c r="I12" s="143">
        <v>98702</v>
      </c>
      <c r="J12" s="143">
        <v>79254</v>
      </c>
      <c r="K12" s="143">
        <v>83283</v>
      </c>
      <c r="L12" s="143">
        <v>79780</v>
      </c>
      <c r="M12" s="144">
        <v>66893</v>
      </c>
      <c r="N12" s="145">
        <v>65271</v>
      </c>
      <c r="O12" s="144">
        <v>62438</v>
      </c>
      <c r="P12" s="145">
        <v>60888</v>
      </c>
      <c r="Q12" s="145">
        <v>60247</v>
      </c>
      <c r="R12" s="145">
        <v>58792</v>
      </c>
      <c r="S12" s="161">
        <v>54041</v>
      </c>
      <c r="T12" s="161">
        <v>48458</v>
      </c>
      <c r="U12" s="161">
        <v>31034</v>
      </c>
      <c r="V12" s="161">
        <v>50009</v>
      </c>
      <c r="W12" s="161">
        <v>68371</v>
      </c>
      <c r="X12" s="161">
        <v>63421</v>
      </c>
      <c r="Y12" s="161">
        <v>60760</v>
      </c>
      <c r="Z12" s="161">
        <v>61537</v>
      </c>
      <c r="AA12" s="161">
        <v>62705</v>
      </c>
      <c r="AB12" s="161">
        <v>58555</v>
      </c>
      <c r="AC12" s="161">
        <v>55014</v>
      </c>
      <c r="AD12" s="161">
        <v>55043</v>
      </c>
      <c r="AE12" s="161">
        <v>57281</v>
      </c>
      <c r="AF12" s="161">
        <v>52481</v>
      </c>
      <c r="AG12" s="161">
        <v>51711</v>
      </c>
      <c r="AH12" s="161">
        <v>52083</v>
      </c>
      <c r="AI12" s="161">
        <v>54935</v>
      </c>
      <c r="AJ12" s="161">
        <v>29730</v>
      </c>
      <c r="AK12" s="161">
        <v>30307</v>
      </c>
      <c r="AL12" s="402">
        <v>50364</v>
      </c>
      <c r="AM12" s="402">
        <v>58718</v>
      </c>
      <c r="AN12" s="402">
        <v>60275</v>
      </c>
      <c r="AO12" s="146"/>
      <c r="AP12" s="146"/>
      <c r="AQ12" s="146"/>
      <c r="AR12" s="146"/>
      <c r="AS12" s="146"/>
      <c r="AT12" s="146"/>
      <c r="AU12" s="146"/>
      <c r="AV12" s="146"/>
      <c r="AW12" s="146"/>
      <c r="AX12" s="146"/>
      <c r="AY12" s="146"/>
      <c r="AZ12" s="146"/>
      <c r="BA12" s="146"/>
      <c r="BB12" s="146"/>
      <c r="BC12" s="146"/>
      <c r="BD12" s="146"/>
      <c r="BE12" s="146"/>
      <c r="BF12" s="146"/>
    </row>
    <row r="13" spans="1:58" ht="13.5" customHeight="1" outlineLevel="1">
      <c r="A13" s="142"/>
      <c r="B13" s="142" t="s">
        <v>600</v>
      </c>
      <c r="C13" s="63"/>
      <c r="D13" s="147">
        <v>23225</v>
      </c>
      <c r="E13" s="148">
        <v>24143</v>
      </c>
      <c r="F13" s="143">
        <v>22691</v>
      </c>
      <c r="G13" s="143">
        <v>24642</v>
      </c>
      <c r="H13" s="143">
        <v>22759</v>
      </c>
      <c r="I13" s="143">
        <v>19081</v>
      </c>
      <c r="J13" s="143">
        <v>14549</v>
      </c>
      <c r="K13" s="143">
        <v>12980</v>
      </c>
      <c r="L13" s="143">
        <v>10267</v>
      </c>
      <c r="M13" s="144">
        <v>11848</v>
      </c>
      <c r="N13" s="145">
        <v>9814</v>
      </c>
      <c r="O13" s="144">
        <v>10409</v>
      </c>
      <c r="P13" s="145">
        <v>14353</v>
      </c>
      <c r="Q13" s="145">
        <v>11801</v>
      </c>
      <c r="R13" s="145">
        <v>15486</v>
      </c>
      <c r="S13" s="161">
        <v>33919</v>
      </c>
      <c r="T13" s="161">
        <v>21697</v>
      </c>
      <c r="U13" s="161">
        <v>10942</v>
      </c>
      <c r="V13" s="161">
        <v>14326</v>
      </c>
      <c r="W13" s="161">
        <v>23525</v>
      </c>
      <c r="X13" s="161">
        <v>18801</v>
      </c>
      <c r="Y13" s="161">
        <v>17479</v>
      </c>
      <c r="Z13" s="161">
        <v>24161</v>
      </c>
      <c r="AA13" s="161">
        <v>26024</v>
      </c>
      <c r="AB13" s="161">
        <v>63875</v>
      </c>
      <c r="AC13" s="161">
        <v>25661</v>
      </c>
      <c r="AD13" s="161">
        <v>34761</v>
      </c>
      <c r="AE13" s="161">
        <v>25551</v>
      </c>
      <c r="AF13" s="161">
        <v>32745</v>
      </c>
      <c r="AG13" s="161">
        <v>24229</v>
      </c>
      <c r="AH13" s="161">
        <v>41823</v>
      </c>
      <c r="AI13" s="161">
        <v>22464</v>
      </c>
      <c r="AJ13" s="161">
        <v>9130</v>
      </c>
      <c r="AK13" s="161">
        <v>10631</v>
      </c>
      <c r="AL13" s="402">
        <v>10285</v>
      </c>
      <c r="AM13" s="402">
        <v>16144</v>
      </c>
      <c r="AN13" s="402">
        <v>12124</v>
      </c>
      <c r="AO13" s="146"/>
      <c r="AP13" s="146"/>
      <c r="AQ13" s="146"/>
      <c r="AR13" s="146"/>
      <c r="AS13" s="146"/>
      <c r="AT13" s="146"/>
      <c r="AU13" s="146"/>
      <c r="AV13" s="146"/>
      <c r="AW13" s="146"/>
      <c r="AX13" s="146"/>
      <c r="AY13" s="146"/>
      <c r="AZ13" s="146"/>
      <c r="BA13" s="146"/>
      <c r="BB13" s="146"/>
      <c r="BC13" s="146"/>
      <c r="BD13" s="146"/>
      <c r="BE13" s="146"/>
      <c r="BF13" s="146"/>
    </row>
    <row r="14" spans="1:58" ht="13.5" customHeight="1" outlineLevel="1">
      <c r="A14" s="142"/>
      <c r="B14" s="142" t="s">
        <v>193</v>
      </c>
      <c r="C14" s="63"/>
      <c r="D14" s="147">
        <v>11022</v>
      </c>
      <c r="E14" s="148">
        <v>18455</v>
      </c>
      <c r="F14" s="143">
        <v>10628</v>
      </c>
      <c r="G14" s="143">
        <v>13199</v>
      </c>
      <c r="H14" s="143">
        <v>38347</v>
      </c>
      <c r="I14" s="143">
        <v>43414</v>
      </c>
      <c r="J14" s="143">
        <v>84803</v>
      </c>
      <c r="K14" s="143">
        <v>77499</v>
      </c>
      <c r="L14" s="143">
        <v>62513</v>
      </c>
      <c r="M14" s="144">
        <v>38927</v>
      </c>
      <c r="N14" s="145">
        <v>56990</v>
      </c>
      <c r="O14" s="144">
        <v>54966</v>
      </c>
      <c r="P14" s="145">
        <v>66812</v>
      </c>
      <c r="Q14" s="145">
        <v>23196</v>
      </c>
      <c r="R14" s="145">
        <v>13964</v>
      </c>
      <c r="S14" s="161">
        <v>51597</v>
      </c>
      <c r="T14" s="161">
        <v>6398</v>
      </c>
      <c r="U14" s="161">
        <v>17226</v>
      </c>
      <c r="V14" s="161">
        <v>11368</v>
      </c>
      <c r="W14" s="161">
        <v>18071</v>
      </c>
      <c r="X14" s="161">
        <v>29104</v>
      </c>
      <c r="Y14" s="161">
        <v>21591</v>
      </c>
      <c r="Z14" s="161">
        <v>16727</v>
      </c>
      <c r="AA14" s="161">
        <v>7510</v>
      </c>
      <c r="AB14" s="161">
        <v>0</v>
      </c>
      <c r="AC14" s="145" t="s">
        <v>189</v>
      </c>
      <c r="AD14" s="145" t="s">
        <v>189</v>
      </c>
      <c r="AE14" s="161">
        <v>7343</v>
      </c>
      <c r="AF14" s="161">
        <v>12927</v>
      </c>
      <c r="AG14" s="161">
        <v>13900</v>
      </c>
      <c r="AH14" s="161">
        <v>13281</v>
      </c>
      <c r="AI14" s="161">
        <v>11708</v>
      </c>
      <c r="AJ14" s="161">
        <v>5081</v>
      </c>
      <c r="AK14" s="161">
        <v>5916</v>
      </c>
      <c r="AL14" s="402">
        <v>11932</v>
      </c>
      <c r="AM14" s="402">
        <v>12435</v>
      </c>
      <c r="AN14" s="402">
        <v>11010</v>
      </c>
      <c r="AO14" s="146"/>
      <c r="AP14" s="146"/>
      <c r="AQ14" s="146"/>
      <c r="AR14" s="146"/>
      <c r="AS14" s="146"/>
      <c r="AT14" s="146"/>
      <c r="AU14" s="146"/>
      <c r="AV14" s="146"/>
      <c r="AW14" s="146"/>
      <c r="AX14" s="146"/>
      <c r="AY14" s="146"/>
      <c r="AZ14" s="146"/>
      <c r="BA14" s="146"/>
      <c r="BB14" s="146"/>
      <c r="BC14" s="146"/>
      <c r="BD14" s="146"/>
      <c r="BE14" s="146"/>
      <c r="BF14" s="146"/>
    </row>
    <row r="15" spans="1:58" ht="13.5" customHeight="1" outlineLevel="1">
      <c r="A15" s="142"/>
      <c r="B15" s="142" t="s">
        <v>534</v>
      </c>
      <c r="C15" s="63"/>
      <c r="D15" s="147">
        <v>633</v>
      </c>
      <c r="E15" s="148">
        <v>670</v>
      </c>
      <c r="F15" s="143">
        <v>2304</v>
      </c>
      <c r="G15" s="143">
        <v>2958</v>
      </c>
      <c r="H15" s="143">
        <v>2926</v>
      </c>
      <c r="I15" s="143">
        <v>2984</v>
      </c>
      <c r="J15" s="143">
        <v>2408</v>
      </c>
      <c r="K15" s="143">
        <v>2606</v>
      </c>
      <c r="L15" s="143">
        <v>3069</v>
      </c>
      <c r="M15" s="144">
        <v>4832</v>
      </c>
      <c r="N15" s="145">
        <v>3567</v>
      </c>
      <c r="O15" s="144">
        <v>2662</v>
      </c>
      <c r="P15" s="145">
        <v>3413</v>
      </c>
      <c r="Q15" s="145">
        <v>3899</v>
      </c>
      <c r="R15" s="145">
        <v>3615</v>
      </c>
      <c r="S15" s="161">
        <v>2793</v>
      </c>
      <c r="T15" s="161">
        <v>4049</v>
      </c>
      <c r="U15" s="161">
        <v>2249</v>
      </c>
      <c r="V15" s="161">
        <v>3459</v>
      </c>
      <c r="W15" s="161">
        <v>3789</v>
      </c>
      <c r="X15" s="161">
        <v>3488</v>
      </c>
      <c r="Y15" s="161">
        <v>4274</v>
      </c>
      <c r="Z15" s="161">
        <v>3943</v>
      </c>
      <c r="AA15" s="161">
        <v>3873</v>
      </c>
      <c r="AB15" s="161">
        <v>3946</v>
      </c>
      <c r="AC15" s="161">
        <v>4507</v>
      </c>
      <c r="AD15" s="161">
        <v>3713</v>
      </c>
      <c r="AE15" s="161">
        <v>3686</v>
      </c>
      <c r="AF15" s="161">
        <v>3844</v>
      </c>
      <c r="AG15" s="161">
        <v>2847</v>
      </c>
      <c r="AH15" s="161">
        <v>2869</v>
      </c>
      <c r="AI15" s="161">
        <v>2979</v>
      </c>
      <c r="AJ15" s="161">
        <v>1665</v>
      </c>
      <c r="AK15" s="161">
        <v>1041</v>
      </c>
      <c r="AL15" s="402">
        <v>2186</v>
      </c>
      <c r="AM15" s="402">
        <v>2662</v>
      </c>
      <c r="AN15" s="402">
        <v>3640</v>
      </c>
      <c r="AO15" s="146"/>
      <c r="AP15" s="146"/>
      <c r="AQ15" s="146"/>
      <c r="AR15" s="146"/>
      <c r="AS15" s="146"/>
      <c r="AT15" s="146"/>
      <c r="AU15" s="146"/>
      <c r="AV15" s="146"/>
      <c r="AW15" s="146"/>
      <c r="AX15" s="146"/>
      <c r="AY15" s="146"/>
      <c r="AZ15" s="146"/>
      <c r="BA15" s="146"/>
      <c r="BB15" s="146"/>
      <c r="BC15" s="146"/>
      <c r="BD15" s="146"/>
      <c r="BE15" s="146"/>
      <c r="BF15" s="146"/>
    </row>
    <row r="16" spans="1:58" ht="13.5" customHeight="1" outlineLevel="1">
      <c r="A16" s="142"/>
      <c r="B16" s="142" t="s">
        <v>194</v>
      </c>
      <c r="C16" s="63"/>
      <c r="D16" s="149" t="s">
        <v>449</v>
      </c>
      <c r="E16" s="148">
        <v>0</v>
      </c>
      <c r="F16" s="143">
        <v>0</v>
      </c>
      <c r="G16" s="143">
        <v>0</v>
      </c>
      <c r="H16" s="143">
        <v>0</v>
      </c>
      <c r="I16" s="143">
        <v>50354</v>
      </c>
      <c r="J16" s="143">
        <v>39721</v>
      </c>
      <c r="K16" s="143">
        <v>38023</v>
      </c>
      <c r="L16" s="143">
        <v>39050</v>
      </c>
      <c r="M16" s="144">
        <v>36770</v>
      </c>
      <c r="N16" s="145">
        <v>38760</v>
      </c>
      <c r="O16" s="144">
        <v>41893</v>
      </c>
      <c r="P16" s="145">
        <v>47758</v>
      </c>
      <c r="Q16" s="145">
        <v>57634</v>
      </c>
      <c r="R16" s="145">
        <v>62512</v>
      </c>
      <c r="S16" s="161">
        <v>59074</v>
      </c>
      <c r="T16" s="161">
        <v>54727</v>
      </c>
      <c r="U16" s="161">
        <v>56969</v>
      </c>
      <c r="V16" s="161">
        <v>48649</v>
      </c>
      <c r="W16" s="161">
        <v>55322</v>
      </c>
      <c r="X16" s="161">
        <v>53679</v>
      </c>
      <c r="Y16" s="161">
        <v>56483</v>
      </c>
      <c r="Z16" s="161">
        <v>55379</v>
      </c>
      <c r="AA16" s="161">
        <v>54801</v>
      </c>
      <c r="AB16" s="161">
        <v>54249</v>
      </c>
      <c r="AC16" s="161">
        <v>49672</v>
      </c>
      <c r="AD16" s="161">
        <v>48791</v>
      </c>
      <c r="AE16" s="161">
        <v>48455</v>
      </c>
      <c r="AF16" s="161">
        <v>43908</v>
      </c>
      <c r="AG16" s="161">
        <v>44685</v>
      </c>
      <c r="AH16" s="161">
        <v>46783</v>
      </c>
      <c r="AI16" s="161">
        <v>51451</v>
      </c>
      <c r="AJ16" s="161">
        <v>6064</v>
      </c>
      <c r="AK16" s="161">
        <v>9533</v>
      </c>
      <c r="AL16" s="402">
        <v>17843</v>
      </c>
      <c r="AM16" s="402">
        <v>17596</v>
      </c>
      <c r="AN16" s="402">
        <v>21027</v>
      </c>
      <c r="AO16" s="146"/>
      <c r="AP16" s="146"/>
      <c r="AQ16" s="146"/>
      <c r="AR16" s="146"/>
      <c r="AS16" s="146"/>
      <c r="AT16" s="146"/>
      <c r="AU16" s="146"/>
      <c r="AV16" s="146"/>
      <c r="AW16" s="146"/>
      <c r="AX16" s="146"/>
      <c r="AY16" s="146"/>
      <c r="AZ16" s="146"/>
      <c r="BA16" s="146"/>
      <c r="BB16" s="146"/>
      <c r="BC16" s="146"/>
      <c r="BD16" s="146"/>
      <c r="BE16" s="146"/>
      <c r="BF16" s="146"/>
    </row>
    <row r="17" spans="1:58" ht="13.5" customHeight="1" outlineLevel="1">
      <c r="A17" s="142"/>
      <c r="B17" s="142" t="s">
        <v>451</v>
      </c>
      <c r="C17" s="63"/>
      <c r="D17" s="147"/>
      <c r="E17" s="148"/>
      <c r="F17" s="143"/>
      <c r="G17" s="143"/>
      <c r="H17" s="143"/>
      <c r="I17" s="143"/>
      <c r="J17" s="143"/>
      <c r="K17" s="143"/>
      <c r="L17" s="143"/>
      <c r="M17" s="144"/>
      <c r="N17" s="145"/>
      <c r="O17" s="144"/>
      <c r="P17" s="145"/>
      <c r="Q17" s="145"/>
      <c r="R17" s="145"/>
      <c r="S17" s="161"/>
      <c r="T17" s="161"/>
      <c r="U17" s="161"/>
      <c r="V17" s="161"/>
      <c r="W17" s="161"/>
      <c r="X17" s="161"/>
      <c r="Y17" s="161"/>
      <c r="Z17" s="161"/>
      <c r="AA17" s="161"/>
      <c r="AB17" s="161"/>
      <c r="AC17" s="161"/>
      <c r="AD17" s="161"/>
      <c r="AE17" s="161"/>
      <c r="AF17" s="403"/>
      <c r="AG17" s="403"/>
      <c r="AH17" s="403"/>
      <c r="AI17" s="403"/>
      <c r="AJ17" s="403"/>
      <c r="AK17" s="403"/>
      <c r="AL17" s="403"/>
      <c r="AM17" s="403"/>
      <c r="AN17" s="403"/>
      <c r="AO17" s="146"/>
      <c r="AP17" s="146"/>
      <c r="AQ17" s="146"/>
      <c r="AR17" s="146"/>
      <c r="AS17" s="146"/>
      <c r="AT17" s="146"/>
      <c r="AU17" s="146"/>
      <c r="AV17" s="146"/>
      <c r="AW17" s="146"/>
      <c r="AX17" s="146"/>
      <c r="AY17" s="146"/>
      <c r="AZ17" s="146"/>
      <c r="BA17" s="146"/>
      <c r="BB17" s="146"/>
      <c r="BC17" s="146"/>
      <c r="BD17" s="146"/>
      <c r="BE17" s="146"/>
      <c r="BF17" s="146"/>
    </row>
    <row r="18" spans="1:58" ht="13.5" customHeight="1" outlineLevel="1">
      <c r="A18" s="142"/>
      <c r="B18" s="142" t="s">
        <v>452</v>
      </c>
      <c r="C18" s="63"/>
      <c r="D18" s="149" t="s">
        <v>449</v>
      </c>
      <c r="E18" s="148">
        <v>0</v>
      </c>
      <c r="F18" s="143">
        <v>0</v>
      </c>
      <c r="G18" s="143">
        <v>0</v>
      </c>
      <c r="H18" s="143">
        <v>0</v>
      </c>
      <c r="I18" s="143">
        <v>0</v>
      </c>
      <c r="J18" s="143" t="s">
        <v>195</v>
      </c>
      <c r="K18" s="143">
        <v>0</v>
      </c>
      <c r="L18" s="143">
        <v>0</v>
      </c>
      <c r="M18" s="144">
        <v>0</v>
      </c>
      <c r="N18" s="145">
        <v>0</v>
      </c>
      <c r="O18" s="144">
        <v>0</v>
      </c>
      <c r="P18" s="145" t="s">
        <v>189</v>
      </c>
      <c r="Q18" s="145">
        <v>0</v>
      </c>
      <c r="R18" s="145">
        <v>7396</v>
      </c>
      <c r="S18" s="161">
        <v>20217</v>
      </c>
      <c r="T18" s="161">
        <v>18535</v>
      </c>
      <c r="U18" s="161">
        <v>19242</v>
      </c>
      <c r="V18" s="161">
        <v>18952</v>
      </c>
      <c r="W18" s="161">
        <v>16191</v>
      </c>
      <c r="X18" s="161">
        <v>18735</v>
      </c>
      <c r="Y18" s="161">
        <v>19012</v>
      </c>
      <c r="Z18" s="161">
        <v>21458</v>
      </c>
      <c r="AA18" s="161">
        <v>21100</v>
      </c>
      <c r="AB18" s="161">
        <v>20275</v>
      </c>
      <c r="AC18" s="161">
        <v>25758</v>
      </c>
      <c r="AD18" s="161">
        <v>28006</v>
      </c>
      <c r="AE18" s="161">
        <v>29630</v>
      </c>
      <c r="AF18" s="161">
        <v>21254</v>
      </c>
      <c r="AG18" s="161">
        <v>21830</v>
      </c>
      <c r="AH18" s="161">
        <v>22273</v>
      </c>
      <c r="AI18" s="161">
        <v>22081</v>
      </c>
      <c r="AJ18" s="161">
        <v>8848</v>
      </c>
      <c r="AK18" s="161">
        <v>8054</v>
      </c>
      <c r="AL18" s="402">
        <v>18962</v>
      </c>
      <c r="AM18" s="402">
        <v>21393</v>
      </c>
      <c r="AN18" s="402">
        <v>22927</v>
      </c>
      <c r="AO18" s="146"/>
      <c r="AP18" s="146"/>
      <c r="AQ18" s="146"/>
      <c r="AR18" s="146"/>
      <c r="AS18" s="146"/>
      <c r="AT18" s="146"/>
      <c r="AU18" s="146"/>
      <c r="AV18" s="146"/>
      <c r="AW18" s="146"/>
      <c r="AX18" s="146"/>
      <c r="AY18" s="146"/>
      <c r="AZ18" s="146"/>
      <c r="BA18" s="146"/>
      <c r="BB18" s="146"/>
      <c r="BC18" s="146"/>
      <c r="BD18" s="146"/>
      <c r="BE18" s="146"/>
      <c r="BF18" s="146"/>
    </row>
    <row r="19" spans="1:58" ht="13.5" customHeight="1" outlineLevel="1">
      <c r="A19" s="142"/>
      <c r="B19" s="142" t="s">
        <v>196</v>
      </c>
      <c r="C19" s="63"/>
      <c r="D19" s="147">
        <v>52330</v>
      </c>
      <c r="E19" s="148">
        <v>43022</v>
      </c>
      <c r="F19" s="143">
        <v>40589</v>
      </c>
      <c r="G19" s="143">
        <v>25571</v>
      </c>
      <c r="H19" s="143">
        <v>21612</v>
      </c>
      <c r="I19" s="143">
        <v>42235</v>
      </c>
      <c r="J19" s="143">
        <v>35983</v>
      </c>
      <c r="K19" s="143">
        <v>23542</v>
      </c>
      <c r="L19" s="143">
        <v>20005</v>
      </c>
      <c r="M19" s="144">
        <v>20655</v>
      </c>
      <c r="N19" s="145">
        <v>19421</v>
      </c>
      <c r="O19" s="144">
        <v>17783</v>
      </c>
      <c r="P19" s="145">
        <v>21760</v>
      </c>
      <c r="Q19" s="145">
        <v>18656</v>
      </c>
      <c r="R19" s="145">
        <v>35947</v>
      </c>
      <c r="S19" s="161">
        <v>33820</v>
      </c>
      <c r="T19" s="161">
        <v>33617</v>
      </c>
      <c r="U19" s="161">
        <v>25431</v>
      </c>
      <c r="V19" s="161">
        <v>28919</v>
      </c>
      <c r="W19" s="161">
        <v>22637</v>
      </c>
      <c r="X19" s="161">
        <v>19278</v>
      </c>
      <c r="Y19" s="161">
        <v>21793</v>
      </c>
      <c r="Z19" s="161">
        <v>22144</v>
      </c>
      <c r="AA19" s="161">
        <v>22360</v>
      </c>
      <c r="AB19" s="161">
        <v>23273</v>
      </c>
      <c r="AC19" s="161">
        <v>26027</v>
      </c>
      <c r="AD19" s="161">
        <v>31858</v>
      </c>
      <c r="AE19" s="161">
        <v>28930</v>
      </c>
      <c r="AF19" s="161">
        <v>25387</v>
      </c>
      <c r="AG19" s="161">
        <v>26233</v>
      </c>
      <c r="AH19" s="161">
        <v>24961</v>
      </c>
      <c r="AI19" s="161">
        <v>29352</v>
      </c>
      <c r="AJ19" s="161">
        <v>12921</v>
      </c>
      <c r="AK19" s="161">
        <v>10464</v>
      </c>
      <c r="AL19" s="402">
        <v>31233</v>
      </c>
      <c r="AM19" s="402">
        <v>36342</v>
      </c>
      <c r="AN19" s="402">
        <v>40657</v>
      </c>
      <c r="AO19" s="146"/>
      <c r="AP19" s="146"/>
      <c r="AQ19" s="146"/>
      <c r="AR19" s="146"/>
      <c r="AS19" s="146"/>
      <c r="AT19" s="146"/>
      <c r="AU19" s="146"/>
      <c r="AV19" s="146"/>
      <c r="AW19" s="146"/>
      <c r="AX19" s="146"/>
      <c r="AY19" s="146"/>
      <c r="AZ19" s="146"/>
      <c r="BA19" s="146"/>
      <c r="BB19" s="146"/>
      <c r="BC19" s="146"/>
      <c r="BD19" s="146"/>
      <c r="BE19" s="146"/>
      <c r="BF19" s="146"/>
    </row>
    <row r="20" spans="1:58" ht="13.5" customHeight="1" outlineLevel="3">
      <c r="A20" s="142"/>
      <c r="B20" s="142" t="s">
        <v>609</v>
      </c>
      <c r="C20" s="63"/>
      <c r="D20" s="147">
        <v>3436</v>
      </c>
      <c r="E20" s="148">
        <v>2758</v>
      </c>
      <c r="F20" s="143">
        <v>3776</v>
      </c>
      <c r="G20" s="143">
        <v>6484</v>
      </c>
      <c r="H20" s="143">
        <v>5730</v>
      </c>
      <c r="I20" s="143">
        <v>6283</v>
      </c>
      <c r="J20" s="143">
        <v>4686</v>
      </c>
      <c r="K20" s="143">
        <v>4542</v>
      </c>
      <c r="L20" s="143">
        <v>5293</v>
      </c>
      <c r="M20" s="144">
        <v>5120</v>
      </c>
      <c r="N20" s="145">
        <v>4633</v>
      </c>
      <c r="O20" s="144">
        <v>7276</v>
      </c>
      <c r="P20" s="145">
        <v>5960</v>
      </c>
      <c r="Q20" s="145">
        <v>10585</v>
      </c>
      <c r="R20" s="145">
        <v>9428</v>
      </c>
      <c r="S20" s="161">
        <v>10797</v>
      </c>
      <c r="T20" s="161">
        <v>9526</v>
      </c>
      <c r="U20" s="161">
        <v>9563</v>
      </c>
      <c r="V20" s="161">
        <v>8235</v>
      </c>
      <c r="W20" s="161">
        <v>12130</v>
      </c>
      <c r="X20" s="161">
        <v>1385</v>
      </c>
      <c r="Y20" s="161">
        <v>0</v>
      </c>
      <c r="Z20" s="145" t="s">
        <v>189</v>
      </c>
      <c r="AA20" s="161" t="s">
        <v>18</v>
      </c>
      <c r="AB20" s="161" t="s">
        <v>18</v>
      </c>
      <c r="AC20" s="145" t="s">
        <v>189</v>
      </c>
      <c r="AD20" s="145" t="s">
        <v>189</v>
      </c>
      <c r="AE20" s="145" t="s">
        <v>189</v>
      </c>
      <c r="AF20" s="145" t="s">
        <v>189</v>
      </c>
      <c r="AG20" s="145" t="s">
        <v>189</v>
      </c>
      <c r="AH20" s="145" t="s">
        <v>189</v>
      </c>
      <c r="AI20" s="145" t="s">
        <v>189</v>
      </c>
      <c r="AJ20" s="145" t="s">
        <v>189</v>
      </c>
      <c r="AK20" s="145" t="s">
        <v>189</v>
      </c>
      <c r="AL20" s="402" t="s">
        <v>199</v>
      </c>
      <c r="AM20" s="402" t="s">
        <v>199</v>
      </c>
      <c r="AN20" s="402" t="s">
        <v>199</v>
      </c>
      <c r="AO20" s="146"/>
      <c r="AP20" s="146"/>
      <c r="AQ20" s="146"/>
      <c r="AR20" s="146"/>
      <c r="AS20" s="146"/>
      <c r="AT20" s="146"/>
      <c r="AU20" s="146"/>
      <c r="AV20" s="146"/>
      <c r="AW20" s="146"/>
      <c r="AX20" s="146"/>
      <c r="AY20" s="146"/>
      <c r="AZ20" s="146"/>
      <c r="BA20" s="146"/>
      <c r="BB20" s="146"/>
      <c r="BC20" s="146"/>
      <c r="BD20" s="146"/>
      <c r="BE20" s="146"/>
      <c r="BF20" s="146"/>
    </row>
    <row r="21" spans="1:58" ht="13.5" customHeight="1" outlineLevel="2">
      <c r="A21" s="142"/>
      <c r="B21" s="142" t="s">
        <v>608</v>
      </c>
      <c r="C21" s="63"/>
      <c r="D21" s="149" t="s">
        <v>449</v>
      </c>
      <c r="E21" s="148">
        <v>0</v>
      </c>
      <c r="F21" s="143">
        <v>0</v>
      </c>
      <c r="G21" s="143">
        <v>0</v>
      </c>
      <c r="H21" s="143">
        <v>19354</v>
      </c>
      <c r="I21" s="143">
        <v>31179</v>
      </c>
      <c r="J21" s="143">
        <v>23409</v>
      </c>
      <c r="K21" s="143">
        <v>23974</v>
      </c>
      <c r="L21" s="143">
        <v>22111</v>
      </c>
      <c r="M21" s="144">
        <v>24181</v>
      </c>
      <c r="N21" s="145">
        <v>28815</v>
      </c>
      <c r="O21" s="144">
        <v>18943</v>
      </c>
      <c r="P21" s="145">
        <v>20951</v>
      </c>
      <c r="Q21" s="145">
        <v>24937</v>
      </c>
      <c r="R21" s="145">
        <v>22268</v>
      </c>
      <c r="S21" s="161">
        <v>20957</v>
      </c>
      <c r="T21" s="161">
        <v>18822</v>
      </c>
      <c r="U21" s="161">
        <v>26036</v>
      </c>
      <c r="V21" s="161">
        <v>24473</v>
      </c>
      <c r="W21" s="161">
        <v>30338</v>
      </c>
      <c r="X21" s="161">
        <v>30335</v>
      </c>
      <c r="Y21" s="161">
        <v>22829</v>
      </c>
      <c r="Z21" s="161">
        <v>23932</v>
      </c>
      <c r="AA21" s="161">
        <v>31040</v>
      </c>
      <c r="AB21" s="161">
        <v>0</v>
      </c>
      <c r="AC21" s="145" t="s">
        <v>189</v>
      </c>
      <c r="AD21" s="145" t="s">
        <v>189</v>
      </c>
      <c r="AE21" s="145" t="s">
        <v>189</v>
      </c>
      <c r="AF21" s="145" t="s">
        <v>189</v>
      </c>
      <c r="AG21" s="145" t="s">
        <v>189</v>
      </c>
      <c r="AH21" s="145" t="s">
        <v>189</v>
      </c>
      <c r="AI21" s="145" t="s">
        <v>189</v>
      </c>
      <c r="AJ21" s="145" t="s">
        <v>189</v>
      </c>
      <c r="AK21" s="145" t="s">
        <v>189</v>
      </c>
      <c r="AL21" s="402" t="s">
        <v>199</v>
      </c>
      <c r="AM21" s="402" t="s">
        <v>199</v>
      </c>
      <c r="AN21" s="402" t="s">
        <v>199</v>
      </c>
      <c r="AO21" s="146"/>
      <c r="AP21" s="146"/>
      <c r="AQ21" s="146"/>
      <c r="AR21" s="146"/>
      <c r="AS21" s="146"/>
      <c r="AT21" s="146"/>
      <c r="AU21" s="146"/>
      <c r="AV21" s="146"/>
      <c r="AW21" s="146"/>
      <c r="AX21" s="146"/>
      <c r="AY21" s="146"/>
      <c r="AZ21" s="146"/>
      <c r="BA21" s="146"/>
      <c r="BB21" s="146"/>
      <c r="BC21" s="146"/>
      <c r="BD21" s="146"/>
      <c r="BE21" s="146"/>
      <c r="BF21" s="146"/>
    </row>
    <row r="22" spans="1:58" ht="21" customHeight="1" outlineLevel="1">
      <c r="A22" s="150" t="s">
        <v>598</v>
      </c>
      <c r="B22" s="150"/>
      <c r="C22" s="67"/>
      <c r="D22" s="147"/>
      <c r="E22" s="148"/>
      <c r="F22" s="151"/>
      <c r="G22" s="151"/>
      <c r="H22" s="151"/>
      <c r="I22" s="151"/>
      <c r="J22" s="151"/>
      <c r="K22" s="151"/>
      <c r="L22" s="151"/>
      <c r="M22" s="151"/>
      <c r="N22" s="151"/>
      <c r="O22" s="151"/>
      <c r="P22" s="151"/>
      <c r="Q22" s="151"/>
      <c r="R22" s="151"/>
      <c r="S22" s="151"/>
      <c r="T22" s="161"/>
      <c r="U22" s="151"/>
      <c r="V22" s="151"/>
      <c r="W22" s="161"/>
      <c r="X22" s="161"/>
      <c r="Y22" s="161"/>
      <c r="Z22" s="161"/>
      <c r="AA22" s="161"/>
      <c r="AB22" s="161"/>
      <c r="AC22" s="161"/>
      <c r="AD22" s="161"/>
      <c r="AE22" s="161"/>
      <c r="AF22" s="161"/>
      <c r="AG22" s="161"/>
      <c r="AH22" s="403"/>
      <c r="AI22" s="403"/>
      <c r="AJ22" s="403"/>
      <c r="AK22" s="403"/>
      <c r="AL22" s="403"/>
      <c r="AM22" s="403"/>
      <c r="AN22" s="403"/>
      <c r="AO22" s="146"/>
      <c r="AP22" s="146"/>
      <c r="AQ22" s="146"/>
      <c r="AR22" s="146"/>
      <c r="AS22" s="146"/>
      <c r="AT22" s="146"/>
      <c r="AU22" s="146"/>
      <c r="AV22" s="146"/>
      <c r="AW22" s="146"/>
      <c r="AX22" s="146"/>
      <c r="AY22" s="146"/>
      <c r="AZ22" s="146"/>
      <c r="BA22" s="146"/>
      <c r="BB22" s="146"/>
      <c r="BC22" s="146"/>
      <c r="BD22" s="146"/>
      <c r="BE22" s="146"/>
      <c r="BF22" s="146"/>
    </row>
    <row r="23" spans="1:58" ht="15" customHeight="1" outlineLevel="1">
      <c r="A23" s="150"/>
      <c r="B23" s="142" t="s">
        <v>607</v>
      </c>
      <c r="C23" s="67"/>
      <c r="D23" s="155" t="s">
        <v>197</v>
      </c>
      <c r="E23" s="148"/>
      <c r="F23" s="151"/>
      <c r="G23" s="151"/>
      <c r="H23" s="151"/>
      <c r="I23" s="151"/>
      <c r="J23" s="151"/>
      <c r="K23" s="151"/>
      <c r="L23" s="151"/>
      <c r="M23" s="151"/>
      <c r="N23" s="151"/>
      <c r="O23" s="151"/>
      <c r="P23" s="145" t="s">
        <v>189</v>
      </c>
      <c r="Q23" s="161" t="s">
        <v>18</v>
      </c>
      <c r="R23" s="161" t="s">
        <v>18</v>
      </c>
      <c r="S23" s="161" t="s">
        <v>18</v>
      </c>
      <c r="T23" s="161" t="s">
        <v>18</v>
      </c>
      <c r="U23" s="145" t="s">
        <v>189</v>
      </c>
      <c r="V23" s="161" t="s">
        <v>18</v>
      </c>
      <c r="W23" s="161" t="s">
        <v>18</v>
      </c>
      <c r="X23" s="161" t="s">
        <v>18</v>
      </c>
      <c r="Y23" s="161" t="s">
        <v>18</v>
      </c>
      <c r="Z23" s="145" t="s">
        <v>189</v>
      </c>
      <c r="AA23" s="161" t="s">
        <v>18</v>
      </c>
      <c r="AB23" s="161" t="s">
        <v>18</v>
      </c>
      <c r="AC23" s="145" t="s">
        <v>189</v>
      </c>
      <c r="AD23" s="145" t="s">
        <v>189</v>
      </c>
      <c r="AE23" s="161">
        <v>101293</v>
      </c>
      <c r="AF23" s="161">
        <v>113000</v>
      </c>
      <c r="AG23" s="161">
        <v>114000</v>
      </c>
      <c r="AH23" s="161">
        <v>103000</v>
      </c>
      <c r="AI23" s="161">
        <v>115000</v>
      </c>
      <c r="AJ23" s="161">
        <v>52000</v>
      </c>
      <c r="AK23" s="161">
        <v>65500</v>
      </c>
      <c r="AL23" s="161">
        <v>94000</v>
      </c>
      <c r="AM23" s="402">
        <v>122000</v>
      </c>
      <c r="AN23" s="402">
        <v>98000</v>
      </c>
      <c r="AO23" s="152"/>
      <c r="AP23" s="152"/>
      <c r="AQ23" s="152"/>
      <c r="AR23" s="152"/>
      <c r="AS23" s="152"/>
      <c r="AT23" s="152"/>
      <c r="AU23" s="152"/>
      <c r="AV23" s="152"/>
      <c r="AW23" s="152"/>
      <c r="AX23" s="152"/>
      <c r="AY23" s="152"/>
      <c r="AZ23" s="152"/>
      <c r="BA23" s="152"/>
      <c r="BB23" s="152"/>
      <c r="BC23" s="152"/>
      <c r="BD23" s="152"/>
      <c r="BE23" s="152"/>
      <c r="BF23" s="152"/>
    </row>
    <row r="24" spans="1:58" ht="15" customHeight="1" outlineLevel="1">
      <c r="A24" s="150"/>
      <c r="B24" s="142" t="s">
        <v>390</v>
      </c>
      <c r="C24" s="67"/>
      <c r="D24" s="149" t="s">
        <v>189</v>
      </c>
      <c r="E24" s="148"/>
      <c r="F24" s="151"/>
      <c r="G24" s="151"/>
      <c r="H24" s="151"/>
      <c r="I24" s="151"/>
      <c r="J24" s="151"/>
      <c r="K24" s="151"/>
      <c r="L24" s="151"/>
      <c r="M24" s="151"/>
      <c r="N24" s="151"/>
      <c r="O24" s="151"/>
      <c r="P24" s="145" t="s">
        <v>189</v>
      </c>
      <c r="Q24" s="161"/>
      <c r="R24" s="161"/>
      <c r="S24" s="161"/>
      <c r="T24" s="161"/>
      <c r="U24" s="145"/>
      <c r="V24" s="161"/>
      <c r="W24" s="161"/>
      <c r="X24" s="161"/>
      <c r="Y24" s="161"/>
      <c r="Z24" s="145" t="s">
        <v>189</v>
      </c>
      <c r="AA24" s="161"/>
      <c r="AB24" s="161"/>
      <c r="AC24" s="145"/>
      <c r="AD24" s="145"/>
      <c r="AE24" s="161"/>
      <c r="AF24" s="161"/>
      <c r="AG24" s="161"/>
      <c r="AH24" s="161"/>
      <c r="AI24" s="145" t="s">
        <v>189</v>
      </c>
      <c r="AJ24" s="161">
        <v>74622</v>
      </c>
      <c r="AK24" s="161">
        <v>204207</v>
      </c>
      <c r="AL24" s="161">
        <v>245928</v>
      </c>
      <c r="AM24" s="402">
        <v>486648</v>
      </c>
      <c r="AN24" s="402">
        <v>1259352</v>
      </c>
      <c r="AO24" s="152"/>
      <c r="AP24" s="152"/>
      <c r="AQ24" s="152"/>
      <c r="AR24" s="152"/>
      <c r="AS24" s="152"/>
      <c r="AT24" s="152"/>
      <c r="AU24" s="152"/>
      <c r="AV24" s="152"/>
      <c r="AW24" s="152"/>
      <c r="AX24" s="152"/>
      <c r="AY24" s="152"/>
      <c r="AZ24" s="152"/>
      <c r="BA24" s="152"/>
      <c r="BB24" s="152"/>
      <c r="BC24" s="152"/>
      <c r="BD24" s="152"/>
      <c r="BE24" s="152"/>
      <c r="BF24" s="152"/>
    </row>
    <row r="25" spans="1:58" ht="13.5" customHeight="1" outlineLevel="1">
      <c r="A25" s="142"/>
      <c r="B25" s="142" t="s">
        <v>601</v>
      </c>
      <c r="C25" s="63"/>
      <c r="D25" s="155" t="s">
        <v>197</v>
      </c>
      <c r="E25" s="148"/>
      <c r="F25" s="143"/>
      <c r="G25" s="143"/>
      <c r="H25" s="143"/>
      <c r="I25" s="143"/>
      <c r="J25" s="143"/>
      <c r="K25" s="143"/>
      <c r="L25" s="143"/>
      <c r="M25" s="144"/>
      <c r="N25" s="145"/>
      <c r="O25" s="144"/>
      <c r="P25" s="145" t="s">
        <v>189</v>
      </c>
      <c r="Q25" s="145"/>
      <c r="R25" s="145"/>
      <c r="S25" s="161"/>
      <c r="T25" s="161"/>
      <c r="U25" s="145" t="s">
        <v>189</v>
      </c>
      <c r="V25" s="161" t="s">
        <v>18</v>
      </c>
      <c r="W25" s="161" t="s">
        <v>18</v>
      </c>
      <c r="X25" s="161">
        <v>38936</v>
      </c>
      <c r="Y25" s="161">
        <v>41473</v>
      </c>
      <c r="Z25" s="161">
        <v>48086</v>
      </c>
      <c r="AA25" s="161">
        <v>48043</v>
      </c>
      <c r="AB25" s="161">
        <v>43926</v>
      </c>
      <c r="AC25" s="161">
        <v>45522</v>
      </c>
      <c r="AD25" s="161">
        <v>47830</v>
      </c>
      <c r="AE25" s="161">
        <v>50101</v>
      </c>
      <c r="AF25" s="161">
        <v>51271</v>
      </c>
      <c r="AG25" s="161">
        <v>52303</v>
      </c>
      <c r="AH25" s="161">
        <v>50473</v>
      </c>
      <c r="AI25" s="161">
        <v>66629</v>
      </c>
      <c r="AJ25" s="161">
        <v>23479</v>
      </c>
      <c r="AK25" s="402">
        <v>24569</v>
      </c>
      <c r="AL25" s="402">
        <v>39210</v>
      </c>
      <c r="AM25" s="402">
        <v>42283</v>
      </c>
      <c r="AN25" s="402">
        <v>46581</v>
      </c>
      <c r="AO25" s="146"/>
      <c r="AP25" s="146"/>
      <c r="AQ25" s="146"/>
      <c r="AR25" s="146"/>
      <c r="AS25" s="146"/>
      <c r="AT25" s="146"/>
      <c r="AU25" s="146"/>
      <c r="AV25" s="146"/>
      <c r="AW25" s="146"/>
      <c r="AX25" s="146"/>
      <c r="AY25" s="146"/>
      <c r="AZ25" s="146"/>
      <c r="BA25" s="146"/>
      <c r="BB25" s="146"/>
      <c r="BC25" s="146"/>
      <c r="BD25" s="146"/>
      <c r="BE25" s="146"/>
      <c r="BF25" s="146"/>
    </row>
    <row r="26" spans="1:58" ht="13.5" customHeight="1" outlineLevel="1">
      <c r="A26" s="43"/>
      <c r="B26" s="142" t="s">
        <v>606</v>
      </c>
      <c r="C26" s="63"/>
      <c r="D26" s="155"/>
      <c r="E26" s="148"/>
      <c r="F26" s="143"/>
      <c r="G26" s="143"/>
      <c r="H26" s="143"/>
      <c r="I26" s="143"/>
      <c r="J26" s="143"/>
      <c r="K26" s="143"/>
      <c r="L26" s="143"/>
      <c r="M26" s="144"/>
      <c r="N26" s="145"/>
      <c r="O26" s="144"/>
      <c r="P26" s="145"/>
      <c r="Q26" s="145"/>
      <c r="R26" s="145"/>
      <c r="S26" s="161"/>
      <c r="T26" s="161"/>
      <c r="U26" s="145"/>
      <c r="V26" s="161"/>
      <c r="W26" s="161"/>
      <c r="X26" s="161"/>
      <c r="Y26" s="161"/>
      <c r="Z26" s="161"/>
      <c r="AA26" s="161"/>
      <c r="AB26" s="161"/>
      <c r="AC26" s="161"/>
      <c r="AD26" s="161"/>
      <c r="AE26" s="161"/>
      <c r="AF26" s="161"/>
      <c r="AG26" s="161"/>
      <c r="AH26" s="161"/>
      <c r="AI26" s="161"/>
      <c r="AJ26" s="161"/>
      <c r="AK26" s="402"/>
      <c r="AL26" s="402"/>
      <c r="AM26" s="402"/>
      <c r="AN26" s="402"/>
      <c r="AO26" s="146"/>
      <c r="AP26" s="146"/>
      <c r="AQ26" s="146"/>
      <c r="AR26" s="146"/>
      <c r="AS26" s="146"/>
      <c r="AT26" s="146"/>
      <c r="AU26" s="146"/>
      <c r="AV26" s="146"/>
      <c r="AW26" s="146"/>
      <c r="AX26" s="146"/>
      <c r="AY26" s="146"/>
      <c r="AZ26" s="146"/>
      <c r="BA26" s="146"/>
      <c r="BB26" s="146"/>
      <c r="BC26" s="146"/>
      <c r="BD26" s="146"/>
      <c r="BE26" s="146"/>
      <c r="BF26" s="146"/>
    </row>
    <row r="27" spans="1:58" ht="13.5" customHeight="1" outlineLevel="2">
      <c r="A27" s="142"/>
      <c r="B27" s="142" t="s">
        <v>603</v>
      </c>
      <c r="C27" s="63"/>
      <c r="D27" s="155" t="s">
        <v>197</v>
      </c>
      <c r="E27" s="148" t="s">
        <v>10</v>
      </c>
      <c r="F27" s="143" t="s">
        <v>10</v>
      </c>
      <c r="G27" s="143" t="s">
        <v>10</v>
      </c>
      <c r="H27" s="143" t="s">
        <v>10</v>
      </c>
      <c r="I27" s="143" t="s">
        <v>10</v>
      </c>
      <c r="J27" s="143" t="s">
        <v>10</v>
      </c>
      <c r="K27" s="143" t="s">
        <v>10</v>
      </c>
      <c r="L27" s="143" t="s">
        <v>10</v>
      </c>
      <c r="M27" s="144" t="s">
        <v>10</v>
      </c>
      <c r="N27" s="145" t="s">
        <v>10</v>
      </c>
      <c r="O27" s="144" t="s">
        <v>10</v>
      </c>
      <c r="P27" s="404" t="s">
        <v>197</v>
      </c>
      <c r="Q27" s="404" t="s">
        <v>10</v>
      </c>
      <c r="R27" s="404" t="s">
        <v>10</v>
      </c>
      <c r="S27" s="404" t="s">
        <v>10</v>
      </c>
      <c r="T27" s="404" t="s">
        <v>10</v>
      </c>
      <c r="U27" s="404" t="s">
        <v>197</v>
      </c>
      <c r="V27" s="404" t="s">
        <v>10</v>
      </c>
      <c r="W27" s="404" t="s">
        <v>10</v>
      </c>
      <c r="X27" s="404" t="s">
        <v>10</v>
      </c>
      <c r="Y27" s="404" t="s">
        <v>10</v>
      </c>
      <c r="Z27" s="404">
        <v>14830</v>
      </c>
      <c r="AA27" s="404" t="s">
        <v>10</v>
      </c>
      <c r="AB27" s="404" t="s">
        <v>10</v>
      </c>
      <c r="AC27" s="404">
        <v>18871</v>
      </c>
      <c r="AD27" s="404">
        <v>17240</v>
      </c>
      <c r="AE27" s="404">
        <v>19548</v>
      </c>
      <c r="AF27" s="404">
        <v>18501</v>
      </c>
      <c r="AG27" s="161">
        <v>18501</v>
      </c>
      <c r="AH27" s="145" t="s">
        <v>189</v>
      </c>
      <c r="AI27" s="145" t="s">
        <v>189</v>
      </c>
      <c r="AJ27" s="145" t="s">
        <v>18</v>
      </c>
      <c r="AK27" s="145" t="s">
        <v>18</v>
      </c>
      <c r="AL27" s="145" t="s">
        <v>18</v>
      </c>
      <c r="AM27" s="145" t="s">
        <v>18</v>
      </c>
      <c r="AN27" s="145" t="s">
        <v>18</v>
      </c>
      <c r="AO27" s="146"/>
      <c r="AP27" s="146"/>
      <c r="AQ27" s="146"/>
      <c r="AR27" s="146"/>
      <c r="AS27" s="146"/>
      <c r="AT27" s="146"/>
      <c r="AU27" s="146"/>
      <c r="AV27" s="146"/>
      <c r="AW27" s="146"/>
      <c r="AX27" s="146"/>
      <c r="AY27" s="146"/>
      <c r="AZ27" s="146"/>
      <c r="BA27" s="146"/>
      <c r="BB27" s="146"/>
      <c r="BC27" s="146"/>
      <c r="BD27" s="146"/>
      <c r="BE27" s="146"/>
      <c r="BF27" s="146"/>
    </row>
    <row r="28" spans="1:58" ht="15" customHeight="1" outlineLevel="1">
      <c r="A28" s="142" t="s">
        <v>613</v>
      </c>
      <c r="B28" s="43"/>
      <c r="C28" s="67"/>
      <c r="D28" s="155" t="s">
        <v>197</v>
      </c>
      <c r="E28" s="148"/>
      <c r="F28" s="151"/>
      <c r="G28" s="151"/>
      <c r="H28" s="151"/>
      <c r="I28" s="151"/>
      <c r="J28" s="151"/>
      <c r="K28" s="151"/>
      <c r="L28" s="151"/>
      <c r="M28" s="151"/>
      <c r="N28" s="151"/>
      <c r="O28" s="151"/>
      <c r="P28" s="151">
        <f>SUM(P11:P27)</f>
        <v>261661</v>
      </c>
      <c r="Q28" s="151">
        <f t="shared" ref="Q28:AA28" si="0">SUM(Q11:Q27)</f>
        <v>233027</v>
      </c>
      <c r="R28" s="151">
        <f t="shared" si="0"/>
        <v>243271</v>
      </c>
      <c r="S28" s="151">
        <f t="shared" si="0"/>
        <v>310563</v>
      </c>
      <c r="T28" s="151">
        <f t="shared" si="0"/>
        <v>240978</v>
      </c>
      <c r="U28" s="151">
        <f t="shared" si="0"/>
        <v>227652</v>
      </c>
      <c r="V28" s="151">
        <f t="shared" si="0"/>
        <v>234566</v>
      </c>
      <c r="W28" s="151">
        <f t="shared" si="0"/>
        <v>278130</v>
      </c>
      <c r="X28" s="151">
        <f t="shared" si="0"/>
        <v>299728</v>
      </c>
      <c r="Y28" s="151">
        <f t="shared" si="0"/>
        <v>306383</v>
      </c>
      <c r="Z28" s="151">
        <f t="shared" si="0"/>
        <v>343760</v>
      </c>
      <c r="AA28" s="151">
        <f t="shared" si="0"/>
        <v>314053</v>
      </c>
      <c r="AB28" s="151">
        <f t="shared" ref="AB28" si="1">SUM(AB11:AB27)</f>
        <v>292468</v>
      </c>
      <c r="AC28" s="151">
        <f t="shared" ref="AC28" si="2">SUM(AC11:AC27)</f>
        <v>300958</v>
      </c>
      <c r="AD28" s="151">
        <f t="shared" ref="AD28" si="3">SUM(AD11:AD27)</f>
        <v>298601</v>
      </c>
      <c r="AE28" s="151">
        <f t="shared" ref="AE28" si="4">SUM(AE11:AE27)</f>
        <v>411144</v>
      </c>
      <c r="AF28" s="151">
        <f t="shared" ref="AF28" si="5">SUM(AF11:AF27)</f>
        <v>403693</v>
      </c>
      <c r="AG28" s="151">
        <f t="shared" ref="AG28" si="6">SUM(AG11:AG27)</f>
        <v>397722</v>
      </c>
      <c r="AH28" s="151">
        <f t="shared" ref="AH28" si="7">SUM(AH11:AH27)</f>
        <v>396662</v>
      </c>
      <c r="AI28" s="151">
        <f t="shared" ref="AI28" si="8">SUM(AI11:AI27)</f>
        <v>408455</v>
      </c>
      <c r="AJ28" s="151">
        <f>SUM(AJ11:AJ27)-AJ24</f>
        <v>167669</v>
      </c>
      <c r="AK28" s="151">
        <f t="shared" ref="AK28:AN28" si="9">SUM(AK11:AK27)-AK24</f>
        <v>192830</v>
      </c>
      <c r="AL28" s="151">
        <f t="shared" si="9"/>
        <v>306538</v>
      </c>
      <c r="AM28" s="151">
        <f t="shared" si="9"/>
        <v>353216</v>
      </c>
      <c r="AN28" s="151">
        <f t="shared" si="9"/>
        <v>359302</v>
      </c>
      <c r="AO28" s="354"/>
      <c r="AP28" s="152"/>
      <c r="AQ28" s="152"/>
      <c r="AR28" s="152"/>
      <c r="AS28" s="152"/>
      <c r="AT28" s="152"/>
      <c r="AU28" s="152"/>
      <c r="AV28" s="152"/>
      <c r="AW28" s="152"/>
      <c r="AX28" s="152"/>
      <c r="AY28" s="152"/>
      <c r="AZ28" s="152"/>
      <c r="BA28" s="152"/>
      <c r="BB28" s="152"/>
      <c r="BC28" s="152"/>
      <c r="BD28" s="152"/>
      <c r="BE28" s="152"/>
      <c r="BF28" s="152"/>
    </row>
    <row r="29" spans="1:58" ht="21" customHeight="1">
      <c r="A29" s="150" t="s">
        <v>557</v>
      </c>
      <c r="B29" s="142"/>
      <c r="C29" s="153"/>
      <c r="D29" s="154"/>
      <c r="E29" s="145"/>
      <c r="F29" s="7"/>
      <c r="G29" s="143"/>
      <c r="H29" s="143"/>
      <c r="I29" s="143"/>
      <c r="J29" s="143"/>
      <c r="K29" s="143"/>
      <c r="L29" s="144"/>
      <c r="M29" s="144"/>
      <c r="N29" s="144"/>
      <c r="O29" s="149"/>
      <c r="P29" s="145"/>
      <c r="Q29" s="145"/>
      <c r="R29" s="161"/>
      <c r="S29" s="161"/>
      <c r="T29" s="161"/>
      <c r="U29" s="161"/>
      <c r="V29" s="161"/>
      <c r="W29" s="161"/>
      <c r="X29" s="161"/>
      <c r="Y29" s="161"/>
      <c r="Z29" s="161"/>
      <c r="AA29" s="161"/>
      <c r="AB29" s="161"/>
      <c r="AC29" s="161"/>
      <c r="AD29" s="161"/>
      <c r="AE29" s="403"/>
      <c r="AF29" s="403"/>
      <c r="AG29" s="403"/>
      <c r="AH29" s="403"/>
      <c r="AI29" s="403"/>
      <c r="AJ29" s="403"/>
      <c r="AK29" s="403"/>
      <c r="AL29" s="403"/>
      <c r="AM29" s="403"/>
      <c r="AN29" s="405"/>
      <c r="AO29" s="1"/>
      <c r="AP29" s="1"/>
      <c r="AQ29" s="152"/>
      <c r="AR29" s="152"/>
      <c r="AS29" s="152"/>
      <c r="AT29" s="152"/>
      <c r="AU29" s="152"/>
      <c r="AV29" s="152"/>
      <c r="AW29" s="152"/>
      <c r="AX29" s="152"/>
      <c r="AY29" s="152"/>
      <c r="AZ29" s="152"/>
      <c r="BA29" s="152"/>
      <c r="BB29" s="152"/>
      <c r="BC29" s="152"/>
      <c r="BD29" s="152"/>
      <c r="BE29" s="152"/>
    </row>
    <row r="30" spans="1:58" ht="15" customHeight="1">
      <c r="A30" s="150"/>
      <c r="B30" s="142" t="s">
        <v>198</v>
      </c>
      <c r="C30" s="63"/>
      <c r="D30" s="155">
        <v>504</v>
      </c>
      <c r="E30" s="154">
        <v>595</v>
      </c>
      <c r="F30" s="145">
        <v>323</v>
      </c>
      <c r="G30" s="143">
        <v>405</v>
      </c>
      <c r="H30" s="143">
        <v>364</v>
      </c>
      <c r="I30" s="143">
        <v>314</v>
      </c>
      <c r="J30" s="143">
        <v>342</v>
      </c>
      <c r="K30" s="145">
        <v>283</v>
      </c>
      <c r="L30" s="145">
        <v>313</v>
      </c>
      <c r="M30" s="145">
        <v>341</v>
      </c>
      <c r="N30" s="145">
        <v>353</v>
      </c>
      <c r="O30" s="145">
        <v>343</v>
      </c>
      <c r="P30" s="145">
        <v>277</v>
      </c>
      <c r="Q30" s="145">
        <v>350</v>
      </c>
      <c r="R30" s="145">
        <v>304</v>
      </c>
      <c r="S30" s="161">
        <v>251</v>
      </c>
      <c r="T30" s="161">
        <v>173</v>
      </c>
      <c r="U30" s="161">
        <v>203</v>
      </c>
      <c r="V30" s="161">
        <v>218</v>
      </c>
      <c r="W30" s="161">
        <v>232</v>
      </c>
      <c r="X30" s="161">
        <v>242</v>
      </c>
      <c r="Y30" s="161">
        <v>186</v>
      </c>
      <c r="Z30" s="161">
        <v>136</v>
      </c>
      <c r="AA30" s="161">
        <v>140</v>
      </c>
      <c r="AB30" s="161">
        <v>122</v>
      </c>
      <c r="AC30" s="161">
        <v>106</v>
      </c>
      <c r="AD30" s="161">
        <v>114</v>
      </c>
      <c r="AE30" s="161">
        <v>99</v>
      </c>
      <c r="AF30" s="161">
        <v>127</v>
      </c>
      <c r="AG30" s="161">
        <v>99</v>
      </c>
      <c r="AH30" s="161" t="s">
        <v>25</v>
      </c>
      <c r="AI30" s="406">
        <v>87</v>
      </c>
      <c r="AJ30" s="406">
        <v>155</v>
      </c>
      <c r="AK30" s="406">
        <v>94</v>
      </c>
      <c r="AL30" s="402" t="s">
        <v>199</v>
      </c>
      <c r="AM30" s="402" t="s">
        <v>199</v>
      </c>
      <c r="AN30" s="402" t="s">
        <v>199</v>
      </c>
      <c r="AO30" s="1"/>
      <c r="AP30" s="1"/>
      <c r="AQ30" s="1"/>
      <c r="AR30" s="146"/>
      <c r="AS30" s="146"/>
      <c r="AT30" s="146"/>
      <c r="AU30" s="146"/>
      <c r="AV30" s="146"/>
      <c r="AW30" s="146"/>
      <c r="AX30" s="146"/>
      <c r="AY30" s="146"/>
      <c r="AZ30" s="146"/>
      <c r="BA30" s="146"/>
      <c r="BB30" s="146"/>
      <c r="BC30" s="146"/>
      <c r="BD30" s="146"/>
      <c r="BE30" s="146"/>
      <c r="BF30" s="146"/>
    </row>
    <row r="31" spans="1:58" ht="13.5" customHeight="1">
      <c r="A31" s="142"/>
      <c r="B31" s="142" t="s">
        <v>200</v>
      </c>
      <c r="C31" s="63"/>
      <c r="D31" s="147">
        <v>1432</v>
      </c>
      <c r="E31" s="148">
        <v>1419</v>
      </c>
      <c r="F31" s="143">
        <v>1262</v>
      </c>
      <c r="G31" s="143">
        <v>1330</v>
      </c>
      <c r="H31" s="143">
        <v>1314</v>
      </c>
      <c r="I31" s="143">
        <v>1250</v>
      </c>
      <c r="J31" s="143">
        <v>1232</v>
      </c>
      <c r="K31" s="143">
        <v>1174</v>
      </c>
      <c r="L31" s="143">
        <v>1284</v>
      </c>
      <c r="M31" s="144">
        <v>1115</v>
      </c>
      <c r="N31" s="145">
        <v>1271</v>
      </c>
      <c r="O31" s="144">
        <v>1343</v>
      </c>
      <c r="P31" s="145">
        <v>1295</v>
      </c>
      <c r="Q31" s="145">
        <v>1343</v>
      </c>
      <c r="R31" s="145">
        <v>1380</v>
      </c>
      <c r="S31" s="161">
        <v>1810</v>
      </c>
      <c r="T31" s="161">
        <v>1723</v>
      </c>
      <c r="U31" s="161">
        <v>1402</v>
      </c>
      <c r="V31" s="161">
        <v>1372</v>
      </c>
      <c r="W31" s="161">
        <v>1279</v>
      </c>
      <c r="X31" s="161">
        <v>1335</v>
      </c>
      <c r="Y31" s="161">
        <v>1269</v>
      </c>
      <c r="Z31" s="161">
        <v>1260</v>
      </c>
      <c r="AA31" s="161">
        <v>1123</v>
      </c>
      <c r="AB31" s="161">
        <v>1146</v>
      </c>
      <c r="AC31" s="161">
        <v>1395</v>
      </c>
      <c r="AD31" s="161">
        <v>1502</v>
      </c>
      <c r="AE31" s="161">
        <v>1415</v>
      </c>
      <c r="AF31" s="161">
        <v>1494</v>
      </c>
      <c r="AG31" s="161">
        <v>1332</v>
      </c>
      <c r="AH31" s="161">
        <v>1342</v>
      </c>
      <c r="AI31" s="406">
        <v>1575</v>
      </c>
      <c r="AJ31" s="406">
        <v>1594</v>
      </c>
      <c r="AK31" s="406">
        <v>1497</v>
      </c>
      <c r="AL31" s="402" t="s">
        <v>199</v>
      </c>
      <c r="AM31" s="402" t="s">
        <v>199</v>
      </c>
      <c r="AN31" s="402" t="s">
        <v>199</v>
      </c>
      <c r="AO31" s="146"/>
      <c r="AP31" s="146"/>
      <c r="AQ31" s="146"/>
      <c r="AR31" s="146"/>
      <c r="AS31" s="146"/>
      <c r="AT31" s="146"/>
      <c r="AU31" s="146"/>
      <c r="AV31" s="146"/>
      <c r="AW31" s="146"/>
      <c r="AX31" s="146"/>
      <c r="AY31" s="146"/>
      <c r="AZ31" s="146"/>
      <c r="BA31" s="146"/>
      <c r="BB31" s="146"/>
      <c r="BC31" s="146"/>
      <c r="BD31" s="146"/>
      <c r="BE31" s="146"/>
      <c r="BF31" s="146"/>
    </row>
    <row r="32" spans="1:58" ht="13.5" hidden="1" customHeight="1" outlineLevel="1">
      <c r="A32" s="142"/>
      <c r="B32" s="142" t="s">
        <v>188</v>
      </c>
      <c r="C32" s="63"/>
      <c r="D32" s="149" t="s">
        <v>189</v>
      </c>
      <c r="E32" s="148"/>
      <c r="F32" s="143"/>
      <c r="G32" s="143"/>
      <c r="H32" s="143"/>
      <c r="I32" s="143"/>
      <c r="J32" s="143"/>
      <c r="K32" s="143"/>
      <c r="L32" s="143"/>
      <c r="M32" s="144"/>
      <c r="N32" s="145"/>
      <c r="O32" s="144"/>
      <c r="P32" s="145" t="s">
        <v>189</v>
      </c>
      <c r="Q32" s="145"/>
      <c r="R32" s="145"/>
      <c r="S32" s="161"/>
      <c r="T32" s="161"/>
      <c r="U32" s="145" t="s">
        <v>189</v>
      </c>
      <c r="V32" s="161"/>
      <c r="W32" s="161"/>
      <c r="X32" s="161"/>
      <c r="Y32" s="161"/>
      <c r="Z32" s="145" t="s">
        <v>189</v>
      </c>
      <c r="AA32" s="161"/>
      <c r="AB32" s="161"/>
      <c r="AC32" s="145" t="s">
        <v>189</v>
      </c>
      <c r="AD32" s="145" t="s">
        <v>189</v>
      </c>
      <c r="AE32" s="161">
        <v>116623</v>
      </c>
      <c r="AF32" s="161">
        <v>120454</v>
      </c>
      <c r="AG32" s="161">
        <v>118434</v>
      </c>
      <c r="AH32" s="161">
        <v>92711</v>
      </c>
      <c r="AI32" s="406" t="s">
        <v>199</v>
      </c>
      <c r="AJ32" s="406" t="s">
        <v>199</v>
      </c>
      <c r="AK32" s="406" t="s">
        <v>391</v>
      </c>
      <c r="AL32" s="402" t="s">
        <v>199</v>
      </c>
      <c r="AM32" s="402" t="s">
        <v>199</v>
      </c>
      <c r="AN32" s="402" t="s">
        <v>199</v>
      </c>
      <c r="AO32" s="146"/>
      <c r="AP32" s="146"/>
      <c r="AQ32" s="146"/>
      <c r="AR32" s="146"/>
      <c r="AS32" s="146"/>
      <c r="AT32" s="146"/>
      <c r="AU32" s="146"/>
      <c r="AV32" s="146"/>
      <c r="AW32" s="146"/>
      <c r="AX32" s="146"/>
      <c r="AY32" s="146"/>
      <c r="AZ32" s="146"/>
      <c r="BA32" s="146"/>
      <c r="BB32" s="146"/>
      <c r="BC32" s="146"/>
      <c r="BD32" s="146"/>
      <c r="BE32" s="146"/>
      <c r="BF32" s="146"/>
    </row>
    <row r="33" spans="1:58" ht="13.5" customHeight="1" collapsed="1">
      <c r="A33" s="142"/>
      <c r="B33" s="142" t="s">
        <v>560</v>
      </c>
      <c r="C33" s="63"/>
      <c r="D33" s="147">
        <v>483</v>
      </c>
      <c r="E33" s="148" t="s">
        <v>10</v>
      </c>
      <c r="F33" s="143" t="s">
        <v>10</v>
      </c>
      <c r="G33" s="143">
        <v>370</v>
      </c>
      <c r="H33" s="143">
        <v>467</v>
      </c>
      <c r="I33" s="143">
        <v>496</v>
      </c>
      <c r="J33" s="143">
        <v>490</v>
      </c>
      <c r="K33" s="143">
        <v>529</v>
      </c>
      <c r="L33" s="143">
        <v>521</v>
      </c>
      <c r="M33" s="144">
        <v>535</v>
      </c>
      <c r="N33" s="145">
        <v>628</v>
      </c>
      <c r="O33" s="144">
        <v>542</v>
      </c>
      <c r="P33" s="145">
        <v>580</v>
      </c>
      <c r="Q33" s="145">
        <v>554</v>
      </c>
      <c r="R33" s="145">
        <v>577</v>
      </c>
      <c r="S33" s="161">
        <v>548</v>
      </c>
      <c r="T33" s="161">
        <v>644</v>
      </c>
      <c r="U33" s="161">
        <v>618</v>
      </c>
      <c r="V33" s="161">
        <v>617</v>
      </c>
      <c r="W33" s="161">
        <v>661</v>
      </c>
      <c r="X33" s="161">
        <v>581</v>
      </c>
      <c r="Y33" s="161">
        <v>513</v>
      </c>
      <c r="Z33" s="161">
        <v>536</v>
      </c>
      <c r="AA33" s="161">
        <v>607</v>
      </c>
      <c r="AB33" s="161">
        <v>553</v>
      </c>
      <c r="AC33" s="161">
        <v>521</v>
      </c>
      <c r="AD33" s="161">
        <v>484</v>
      </c>
      <c r="AE33" s="161">
        <v>473</v>
      </c>
      <c r="AF33" s="161">
        <v>453</v>
      </c>
      <c r="AG33" s="161">
        <v>464</v>
      </c>
      <c r="AH33" s="406" t="s">
        <v>25</v>
      </c>
      <c r="AI33" s="406">
        <v>384</v>
      </c>
      <c r="AJ33" s="406">
        <v>255</v>
      </c>
      <c r="AK33" s="406">
        <v>198</v>
      </c>
      <c r="AL33" s="402" t="s">
        <v>199</v>
      </c>
      <c r="AM33" s="402" t="s">
        <v>199</v>
      </c>
      <c r="AN33" s="402" t="s">
        <v>199</v>
      </c>
      <c r="AO33" s="146"/>
      <c r="AP33" s="146"/>
      <c r="AQ33" s="146"/>
      <c r="AR33" s="146"/>
      <c r="AS33" s="146"/>
      <c r="AT33" s="146"/>
      <c r="AU33" s="146"/>
      <c r="AV33" s="146"/>
      <c r="AW33" s="146"/>
      <c r="AX33" s="146"/>
      <c r="AY33" s="146"/>
      <c r="AZ33" s="146"/>
      <c r="BA33" s="146"/>
      <c r="BB33" s="146"/>
      <c r="BC33" s="146"/>
      <c r="BD33" s="146"/>
      <c r="BE33" s="146"/>
      <c r="BF33" s="146"/>
    </row>
    <row r="34" spans="1:58" ht="13.5" customHeight="1">
      <c r="A34" s="142"/>
      <c r="B34" s="142" t="s">
        <v>201</v>
      </c>
      <c r="C34" s="63"/>
      <c r="D34" s="147">
        <v>2085</v>
      </c>
      <c r="E34" s="148" t="s">
        <v>10</v>
      </c>
      <c r="F34" s="143" t="s">
        <v>10</v>
      </c>
      <c r="G34" s="143">
        <v>2105</v>
      </c>
      <c r="H34" s="143">
        <v>1700</v>
      </c>
      <c r="I34" s="143">
        <v>1600</v>
      </c>
      <c r="J34" s="143">
        <v>1834</v>
      </c>
      <c r="K34" s="143">
        <v>2290</v>
      </c>
      <c r="L34" s="143">
        <v>1978</v>
      </c>
      <c r="M34" s="144">
        <v>2318</v>
      </c>
      <c r="N34" s="145">
        <v>2298</v>
      </c>
      <c r="O34" s="144">
        <v>2340</v>
      </c>
      <c r="P34" s="145">
        <v>2379</v>
      </c>
      <c r="Q34" s="145">
        <v>2154</v>
      </c>
      <c r="R34" s="145">
        <v>2261</v>
      </c>
      <c r="S34" s="161">
        <v>2342</v>
      </c>
      <c r="T34" s="161">
        <v>2701</v>
      </c>
      <c r="U34" s="161">
        <v>2734</v>
      </c>
      <c r="V34" s="161">
        <v>2520</v>
      </c>
      <c r="W34" s="161">
        <v>3209</v>
      </c>
      <c r="X34" s="161">
        <v>3187</v>
      </c>
      <c r="Y34" s="161">
        <v>3626</v>
      </c>
      <c r="Z34" s="161">
        <v>3270</v>
      </c>
      <c r="AA34" s="161">
        <v>3263</v>
      </c>
      <c r="AB34" s="161">
        <v>3077</v>
      </c>
      <c r="AC34" s="161">
        <v>2590</v>
      </c>
      <c r="AD34" s="161">
        <v>2669</v>
      </c>
      <c r="AE34" s="161">
        <v>2517</v>
      </c>
      <c r="AF34" s="161">
        <v>2072</v>
      </c>
      <c r="AG34" s="161">
        <v>1771</v>
      </c>
      <c r="AH34" s="161">
        <v>1687</v>
      </c>
      <c r="AI34" s="406">
        <v>1508</v>
      </c>
      <c r="AJ34" s="406">
        <v>983</v>
      </c>
      <c r="AK34" s="406">
        <v>602</v>
      </c>
      <c r="AL34" s="402" t="s">
        <v>199</v>
      </c>
      <c r="AM34" s="402" t="s">
        <v>199</v>
      </c>
      <c r="AN34" s="402" t="s">
        <v>199</v>
      </c>
      <c r="AO34" s="146"/>
      <c r="AP34" s="146"/>
      <c r="AQ34" s="146"/>
      <c r="AR34" s="146"/>
      <c r="AS34" s="146"/>
      <c r="AT34" s="146"/>
      <c r="AU34" s="146"/>
      <c r="AV34" s="146"/>
      <c r="AW34" s="146"/>
      <c r="AX34" s="146"/>
      <c r="AY34" s="146"/>
      <c r="AZ34" s="146"/>
      <c r="BA34" s="146"/>
      <c r="BB34" s="146"/>
      <c r="BC34" s="146"/>
      <c r="BD34" s="146"/>
      <c r="BE34" s="146"/>
      <c r="BF34" s="146"/>
    </row>
    <row r="35" spans="1:58" ht="13.5" customHeight="1">
      <c r="A35" s="142"/>
      <c r="B35" s="142" t="s">
        <v>202</v>
      </c>
      <c r="C35" s="63"/>
      <c r="D35" s="155" t="s">
        <v>197</v>
      </c>
      <c r="E35" s="148"/>
      <c r="F35" s="143"/>
      <c r="G35" s="143"/>
      <c r="H35" s="143"/>
      <c r="I35" s="143"/>
      <c r="J35" s="143"/>
      <c r="K35" s="143"/>
      <c r="L35" s="143"/>
      <c r="M35" s="144"/>
      <c r="N35" s="145"/>
      <c r="O35" s="144"/>
      <c r="P35" s="145">
        <v>6500</v>
      </c>
      <c r="Q35" s="145" t="s">
        <v>10</v>
      </c>
      <c r="R35" s="145" t="s">
        <v>10</v>
      </c>
      <c r="S35" s="161" t="s">
        <v>10</v>
      </c>
      <c r="T35" s="161" t="s">
        <v>10</v>
      </c>
      <c r="U35" s="161">
        <v>6500</v>
      </c>
      <c r="V35" s="161"/>
      <c r="W35" s="161">
        <v>6500</v>
      </c>
      <c r="X35" s="161">
        <v>6500</v>
      </c>
      <c r="Y35" s="161">
        <v>6500</v>
      </c>
      <c r="Z35" s="161">
        <v>6500</v>
      </c>
      <c r="AA35" s="161">
        <v>6600</v>
      </c>
      <c r="AB35" s="161">
        <v>6600</v>
      </c>
      <c r="AC35" s="161">
        <v>6600</v>
      </c>
      <c r="AD35" s="161">
        <v>6639</v>
      </c>
      <c r="AE35" s="161">
        <v>6523</v>
      </c>
      <c r="AF35" s="161">
        <v>6585</v>
      </c>
      <c r="AG35" s="161">
        <v>6670</v>
      </c>
      <c r="AH35" s="161">
        <v>6694</v>
      </c>
      <c r="AI35" s="406">
        <v>6742</v>
      </c>
      <c r="AJ35" s="406">
        <v>6843</v>
      </c>
      <c r="AK35" s="406">
        <v>6888</v>
      </c>
      <c r="AL35" s="402" t="s">
        <v>199</v>
      </c>
      <c r="AM35" s="402" t="s">
        <v>199</v>
      </c>
      <c r="AN35" s="402" t="s">
        <v>199</v>
      </c>
      <c r="AO35" s="146"/>
      <c r="AP35" s="146"/>
      <c r="AQ35" s="146"/>
      <c r="AR35" s="146"/>
      <c r="AS35" s="146"/>
      <c r="AT35" s="146"/>
      <c r="AU35" s="146"/>
      <c r="AV35" s="146"/>
      <c r="AW35" s="146"/>
      <c r="AX35" s="146"/>
      <c r="AY35" s="146"/>
      <c r="AZ35" s="146"/>
      <c r="BA35" s="146"/>
      <c r="BB35" s="146"/>
      <c r="BC35" s="146"/>
      <c r="BD35" s="146"/>
      <c r="BE35" s="146"/>
      <c r="BF35" s="146"/>
    </row>
    <row r="36" spans="1:58" ht="21" customHeight="1" outlineLevel="1">
      <c r="A36" s="150" t="s">
        <v>203</v>
      </c>
      <c r="B36" s="142"/>
      <c r="C36" s="63"/>
      <c r="D36" s="155"/>
      <c r="E36" s="148"/>
      <c r="F36" s="143"/>
      <c r="G36" s="143"/>
      <c r="H36" s="143"/>
      <c r="I36" s="143"/>
      <c r="J36" s="143"/>
      <c r="K36" s="143"/>
      <c r="L36" s="143"/>
      <c r="M36" s="144"/>
      <c r="N36" s="144"/>
      <c r="O36" s="144"/>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56"/>
      <c r="AP36" s="156"/>
      <c r="AQ36" s="156"/>
      <c r="AR36" s="156"/>
      <c r="AS36" s="156"/>
      <c r="AT36" s="156"/>
      <c r="AU36" s="156"/>
      <c r="AV36" s="156"/>
      <c r="AW36" s="156"/>
      <c r="AX36" s="156"/>
      <c r="AY36" s="156"/>
      <c r="AZ36" s="156"/>
      <c r="BA36" s="156"/>
      <c r="BB36" s="156"/>
      <c r="BC36" s="156"/>
      <c r="BD36" s="156"/>
      <c r="BE36" s="156"/>
      <c r="BF36" s="156"/>
    </row>
    <row r="37" spans="1:58" ht="15" customHeight="1" outlineLevel="1">
      <c r="A37" s="142"/>
      <c r="B37" s="142" t="s">
        <v>204</v>
      </c>
      <c r="C37" s="63"/>
      <c r="D37" s="337" t="str">
        <f>'811'!D24</f>
        <v xml:space="preserve">.   </v>
      </c>
      <c r="E37" s="337">
        <f>'811'!E24</f>
        <v>473</v>
      </c>
      <c r="F37" s="337">
        <f>'811'!F24</f>
        <v>489</v>
      </c>
      <c r="G37" s="337">
        <f>'811'!G24</f>
        <v>483</v>
      </c>
      <c r="H37" s="337">
        <f>'811'!H24</f>
        <v>421</v>
      </c>
      <c r="I37" s="337">
        <f>'811'!I24</f>
        <v>412</v>
      </c>
      <c r="J37" s="337">
        <f>'811'!J24</f>
        <v>405</v>
      </c>
      <c r="K37" s="337">
        <f>'811'!K24</f>
        <v>379</v>
      </c>
      <c r="L37" s="337">
        <f>'811'!L24</f>
        <v>353</v>
      </c>
      <c r="M37" s="337">
        <f>'811'!M24</f>
        <v>477</v>
      </c>
      <c r="N37" s="337">
        <f>'811'!N24</f>
        <v>470</v>
      </c>
      <c r="O37" s="337">
        <f>'811'!O24</f>
        <v>494</v>
      </c>
      <c r="P37" s="407">
        <f>'811'!P24</f>
        <v>442</v>
      </c>
      <c r="Q37" s="407">
        <f>'811'!Q24</f>
        <v>492</v>
      </c>
      <c r="R37" s="407">
        <f>'811'!R24</f>
        <v>413</v>
      </c>
      <c r="S37" s="407">
        <f>'811'!S24</f>
        <v>399</v>
      </c>
      <c r="T37" s="407">
        <f>'811'!T24</f>
        <v>427</v>
      </c>
      <c r="U37" s="407">
        <f>'811'!U24</f>
        <v>450</v>
      </c>
      <c r="V37" s="407">
        <f>'811'!V24</f>
        <v>516</v>
      </c>
      <c r="W37" s="407">
        <f>'811'!W24</f>
        <v>564</v>
      </c>
      <c r="X37" s="407">
        <f>'811'!X24</f>
        <v>470</v>
      </c>
      <c r="Y37" s="407">
        <f>'811'!Y24</f>
        <v>467</v>
      </c>
      <c r="Z37" s="407">
        <f>'811'!Z24</f>
        <v>406</v>
      </c>
      <c r="AA37" s="407">
        <f>'811'!AA24</f>
        <v>494</v>
      </c>
      <c r="AB37" s="407">
        <f>'811'!AB24</f>
        <v>492</v>
      </c>
      <c r="AC37" s="407">
        <f>'811'!AC24</f>
        <v>489</v>
      </c>
      <c r="AD37" s="407">
        <f>'811'!AD24</f>
        <v>569</v>
      </c>
      <c r="AE37" s="407">
        <f>'811'!AE24</f>
        <v>634</v>
      </c>
      <c r="AF37" s="407">
        <f>'811'!AF24</f>
        <v>534</v>
      </c>
      <c r="AG37" s="407">
        <f>'811'!AG24</f>
        <v>519</v>
      </c>
      <c r="AH37" s="407">
        <f>'811'!AH24</f>
        <v>459</v>
      </c>
      <c r="AI37" s="407">
        <f>'811'!AI24</f>
        <v>342</v>
      </c>
      <c r="AJ37" s="407">
        <f>'811'!AJ24</f>
        <v>127</v>
      </c>
      <c r="AK37" s="407">
        <f>'811'!AK24</f>
        <v>405</v>
      </c>
      <c r="AL37" s="407" t="str">
        <f>'811'!AL24</f>
        <v xml:space="preserve">… </v>
      </c>
      <c r="AM37" s="407" t="str">
        <f>'811'!AM24</f>
        <v xml:space="preserve">… </v>
      </c>
      <c r="AN37" s="407" t="str">
        <f>'811'!AN24</f>
        <v xml:space="preserve">… </v>
      </c>
      <c r="AO37" s="157"/>
      <c r="AP37" s="157"/>
      <c r="AQ37" s="157"/>
      <c r="AR37" s="157"/>
      <c r="AS37" s="157"/>
      <c r="AT37" s="157"/>
      <c r="AU37" s="157"/>
      <c r="AV37" s="157"/>
      <c r="AW37" s="157"/>
      <c r="AX37" s="157"/>
      <c r="AY37" s="157"/>
      <c r="AZ37" s="157"/>
      <c r="BA37" s="157"/>
      <c r="BB37" s="157"/>
      <c r="BC37" s="157"/>
      <c r="BD37" s="157"/>
      <c r="BE37" s="157"/>
      <c r="BF37" s="157"/>
    </row>
    <row r="38" spans="1:58" ht="13.5" customHeight="1" outlineLevel="1">
      <c r="A38" s="142"/>
      <c r="B38" s="142" t="s">
        <v>560</v>
      </c>
      <c r="C38" s="63"/>
      <c r="D38" s="337" t="str">
        <f>'811'!D25</f>
        <v xml:space="preserve">.   </v>
      </c>
      <c r="E38" s="337">
        <f>'811'!E25</f>
        <v>193486</v>
      </c>
      <c r="F38" s="337">
        <f>'811'!F25</f>
        <v>190266</v>
      </c>
      <c r="G38" s="337">
        <f>'811'!G25</f>
        <v>179191</v>
      </c>
      <c r="H38" s="337">
        <f>'811'!H25</f>
        <v>162534</v>
      </c>
      <c r="I38" s="337">
        <f>'811'!I25</f>
        <v>144880</v>
      </c>
      <c r="J38" s="337">
        <f>'811'!J25</f>
        <v>104798</v>
      </c>
      <c r="K38" s="337">
        <f>'811'!K25</f>
        <v>89344</v>
      </c>
      <c r="L38" s="337">
        <f>'811'!L25</f>
        <v>99442</v>
      </c>
      <c r="M38" s="337">
        <f>'811'!M25</f>
        <v>168194</v>
      </c>
      <c r="N38" s="337">
        <f>'811'!N25</f>
        <v>169315</v>
      </c>
      <c r="O38" s="337">
        <f>'811'!O25</f>
        <v>180526</v>
      </c>
      <c r="P38" s="407">
        <f>'811'!P25</f>
        <v>168055</v>
      </c>
      <c r="Q38" s="407">
        <f>'811'!Q25</f>
        <v>136418</v>
      </c>
      <c r="R38" s="407">
        <f>'811'!R25</f>
        <v>128480</v>
      </c>
      <c r="S38" s="407">
        <f>'811'!S25</f>
        <v>133247</v>
      </c>
      <c r="T38" s="407">
        <f>'811'!T25</f>
        <v>149360</v>
      </c>
      <c r="U38" s="407">
        <f>'811'!U25</f>
        <v>141933</v>
      </c>
      <c r="V38" s="407">
        <f>'811'!V25</f>
        <v>138603</v>
      </c>
      <c r="W38" s="407">
        <f>'811'!W25</f>
        <v>121661</v>
      </c>
      <c r="X38" s="407">
        <f>'811'!X25</f>
        <v>130412</v>
      </c>
      <c r="Y38" s="407">
        <f>'811'!Y25</f>
        <v>151770</v>
      </c>
      <c r="Z38" s="407">
        <f>'811'!Z25</f>
        <v>141986</v>
      </c>
      <c r="AA38" s="407">
        <f>'811'!AA25</f>
        <v>146889</v>
      </c>
      <c r="AB38" s="407">
        <f>'811'!AB25</f>
        <v>155023</v>
      </c>
      <c r="AC38" s="407">
        <f>'811'!AC25</f>
        <v>151553</v>
      </c>
      <c r="AD38" s="407">
        <f>'811'!AD25</f>
        <v>154734</v>
      </c>
      <c r="AE38" s="407">
        <f>'811'!AE25</f>
        <v>147622</v>
      </c>
      <c r="AF38" s="407">
        <f>'811'!AF25</f>
        <v>148046</v>
      </c>
      <c r="AG38" s="407">
        <f>'811'!AG25</f>
        <v>152140</v>
      </c>
      <c r="AH38" s="407">
        <f>'811'!AH25</f>
        <v>161230</v>
      </c>
      <c r="AI38" s="407">
        <f>'811'!AI25</f>
        <v>99081</v>
      </c>
      <c r="AJ38" s="407">
        <f>'811'!AJ25</f>
        <v>11570</v>
      </c>
      <c r="AK38" s="407">
        <f>'811'!AK25</f>
        <v>75365</v>
      </c>
      <c r="AL38" s="407" t="str">
        <f>'811'!AL25</f>
        <v xml:space="preserve">… </v>
      </c>
      <c r="AM38" s="407" t="str">
        <f>'811'!AM25</f>
        <v xml:space="preserve">… </v>
      </c>
      <c r="AN38" s="407" t="str">
        <f>'811'!AN25</f>
        <v xml:space="preserve">… </v>
      </c>
      <c r="AO38" s="146"/>
      <c r="AP38" s="146"/>
      <c r="AQ38" s="146"/>
      <c r="AR38" s="146"/>
      <c r="AS38" s="146"/>
      <c r="AT38" s="146"/>
      <c r="AU38" s="146"/>
      <c r="AV38" s="146"/>
      <c r="AW38" s="146"/>
      <c r="AX38" s="146"/>
      <c r="AY38" s="146"/>
      <c r="AZ38" s="146"/>
      <c r="BA38" s="146"/>
      <c r="BB38" s="146"/>
      <c r="BC38" s="146"/>
      <c r="BD38" s="146"/>
      <c r="BE38" s="146"/>
      <c r="BF38" s="146"/>
    </row>
    <row r="39" spans="1:58" ht="21" customHeight="1" outlineLevel="1">
      <c r="A39" s="150" t="s">
        <v>605</v>
      </c>
      <c r="B39" s="63"/>
      <c r="C39" s="148"/>
      <c r="D39" s="148"/>
      <c r="E39" s="158"/>
      <c r="F39" s="158"/>
      <c r="G39" s="158"/>
      <c r="H39" s="158"/>
      <c r="I39" s="158"/>
      <c r="J39" s="148"/>
      <c r="K39" s="148"/>
      <c r="L39" s="159"/>
      <c r="M39" s="159"/>
      <c r="N39" s="159"/>
      <c r="O39" s="149"/>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408"/>
      <c r="AO39" s="8"/>
      <c r="AP39" s="8"/>
      <c r="AQ39" s="8"/>
      <c r="AR39" s="160"/>
      <c r="AS39" s="160"/>
      <c r="AT39" s="160"/>
      <c r="AU39" s="160"/>
      <c r="AV39" s="160"/>
      <c r="AW39" s="160"/>
      <c r="AX39" s="160"/>
      <c r="AY39" s="160"/>
      <c r="AZ39" s="160"/>
      <c r="BA39" s="160"/>
      <c r="BB39" s="160"/>
      <c r="BC39" s="160"/>
      <c r="BD39" s="160"/>
      <c r="BE39" s="160"/>
    </row>
    <row r="40" spans="1:58" ht="15" customHeight="1" outlineLevel="1">
      <c r="A40" s="142"/>
      <c r="B40" s="142" t="s">
        <v>450</v>
      </c>
      <c r="C40" s="63"/>
      <c r="D40" s="158" t="s">
        <v>205</v>
      </c>
      <c r="E40" s="158" t="s">
        <v>205</v>
      </c>
      <c r="F40" s="158" t="s">
        <v>10</v>
      </c>
      <c r="G40" s="158" t="s">
        <v>10</v>
      </c>
      <c r="H40" s="158" t="s">
        <v>10</v>
      </c>
      <c r="I40" s="158" t="s">
        <v>10</v>
      </c>
      <c r="J40" s="158" t="s">
        <v>10</v>
      </c>
      <c r="K40" s="148">
        <v>116</v>
      </c>
      <c r="L40" s="148">
        <v>125</v>
      </c>
      <c r="M40" s="159">
        <v>96</v>
      </c>
      <c r="N40" s="159">
        <v>126</v>
      </c>
      <c r="O40" s="159">
        <v>128</v>
      </c>
      <c r="P40" s="145">
        <v>119</v>
      </c>
      <c r="Q40" s="145">
        <v>141</v>
      </c>
      <c r="R40" s="145">
        <v>114</v>
      </c>
      <c r="S40" s="161">
        <v>140</v>
      </c>
      <c r="T40" s="161">
        <v>132</v>
      </c>
      <c r="U40" s="161">
        <v>130</v>
      </c>
      <c r="V40" s="161">
        <v>123</v>
      </c>
      <c r="W40" s="161">
        <v>128</v>
      </c>
      <c r="X40" s="161">
        <v>140</v>
      </c>
      <c r="Y40" s="161">
        <v>146</v>
      </c>
      <c r="Z40" s="161">
        <v>143</v>
      </c>
      <c r="AA40" s="161">
        <v>145</v>
      </c>
      <c r="AB40" s="161">
        <v>149</v>
      </c>
      <c r="AC40" s="161">
        <v>160</v>
      </c>
      <c r="AD40" s="161">
        <v>172</v>
      </c>
      <c r="AE40" s="161">
        <v>183</v>
      </c>
      <c r="AF40" s="161">
        <v>185</v>
      </c>
      <c r="AG40" s="161">
        <v>195</v>
      </c>
      <c r="AH40" s="161">
        <v>199</v>
      </c>
      <c r="AI40" s="161">
        <v>196</v>
      </c>
      <c r="AJ40" s="402">
        <v>160</v>
      </c>
      <c r="AK40" s="402">
        <v>141</v>
      </c>
      <c r="AL40" s="402">
        <v>172</v>
      </c>
      <c r="AM40" s="402">
        <v>180</v>
      </c>
      <c r="AN40" s="402">
        <v>169</v>
      </c>
      <c r="AO40" s="161"/>
      <c r="AP40" s="161"/>
      <c r="AQ40" s="161"/>
      <c r="AR40" s="146"/>
      <c r="AS40" s="146"/>
      <c r="AT40" s="146"/>
      <c r="AU40" s="146"/>
      <c r="AV40" s="146"/>
      <c r="AW40" s="146"/>
      <c r="AX40" s="146"/>
      <c r="AY40" s="146"/>
      <c r="AZ40" s="146"/>
      <c r="BA40" s="146"/>
      <c r="BB40" s="146"/>
      <c r="BC40" s="146"/>
      <c r="BD40" s="146"/>
      <c r="BE40" s="146"/>
      <c r="BF40" s="146"/>
    </row>
    <row r="41" spans="1:58" ht="11.25" customHeight="1" outlineLevel="1">
      <c r="A41" s="142"/>
      <c r="B41" s="142" t="s">
        <v>559</v>
      </c>
      <c r="C41" s="63"/>
      <c r="D41" s="158"/>
      <c r="E41" s="158"/>
      <c r="F41" s="158"/>
      <c r="G41" s="158"/>
      <c r="H41" s="158"/>
      <c r="I41" s="158"/>
      <c r="J41" s="158"/>
      <c r="K41" s="158"/>
      <c r="L41" s="158"/>
      <c r="M41" s="159"/>
      <c r="N41" s="159"/>
      <c r="O41" s="159"/>
      <c r="P41" s="402" t="s">
        <v>356</v>
      </c>
      <c r="Q41" s="402" t="s">
        <v>356</v>
      </c>
      <c r="R41" s="402" t="s">
        <v>356</v>
      </c>
      <c r="S41" s="402" t="s">
        <v>356</v>
      </c>
      <c r="T41" s="402" t="s">
        <v>356</v>
      </c>
      <c r="U41" s="402" t="s">
        <v>356</v>
      </c>
      <c r="V41" s="402" t="s">
        <v>356</v>
      </c>
      <c r="W41" s="402" t="s">
        <v>356</v>
      </c>
      <c r="X41" s="402" t="s">
        <v>356</v>
      </c>
      <c r="Y41" s="402" t="s">
        <v>356</v>
      </c>
      <c r="Z41" s="402" t="s">
        <v>356</v>
      </c>
      <c r="AA41" s="402" t="s">
        <v>356</v>
      </c>
      <c r="AB41" s="402" t="s">
        <v>356</v>
      </c>
      <c r="AC41" s="402" t="s">
        <v>356</v>
      </c>
      <c r="AD41" s="402" t="s">
        <v>356</v>
      </c>
      <c r="AE41" s="402" t="s">
        <v>356</v>
      </c>
      <c r="AF41" s="402" t="s">
        <v>356</v>
      </c>
      <c r="AG41" s="402" t="s">
        <v>356</v>
      </c>
      <c r="AH41" s="402" t="s">
        <v>356</v>
      </c>
      <c r="AI41" s="402" t="s">
        <v>356</v>
      </c>
      <c r="AJ41" s="402" t="s">
        <v>199</v>
      </c>
      <c r="AK41" s="402" t="s">
        <v>199</v>
      </c>
      <c r="AL41" s="402">
        <v>2176</v>
      </c>
      <c r="AM41" s="402">
        <v>1444</v>
      </c>
      <c r="AN41" s="402">
        <v>1308</v>
      </c>
      <c r="AO41" s="161"/>
      <c r="AP41" s="161"/>
      <c r="AQ41" s="161"/>
      <c r="AR41" s="146"/>
      <c r="AS41" s="146"/>
      <c r="AT41" s="146"/>
      <c r="AU41" s="146"/>
      <c r="AV41" s="146"/>
      <c r="AW41" s="146"/>
      <c r="AX41" s="146"/>
      <c r="AY41" s="146"/>
      <c r="AZ41" s="146"/>
      <c r="BA41" s="146"/>
      <c r="BB41" s="146"/>
      <c r="BC41" s="146"/>
      <c r="BD41" s="146"/>
      <c r="BE41" s="146"/>
      <c r="BF41" s="146"/>
    </row>
    <row r="42" spans="1:58" ht="11.25" customHeight="1" outlineLevel="1">
      <c r="A42" s="142"/>
      <c r="B42" s="142" t="s">
        <v>560</v>
      </c>
      <c r="C42" s="63"/>
      <c r="D42" s="158" t="s">
        <v>205</v>
      </c>
      <c r="E42" s="158" t="s">
        <v>205</v>
      </c>
      <c r="F42" s="158" t="s">
        <v>10</v>
      </c>
      <c r="G42" s="158" t="s">
        <v>10</v>
      </c>
      <c r="H42" s="158" t="s">
        <v>10</v>
      </c>
      <c r="I42" s="158" t="s">
        <v>10</v>
      </c>
      <c r="J42" s="158" t="s">
        <v>10</v>
      </c>
      <c r="K42" s="158" t="s">
        <v>10</v>
      </c>
      <c r="L42" s="158" t="s">
        <v>205</v>
      </c>
      <c r="M42" s="159">
        <v>10000</v>
      </c>
      <c r="N42" s="159">
        <v>10500</v>
      </c>
      <c r="O42" s="159">
        <v>11000</v>
      </c>
      <c r="P42" s="145">
        <v>15127</v>
      </c>
      <c r="Q42" s="145">
        <v>17408</v>
      </c>
      <c r="R42" s="145">
        <v>18693</v>
      </c>
      <c r="S42" s="161">
        <v>19743</v>
      </c>
      <c r="T42" s="161">
        <v>18999</v>
      </c>
      <c r="U42" s="161">
        <v>18658</v>
      </c>
      <c r="V42" s="161">
        <v>20503</v>
      </c>
      <c r="W42" s="161">
        <v>17881</v>
      </c>
      <c r="X42" s="161">
        <v>24742</v>
      </c>
      <c r="Y42" s="161">
        <v>22343</v>
      </c>
      <c r="Z42" s="161">
        <v>26283</v>
      </c>
      <c r="AA42" s="161">
        <v>25272</v>
      </c>
      <c r="AB42" s="161">
        <v>26516</v>
      </c>
      <c r="AC42" s="161">
        <v>27190</v>
      </c>
      <c r="AD42" s="161">
        <v>29743</v>
      </c>
      <c r="AE42" s="161">
        <v>29791</v>
      </c>
      <c r="AF42" s="161">
        <v>30261</v>
      </c>
      <c r="AG42" s="161">
        <v>32967</v>
      </c>
      <c r="AH42" s="161">
        <v>33255</v>
      </c>
      <c r="AI42" s="161">
        <v>33995</v>
      </c>
      <c r="AJ42" s="402">
        <v>32000</v>
      </c>
      <c r="AK42" s="402">
        <v>25000</v>
      </c>
      <c r="AL42" s="402">
        <v>18000</v>
      </c>
      <c r="AM42" s="402">
        <v>24500</v>
      </c>
      <c r="AN42" s="402">
        <v>20530</v>
      </c>
      <c r="AO42" s="161"/>
      <c r="AP42" s="161"/>
      <c r="AQ42" s="161"/>
      <c r="AR42" s="146"/>
      <c r="AS42" s="146"/>
      <c r="AT42" s="146"/>
      <c r="AU42" s="146"/>
      <c r="AV42" s="146"/>
      <c r="AW42" s="146"/>
      <c r="AX42" s="146"/>
      <c r="AY42" s="146"/>
      <c r="AZ42" s="146"/>
      <c r="BA42" s="146"/>
      <c r="BB42" s="146"/>
      <c r="BC42" s="146"/>
      <c r="BD42" s="146"/>
      <c r="BE42" s="146"/>
      <c r="BF42" s="146"/>
    </row>
    <row r="43" spans="1:58" ht="30" customHeight="1" outlineLevel="1">
      <c r="A43" s="365" t="s">
        <v>206</v>
      </c>
      <c r="B43" s="498" t="s">
        <v>392</v>
      </c>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row>
    <row r="44" spans="1:58" ht="13.5" customHeight="1" outlineLevel="1">
      <c r="A44" s="312" t="s">
        <v>208</v>
      </c>
      <c r="B44" s="43" t="s">
        <v>212</v>
      </c>
      <c r="C44" s="142"/>
      <c r="D44" s="148"/>
      <c r="E44" s="148"/>
      <c r="F44" s="311"/>
      <c r="G44" s="148"/>
      <c r="H44" s="148"/>
      <c r="I44" s="148"/>
      <c r="J44" s="148"/>
      <c r="K44" s="142"/>
      <c r="L44" s="148"/>
      <c r="M44" s="159"/>
      <c r="N44" s="159"/>
      <c r="O44" s="159"/>
      <c r="P44" s="159"/>
      <c r="Q44" s="159"/>
      <c r="R44" s="159"/>
      <c r="S44" s="159"/>
      <c r="T44" s="148"/>
      <c r="U44" s="148"/>
      <c r="V44" s="148"/>
      <c r="W44" s="148"/>
      <c r="X44" s="148"/>
      <c r="Y44" s="148"/>
      <c r="Z44" s="148"/>
      <c r="AA44" s="148"/>
      <c r="AB44" s="54"/>
      <c r="AC44" s="54"/>
      <c r="AD44" s="54"/>
      <c r="AE44" s="54"/>
      <c r="AF44" s="54"/>
      <c r="AG44" s="54"/>
      <c r="AH44" s="54"/>
      <c r="AI44" s="54"/>
      <c r="AJ44" s="54"/>
      <c r="AK44" s="54"/>
      <c r="AL44" s="54"/>
      <c r="AM44" s="54"/>
      <c r="AN44" s="54"/>
    </row>
    <row r="45" spans="1:58" ht="13.5" customHeight="1" outlineLevel="1">
      <c r="A45" s="312" t="s">
        <v>209</v>
      </c>
      <c r="B45" s="43" t="s">
        <v>535</v>
      </c>
      <c r="C45" s="142"/>
      <c r="D45" s="148"/>
      <c r="E45" s="148"/>
      <c r="F45" s="311"/>
      <c r="G45" s="148"/>
      <c r="H45" s="148"/>
      <c r="I45" s="148"/>
      <c r="J45" s="148"/>
      <c r="K45" s="142"/>
      <c r="L45" s="148"/>
      <c r="M45" s="159"/>
      <c r="N45" s="159"/>
      <c r="O45" s="159"/>
      <c r="P45" s="159"/>
      <c r="Q45" s="159"/>
      <c r="R45" s="159"/>
      <c r="S45" s="159"/>
      <c r="T45" s="148"/>
      <c r="U45" s="148"/>
      <c r="V45" s="148"/>
      <c r="W45" s="148"/>
      <c r="X45" s="148"/>
      <c r="Y45" s="148"/>
      <c r="Z45" s="148"/>
      <c r="AA45" s="148"/>
      <c r="AB45" s="54"/>
      <c r="AC45" s="54"/>
      <c r="AD45" s="54"/>
      <c r="AE45" s="54"/>
      <c r="AF45" s="54"/>
      <c r="AG45" s="54"/>
      <c r="AH45" s="54"/>
      <c r="AI45" s="54"/>
      <c r="AJ45" s="54"/>
      <c r="AK45" s="54"/>
      <c r="AL45" s="54"/>
      <c r="AM45" s="54"/>
      <c r="AN45" s="54"/>
    </row>
    <row r="46" spans="1:58" ht="13.5" customHeight="1" outlineLevel="2">
      <c r="A46" s="313" t="s">
        <v>211</v>
      </c>
      <c r="B46" s="117" t="s">
        <v>210</v>
      </c>
      <c r="C46" s="142"/>
      <c r="D46" s="148"/>
      <c r="E46" s="148"/>
      <c r="F46" s="311"/>
      <c r="G46" s="148"/>
      <c r="H46" s="148"/>
      <c r="I46" s="148"/>
      <c r="J46" s="148"/>
      <c r="K46" s="142"/>
      <c r="L46" s="148"/>
      <c r="M46" s="159"/>
      <c r="N46" s="159"/>
      <c r="O46" s="159"/>
      <c r="P46" s="159"/>
      <c r="Q46" s="159"/>
      <c r="R46" s="159"/>
      <c r="S46" s="159"/>
      <c r="T46" s="148"/>
      <c r="U46" s="148"/>
      <c r="V46" s="148"/>
      <c r="W46" s="148"/>
      <c r="X46" s="148"/>
      <c r="Y46" s="148"/>
      <c r="Z46" s="148"/>
      <c r="AA46" s="148"/>
      <c r="AB46" s="54"/>
      <c r="AC46" s="54"/>
      <c r="AD46" s="54"/>
      <c r="AE46" s="54"/>
      <c r="AF46" s="54"/>
      <c r="AG46" s="54"/>
      <c r="AH46" s="54"/>
      <c r="AI46" s="54"/>
      <c r="AJ46" s="54"/>
      <c r="AK46" s="54"/>
      <c r="AL46" s="54"/>
      <c r="AM46" s="54"/>
      <c r="AN46" s="54"/>
    </row>
    <row r="47" spans="1:58" ht="13.5" customHeight="1" outlineLevel="1">
      <c r="A47" s="312" t="s">
        <v>213</v>
      </c>
      <c r="B47" s="43" t="s">
        <v>207</v>
      </c>
      <c r="C47" s="142"/>
      <c r="D47" s="148"/>
      <c r="E47" s="148"/>
      <c r="F47" s="311"/>
      <c r="G47" s="148"/>
      <c r="H47" s="148"/>
      <c r="I47" s="148"/>
      <c r="J47" s="148"/>
      <c r="K47" s="142"/>
      <c r="L47" s="148"/>
      <c r="M47" s="159"/>
      <c r="N47" s="159"/>
      <c r="O47" s="159"/>
      <c r="P47" s="159"/>
      <c r="Q47" s="159"/>
      <c r="R47" s="159"/>
      <c r="S47" s="159"/>
      <c r="T47" s="148"/>
      <c r="U47" s="148"/>
      <c r="V47" s="148"/>
      <c r="W47" s="148"/>
      <c r="X47" s="148"/>
      <c r="Y47" s="148"/>
      <c r="Z47" s="148"/>
      <c r="AA47" s="148"/>
      <c r="AB47" s="54"/>
      <c r="AC47" s="54"/>
      <c r="AD47" s="54"/>
      <c r="AE47" s="54"/>
      <c r="AF47" s="54"/>
      <c r="AG47" s="54"/>
      <c r="AH47" s="54"/>
      <c r="AI47" s="54"/>
      <c r="AJ47" s="54"/>
      <c r="AK47" s="54"/>
      <c r="AL47" s="54"/>
      <c r="AM47" s="54"/>
      <c r="AN47" s="54"/>
    </row>
    <row r="48" spans="1:58" ht="13.5" customHeight="1" outlineLevel="1">
      <c r="A48" s="312" t="s">
        <v>214</v>
      </c>
      <c r="B48" s="142" t="s">
        <v>565</v>
      </c>
      <c r="C48" s="142"/>
      <c r="D48" s="148"/>
      <c r="E48" s="148"/>
      <c r="F48" s="311"/>
      <c r="G48" s="148"/>
      <c r="H48" s="148"/>
      <c r="I48" s="148"/>
      <c r="J48" s="148"/>
      <c r="K48" s="142"/>
      <c r="L48" s="148"/>
      <c r="M48" s="159"/>
      <c r="N48" s="159"/>
      <c r="O48" s="159"/>
      <c r="P48" s="159"/>
      <c r="Q48" s="159"/>
      <c r="R48" s="159"/>
      <c r="S48" s="159"/>
      <c r="T48" s="148"/>
      <c r="U48" s="148"/>
      <c r="V48" s="148"/>
      <c r="W48" s="148"/>
      <c r="X48" s="148"/>
      <c r="Y48" s="148"/>
      <c r="Z48" s="148"/>
      <c r="AA48" s="148"/>
      <c r="AB48" s="54"/>
      <c r="AC48" s="54"/>
      <c r="AD48" s="54"/>
      <c r="AE48" s="54"/>
      <c r="AF48" s="54"/>
      <c r="AG48" s="54"/>
      <c r="AH48" s="54"/>
      <c r="AI48" s="54"/>
      <c r="AJ48" s="54"/>
      <c r="AK48" s="54"/>
      <c r="AL48" s="54"/>
      <c r="AM48" s="54"/>
      <c r="AN48" s="54"/>
    </row>
    <row r="49" spans="1:40" ht="13.5" customHeight="1" outlineLevel="1">
      <c r="A49" s="312" t="s">
        <v>604</v>
      </c>
      <c r="B49" s="142" t="s">
        <v>448</v>
      </c>
      <c r="C49" s="142"/>
      <c r="D49" s="148"/>
      <c r="E49" s="148"/>
      <c r="F49" s="311"/>
      <c r="G49" s="148"/>
      <c r="H49" s="148"/>
      <c r="I49" s="148"/>
      <c r="J49" s="148"/>
      <c r="K49" s="142"/>
      <c r="L49" s="148"/>
      <c r="M49" s="159"/>
      <c r="N49" s="159"/>
      <c r="O49" s="159"/>
      <c r="P49" s="159"/>
      <c r="Q49" s="159"/>
      <c r="R49" s="159"/>
      <c r="S49" s="159"/>
      <c r="T49" s="148"/>
      <c r="U49" s="148"/>
      <c r="V49" s="148"/>
      <c r="W49" s="148"/>
      <c r="X49" s="148"/>
      <c r="Y49" s="148"/>
      <c r="Z49" s="148"/>
      <c r="AA49" s="148"/>
      <c r="AB49" s="54"/>
      <c r="AC49" s="54"/>
      <c r="AD49" s="54"/>
      <c r="AE49" s="54"/>
      <c r="AF49" s="54"/>
      <c r="AG49" s="54"/>
      <c r="AH49" s="54"/>
      <c r="AI49" s="54"/>
      <c r="AJ49" s="54"/>
      <c r="AK49" s="54"/>
      <c r="AL49" s="54"/>
      <c r="AM49" s="54"/>
      <c r="AN49" s="54"/>
    </row>
    <row r="50" spans="1:40" ht="13.5" customHeight="1" outlineLevel="1">
      <c r="A50" s="312" t="s">
        <v>602</v>
      </c>
      <c r="B50" s="142" t="s">
        <v>578</v>
      </c>
      <c r="C50" s="142"/>
      <c r="D50" s="148"/>
      <c r="E50" s="148"/>
      <c r="F50" s="311"/>
      <c r="G50" s="148"/>
      <c r="H50" s="148"/>
      <c r="I50" s="148"/>
      <c r="J50" s="148"/>
      <c r="K50" s="142"/>
      <c r="L50" s="148"/>
      <c r="M50" s="159"/>
      <c r="N50" s="159"/>
      <c r="O50" s="159"/>
      <c r="P50" s="159"/>
      <c r="Q50" s="159"/>
      <c r="R50" s="159"/>
      <c r="S50" s="159"/>
      <c r="T50" s="148"/>
      <c r="U50" s="148"/>
      <c r="V50" s="148"/>
      <c r="W50" s="148"/>
      <c r="X50" s="148"/>
      <c r="Y50" s="148"/>
      <c r="Z50" s="148"/>
      <c r="AA50" s="148"/>
      <c r="AB50" s="54"/>
      <c r="AC50" s="54"/>
      <c r="AD50" s="54"/>
      <c r="AE50" s="54"/>
      <c r="AF50" s="54"/>
      <c r="AG50" s="54"/>
      <c r="AH50" s="54"/>
      <c r="AI50" s="54"/>
      <c r="AJ50" s="54"/>
      <c r="AK50" s="54"/>
      <c r="AL50" s="54"/>
      <c r="AM50" s="54"/>
      <c r="AN50" s="54"/>
    </row>
    <row r="51" spans="1:40" ht="26.25" customHeight="1" outlineLevel="1">
      <c r="A51" s="497" t="s">
        <v>393</v>
      </c>
      <c r="B51" s="497"/>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7"/>
      <c r="AI51" s="497"/>
      <c r="AJ51" s="497"/>
      <c r="AK51" s="497"/>
      <c r="AL51" s="497"/>
      <c r="AM51" s="497"/>
      <c r="AN51" s="497"/>
    </row>
    <row r="52" spans="1:40" ht="21" customHeight="1">
      <c r="A52" s="496" t="s">
        <v>215</v>
      </c>
      <c r="B52" s="496"/>
      <c r="C52" s="496"/>
      <c r="D52" s="496"/>
      <c r="E52" s="496"/>
      <c r="F52" s="496"/>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6"/>
      <c r="AJ52" s="496"/>
      <c r="AK52" s="496"/>
      <c r="AL52" s="496"/>
      <c r="AM52" s="372"/>
      <c r="AN52" s="372"/>
    </row>
  </sheetData>
  <mergeCells count="4">
    <mergeCell ref="A3:C3"/>
    <mergeCell ref="A52:AL52"/>
    <mergeCell ref="A51:AN51"/>
    <mergeCell ref="B43:AN43"/>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BY42"/>
  <sheetViews>
    <sheetView showGridLines="0" view="pageLayout" topLeftCell="A38" zoomScaleNormal="110" zoomScaleSheetLayoutView="96" workbookViewId="0">
      <selection activeCell="E13" sqref="E13"/>
    </sheetView>
  </sheetViews>
  <sheetFormatPr baseColWidth="10" defaultRowHeight="12.75" outlineLevelCol="3"/>
  <cols>
    <col min="1" max="1" width="2.28515625" style="42" customWidth="1"/>
    <col min="2" max="2" width="3.5703125" style="42" customWidth="1"/>
    <col min="3" max="3" width="18.7109375" style="117" customWidth="1"/>
    <col min="4" max="4" width="8.140625" style="43" hidden="1" customWidth="1" outlineLevel="1"/>
    <col min="5" max="5" width="8.140625" style="43" customWidth="1" collapsed="1"/>
    <col min="6" max="9" width="8.140625" style="43" hidden="1" customWidth="1" outlineLevel="1"/>
    <col min="10" max="10" width="8.140625" style="43" hidden="1" customWidth="1" outlineLevel="1" collapsed="1"/>
    <col min="11" max="12" width="8.140625" style="43" hidden="1" customWidth="1" outlineLevel="1"/>
    <col min="13" max="14" width="8.140625" style="66" hidden="1" customWidth="1" outlineLevel="1"/>
    <col min="15" max="15" width="8.140625" style="66" hidden="1" customWidth="1" outlineLevel="3" collapsed="1"/>
    <col min="16" max="16" width="8.140625" style="66" hidden="1" customWidth="1" outlineLevel="1" collapsed="1"/>
    <col min="17" max="19" width="8.140625" style="66" hidden="1" customWidth="1" outlineLevel="1"/>
    <col min="20" max="21" width="8.140625" style="43" hidden="1" customWidth="1" outlineLevel="1"/>
    <col min="22" max="22" width="8.140625" style="43" hidden="1" customWidth="1" outlineLevel="1" collapsed="1"/>
    <col min="23" max="24" width="8.140625" style="43" hidden="1" customWidth="1" outlineLevel="1"/>
    <col min="25" max="25" width="8.140625" style="43" customWidth="1" collapsed="1"/>
    <col min="26" max="26" width="8.140625" style="43" hidden="1" customWidth="1" outlineLevel="1"/>
    <col min="27" max="27" width="8.140625" style="43" hidden="1" customWidth="1" outlineLevel="1" collapsed="1"/>
    <col min="28" max="28" width="8.140625" style="43" hidden="1" customWidth="1" outlineLevel="1"/>
    <col min="29" max="29" width="8.140625" style="43" hidden="1" customWidth="1" outlineLevel="1" collapsed="1"/>
    <col min="30" max="30" width="8.140625" style="43" hidden="1" customWidth="1" outlineLevel="2" collapsed="1"/>
    <col min="31" max="31" width="8.140625" style="69" customWidth="1" collapsed="1"/>
    <col min="32" max="32" width="8.140625" style="43" hidden="1" customWidth="1" outlineLevel="1"/>
    <col min="33" max="33" width="8.140625" style="43" hidden="1" customWidth="1" outlineLevel="2" collapsed="1"/>
    <col min="34" max="34" width="8.140625" style="43" customWidth="1" collapsed="1"/>
    <col min="35" max="37" width="8.140625" style="43" customWidth="1"/>
    <col min="38" max="40" width="8.140625" style="43" hidden="1" customWidth="1" outlineLevel="1"/>
    <col min="41" max="76" width="0" style="43" hidden="1" customWidth="1" outlineLevel="2"/>
    <col min="77" max="77" width="11.42578125" style="43" collapsed="1"/>
    <col min="78" max="214" width="11.42578125" style="43"/>
    <col min="215" max="216" width="2.42578125" style="43" customWidth="1"/>
    <col min="217" max="217" width="20.7109375" style="43" customWidth="1"/>
    <col min="218" max="218" width="0" style="43" hidden="1" customWidth="1"/>
    <col min="219" max="219" width="7.85546875" style="43" customWidth="1"/>
    <col min="220" max="228" width="0" style="43" hidden="1" customWidth="1"/>
    <col min="229" max="229" width="9.42578125" style="43" customWidth="1"/>
    <col min="230" max="231" width="8.7109375" style="43" customWidth="1"/>
    <col min="232" max="235" width="0" style="43" hidden="1" customWidth="1"/>
    <col min="236" max="236" width="8.7109375" style="43" customWidth="1"/>
    <col min="237" max="240" width="0" style="43" hidden="1" customWidth="1"/>
    <col min="241" max="241" width="8.7109375" style="43" customWidth="1"/>
    <col min="242" max="242" width="0" style="43" hidden="1" customWidth="1"/>
    <col min="243" max="246" width="8.5703125" style="43" customWidth="1"/>
    <col min="247" max="470" width="11.42578125" style="43"/>
    <col min="471" max="472" width="2.42578125" style="43" customWidth="1"/>
    <col min="473" max="473" width="20.7109375" style="43" customWidth="1"/>
    <col min="474" max="474" width="0" style="43" hidden="1" customWidth="1"/>
    <col min="475" max="475" width="7.85546875" style="43" customWidth="1"/>
    <col min="476" max="484" width="0" style="43" hidden="1" customWidth="1"/>
    <col min="485" max="485" width="9.42578125" style="43" customWidth="1"/>
    <col min="486" max="487" width="8.7109375" style="43" customWidth="1"/>
    <col min="488" max="491" width="0" style="43" hidden="1" customWidth="1"/>
    <col min="492" max="492" width="8.7109375" style="43" customWidth="1"/>
    <col min="493" max="496" width="0" style="43" hidden="1" customWidth="1"/>
    <col min="497" max="497" width="8.7109375" style="43" customWidth="1"/>
    <col min="498" max="498" width="0" style="43" hidden="1" customWidth="1"/>
    <col min="499" max="502" width="8.5703125" style="43" customWidth="1"/>
    <col min="503" max="726" width="11.42578125" style="43"/>
    <col min="727" max="728" width="2.42578125" style="43" customWidth="1"/>
    <col min="729" max="729" width="20.7109375" style="43" customWidth="1"/>
    <col min="730" max="730" width="0" style="43" hidden="1" customWidth="1"/>
    <col min="731" max="731" width="7.85546875" style="43" customWidth="1"/>
    <col min="732" max="740" width="0" style="43" hidden="1" customWidth="1"/>
    <col min="741" max="741" width="9.42578125" style="43" customWidth="1"/>
    <col min="742" max="743" width="8.7109375" style="43" customWidth="1"/>
    <col min="744" max="747" width="0" style="43" hidden="1" customWidth="1"/>
    <col min="748" max="748" width="8.7109375" style="43" customWidth="1"/>
    <col min="749" max="752" width="0" style="43" hidden="1" customWidth="1"/>
    <col min="753" max="753" width="8.7109375" style="43" customWidth="1"/>
    <col min="754" max="754" width="0" style="43" hidden="1" customWidth="1"/>
    <col min="755" max="758" width="8.5703125" style="43" customWidth="1"/>
    <col min="759" max="982" width="11.42578125" style="43"/>
    <col min="983" max="984" width="2.42578125" style="43" customWidth="1"/>
    <col min="985" max="985" width="20.7109375" style="43" customWidth="1"/>
    <col min="986" max="986" width="0" style="43" hidden="1" customWidth="1"/>
    <col min="987" max="987" width="7.85546875" style="43" customWidth="1"/>
    <col min="988" max="996" width="0" style="43" hidden="1" customWidth="1"/>
    <col min="997" max="997" width="9.42578125" style="43" customWidth="1"/>
    <col min="998" max="999" width="8.7109375" style="43" customWidth="1"/>
    <col min="1000" max="1003" width="0" style="43" hidden="1" customWidth="1"/>
    <col min="1004" max="1004" width="8.7109375" style="43" customWidth="1"/>
    <col min="1005" max="1008" width="0" style="43" hidden="1" customWidth="1"/>
    <col min="1009" max="1009" width="8.7109375" style="43" customWidth="1"/>
    <col min="1010" max="1010" width="0" style="43" hidden="1" customWidth="1"/>
    <col min="1011" max="1014" width="8.5703125" style="43" customWidth="1"/>
    <col min="1015" max="1238" width="11.42578125" style="43"/>
    <col min="1239" max="1240" width="2.42578125" style="43" customWidth="1"/>
    <col min="1241" max="1241" width="20.7109375" style="43" customWidth="1"/>
    <col min="1242" max="1242" width="0" style="43" hidden="1" customWidth="1"/>
    <col min="1243" max="1243" width="7.85546875" style="43" customWidth="1"/>
    <col min="1244" max="1252" width="0" style="43" hidden="1" customWidth="1"/>
    <col min="1253" max="1253" width="9.42578125" style="43" customWidth="1"/>
    <col min="1254" max="1255" width="8.7109375" style="43" customWidth="1"/>
    <col min="1256" max="1259" width="0" style="43" hidden="1" customWidth="1"/>
    <col min="1260" max="1260" width="8.7109375" style="43" customWidth="1"/>
    <col min="1261" max="1264" width="0" style="43" hidden="1" customWidth="1"/>
    <col min="1265" max="1265" width="8.7109375" style="43" customWidth="1"/>
    <col min="1266" max="1266" width="0" style="43" hidden="1" customWidth="1"/>
    <col min="1267" max="1270" width="8.5703125" style="43" customWidth="1"/>
    <col min="1271" max="1494" width="11.42578125" style="43"/>
    <col min="1495" max="1496" width="2.42578125" style="43" customWidth="1"/>
    <col min="1497" max="1497" width="20.7109375" style="43" customWidth="1"/>
    <col min="1498" max="1498" width="0" style="43" hidden="1" customWidth="1"/>
    <col min="1499" max="1499" width="7.85546875" style="43" customWidth="1"/>
    <col min="1500" max="1508" width="0" style="43" hidden="1" customWidth="1"/>
    <col min="1509" max="1509" width="9.42578125" style="43" customWidth="1"/>
    <col min="1510" max="1511" width="8.7109375" style="43" customWidth="1"/>
    <col min="1512" max="1515" width="0" style="43" hidden="1" customWidth="1"/>
    <col min="1516" max="1516" width="8.7109375" style="43" customWidth="1"/>
    <col min="1517" max="1520" width="0" style="43" hidden="1" customWidth="1"/>
    <col min="1521" max="1521" width="8.7109375" style="43" customWidth="1"/>
    <col min="1522" max="1522" width="0" style="43" hidden="1" customWidth="1"/>
    <col min="1523" max="1526" width="8.5703125" style="43" customWidth="1"/>
    <col min="1527" max="1750" width="11.42578125" style="43"/>
    <col min="1751" max="1752" width="2.42578125" style="43" customWidth="1"/>
    <col min="1753" max="1753" width="20.7109375" style="43" customWidth="1"/>
    <col min="1754" max="1754" width="0" style="43" hidden="1" customWidth="1"/>
    <col min="1755" max="1755" width="7.85546875" style="43" customWidth="1"/>
    <col min="1756" max="1764" width="0" style="43" hidden="1" customWidth="1"/>
    <col min="1765" max="1765" width="9.42578125" style="43" customWidth="1"/>
    <col min="1766" max="1767" width="8.7109375" style="43" customWidth="1"/>
    <col min="1768" max="1771" width="0" style="43" hidden="1" customWidth="1"/>
    <col min="1772" max="1772" width="8.7109375" style="43" customWidth="1"/>
    <col min="1773" max="1776" width="0" style="43" hidden="1" customWidth="1"/>
    <col min="1777" max="1777" width="8.7109375" style="43" customWidth="1"/>
    <col min="1778" max="1778" width="0" style="43" hidden="1" customWidth="1"/>
    <col min="1779" max="1782" width="8.5703125" style="43" customWidth="1"/>
    <col min="1783" max="2006" width="11.42578125" style="43"/>
    <col min="2007" max="2008" width="2.42578125" style="43" customWidth="1"/>
    <col min="2009" max="2009" width="20.7109375" style="43" customWidth="1"/>
    <col min="2010" max="2010" width="0" style="43" hidden="1" customWidth="1"/>
    <col min="2011" max="2011" width="7.85546875" style="43" customWidth="1"/>
    <col min="2012" max="2020" width="0" style="43" hidden="1" customWidth="1"/>
    <col min="2021" max="2021" width="9.42578125" style="43" customWidth="1"/>
    <col min="2022" max="2023" width="8.7109375" style="43" customWidth="1"/>
    <col min="2024" max="2027" width="0" style="43" hidden="1" customWidth="1"/>
    <col min="2028" max="2028" width="8.7109375" style="43" customWidth="1"/>
    <col min="2029" max="2032" width="0" style="43" hidden="1" customWidth="1"/>
    <col min="2033" max="2033" width="8.7109375" style="43" customWidth="1"/>
    <col min="2034" max="2034" width="0" style="43" hidden="1" customWidth="1"/>
    <col min="2035" max="2038" width="8.5703125" style="43" customWidth="1"/>
    <col min="2039" max="2262" width="11.42578125" style="43"/>
    <col min="2263" max="2264" width="2.42578125" style="43" customWidth="1"/>
    <col min="2265" max="2265" width="20.7109375" style="43" customWidth="1"/>
    <col min="2266" max="2266" width="0" style="43" hidden="1" customWidth="1"/>
    <col min="2267" max="2267" width="7.85546875" style="43" customWidth="1"/>
    <col min="2268" max="2276" width="0" style="43" hidden="1" customWidth="1"/>
    <col min="2277" max="2277" width="9.42578125" style="43" customWidth="1"/>
    <col min="2278" max="2279" width="8.7109375" style="43" customWidth="1"/>
    <col min="2280" max="2283" width="0" style="43" hidden="1" customWidth="1"/>
    <col min="2284" max="2284" width="8.7109375" style="43" customWidth="1"/>
    <col min="2285" max="2288" width="0" style="43" hidden="1" customWidth="1"/>
    <col min="2289" max="2289" width="8.7109375" style="43" customWidth="1"/>
    <col min="2290" max="2290" width="0" style="43" hidden="1" customWidth="1"/>
    <col min="2291" max="2294" width="8.5703125" style="43" customWidth="1"/>
    <col min="2295" max="2518" width="11.42578125" style="43"/>
    <col min="2519" max="2520" width="2.42578125" style="43" customWidth="1"/>
    <col min="2521" max="2521" width="20.7109375" style="43" customWidth="1"/>
    <col min="2522" max="2522" width="0" style="43" hidden="1" customWidth="1"/>
    <col min="2523" max="2523" width="7.85546875" style="43" customWidth="1"/>
    <col min="2524" max="2532" width="0" style="43" hidden="1" customWidth="1"/>
    <col min="2533" max="2533" width="9.42578125" style="43" customWidth="1"/>
    <col min="2534" max="2535" width="8.7109375" style="43" customWidth="1"/>
    <col min="2536" max="2539" width="0" style="43" hidden="1" customWidth="1"/>
    <col min="2540" max="2540" width="8.7109375" style="43" customWidth="1"/>
    <col min="2541" max="2544" width="0" style="43" hidden="1" customWidth="1"/>
    <col min="2545" max="2545" width="8.7109375" style="43" customWidth="1"/>
    <col min="2546" max="2546" width="0" style="43" hidden="1" customWidth="1"/>
    <col min="2547" max="2550" width="8.5703125" style="43" customWidth="1"/>
    <col min="2551" max="2774" width="11.42578125" style="43"/>
    <col min="2775" max="2776" width="2.42578125" style="43" customWidth="1"/>
    <col min="2777" max="2777" width="20.7109375" style="43" customWidth="1"/>
    <col min="2778" max="2778" width="0" style="43" hidden="1" customWidth="1"/>
    <col min="2779" max="2779" width="7.85546875" style="43" customWidth="1"/>
    <col min="2780" max="2788" width="0" style="43" hidden="1" customWidth="1"/>
    <col min="2789" max="2789" width="9.42578125" style="43" customWidth="1"/>
    <col min="2790" max="2791" width="8.7109375" style="43" customWidth="1"/>
    <col min="2792" max="2795" width="0" style="43" hidden="1" customWidth="1"/>
    <col min="2796" max="2796" width="8.7109375" style="43" customWidth="1"/>
    <col min="2797" max="2800" width="0" style="43" hidden="1" customWidth="1"/>
    <col min="2801" max="2801" width="8.7109375" style="43" customWidth="1"/>
    <col min="2802" max="2802" width="0" style="43" hidden="1" customWidth="1"/>
    <col min="2803" max="2806" width="8.5703125" style="43" customWidth="1"/>
    <col min="2807" max="3030" width="11.42578125" style="43"/>
    <col min="3031" max="3032" width="2.42578125" style="43" customWidth="1"/>
    <col min="3033" max="3033" width="20.7109375" style="43" customWidth="1"/>
    <col min="3034" max="3034" width="0" style="43" hidden="1" customWidth="1"/>
    <col min="3035" max="3035" width="7.85546875" style="43" customWidth="1"/>
    <col min="3036" max="3044" width="0" style="43" hidden="1" customWidth="1"/>
    <col min="3045" max="3045" width="9.42578125" style="43" customWidth="1"/>
    <col min="3046" max="3047" width="8.7109375" style="43" customWidth="1"/>
    <col min="3048" max="3051" width="0" style="43" hidden="1" customWidth="1"/>
    <col min="3052" max="3052" width="8.7109375" style="43" customWidth="1"/>
    <col min="3053" max="3056" width="0" style="43" hidden="1" customWidth="1"/>
    <col min="3057" max="3057" width="8.7109375" style="43" customWidth="1"/>
    <col min="3058" max="3058" width="0" style="43" hidden="1" customWidth="1"/>
    <col min="3059" max="3062" width="8.5703125" style="43" customWidth="1"/>
    <col min="3063" max="3286" width="11.42578125" style="43"/>
    <col min="3287" max="3288" width="2.42578125" style="43" customWidth="1"/>
    <col min="3289" max="3289" width="20.7109375" style="43" customWidth="1"/>
    <col min="3290" max="3290" width="0" style="43" hidden="1" customWidth="1"/>
    <col min="3291" max="3291" width="7.85546875" style="43" customWidth="1"/>
    <col min="3292" max="3300" width="0" style="43" hidden="1" customWidth="1"/>
    <col min="3301" max="3301" width="9.42578125" style="43" customWidth="1"/>
    <col min="3302" max="3303" width="8.7109375" style="43" customWidth="1"/>
    <col min="3304" max="3307" width="0" style="43" hidden="1" customWidth="1"/>
    <col min="3308" max="3308" width="8.7109375" style="43" customWidth="1"/>
    <col min="3309" max="3312" width="0" style="43" hidden="1" customWidth="1"/>
    <col min="3313" max="3313" width="8.7109375" style="43" customWidth="1"/>
    <col min="3314" max="3314" width="0" style="43" hidden="1" customWidth="1"/>
    <col min="3315" max="3318" width="8.5703125" style="43" customWidth="1"/>
    <col min="3319" max="3542" width="11.42578125" style="43"/>
    <col min="3543" max="3544" width="2.42578125" style="43" customWidth="1"/>
    <col min="3545" max="3545" width="20.7109375" style="43" customWidth="1"/>
    <col min="3546" max="3546" width="0" style="43" hidden="1" customWidth="1"/>
    <col min="3547" max="3547" width="7.85546875" style="43" customWidth="1"/>
    <col min="3548" max="3556" width="0" style="43" hidden="1" customWidth="1"/>
    <col min="3557" max="3557" width="9.42578125" style="43" customWidth="1"/>
    <col min="3558" max="3559" width="8.7109375" style="43" customWidth="1"/>
    <col min="3560" max="3563" width="0" style="43" hidden="1" customWidth="1"/>
    <col min="3564" max="3564" width="8.7109375" style="43" customWidth="1"/>
    <col min="3565" max="3568" width="0" style="43" hidden="1" customWidth="1"/>
    <col min="3569" max="3569" width="8.7109375" style="43" customWidth="1"/>
    <col min="3570" max="3570" width="0" style="43" hidden="1" customWidth="1"/>
    <col min="3571" max="3574" width="8.5703125" style="43" customWidth="1"/>
    <col min="3575" max="3798" width="11.42578125" style="43"/>
    <col min="3799" max="3800" width="2.42578125" style="43" customWidth="1"/>
    <col min="3801" max="3801" width="20.7109375" style="43" customWidth="1"/>
    <col min="3802" max="3802" width="0" style="43" hidden="1" customWidth="1"/>
    <col min="3803" max="3803" width="7.85546875" style="43" customWidth="1"/>
    <col min="3804" max="3812" width="0" style="43" hidden="1" customWidth="1"/>
    <col min="3813" max="3813" width="9.42578125" style="43" customWidth="1"/>
    <col min="3814" max="3815" width="8.7109375" style="43" customWidth="1"/>
    <col min="3816" max="3819" width="0" style="43" hidden="1" customWidth="1"/>
    <col min="3820" max="3820" width="8.7109375" style="43" customWidth="1"/>
    <col min="3821" max="3824" width="0" style="43" hidden="1" customWidth="1"/>
    <col min="3825" max="3825" width="8.7109375" style="43" customWidth="1"/>
    <col min="3826" max="3826" width="0" style="43" hidden="1" customWidth="1"/>
    <col min="3827" max="3830" width="8.5703125" style="43" customWidth="1"/>
    <col min="3831" max="4054" width="11.42578125" style="43"/>
    <col min="4055" max="4056" width="2.42578125" style="43" customWidth="1"/>
    <col min="4057" max="4057" width="20.7109375" style="43" customWidth="1"/>
    <col min="4058" max="4058" width="0" style="43" hidden="1" customWidth="1"/>
    <col min="4059" max="4059" width="7.85546875" style="43" customWidth="1"/>
    <col min="4060" max="4068" width="0" style="43" hidden="1" customWidth="1"/>
    <col min="4069" max="4069" width="9.42578125" style="43" customWidth="1"/>
    <col min="4070" max="4071" width="8.7109375" style="43" customWidth="1"/>
    <col min="4072" max="4075" width="0" style="43" hidden="1" customWidth="1"/>
    <col min="4076" max="4076" width="8.7109375" style="43" customWidth="1"/>
    <col min="4077" max="4080" width="0" style="43" hidden="1" customWidth="1"/>
    <col min="4081" max="4081" width="8.7109375" style="43" customWidth="1"/>
    <col min="4082" max="4082" width="0" style="43" hidden="1" customWidth="1"/>
    <col min="4083" max="4086" width="8.5703125" style="43" customWidth="1"/>
    <col min="4087" max="4310" width="11.42578125" style="43"/>
    <col min="4311" max="4312" width="2.42578125" style="43" customWidth="1"/>
    <col min="4313" max="4313" width="20.7109375" style="43" customWidth="1"/>
    <col min="4314" max="4314" width="0" style="43" hidden="1" customWidth="1"/>
    <col min="4315" max="4315" width="7.85546875" style="43" customWidth="1"/>
    <col min="4316" max="4324" width="0" style="43" hidden="1" customWidth="1"/>
    <col min="4325" max="4325" width="9.42578125" style="43" customWidth="1"/>
    <col min="4326" max="4327" width="8.7109375" style="43" customWidth="1"/>
    <col min="4328" max="4331" width="0" style="43" hidden="1" customWidth="1"/>
    <col min="4332" max="4332" width="8.7109375" style="43" customWidth="1"/>
    <col min="4333" max="4336" width="0" style="43" hidden="1" customWidth="1"/>
    <col min="4337" max="4337" width="8.7109375" style="43" customWidth="1"/>
    <col min="4338" max="4338" width="0" style="43" hidden="1" customWidth="1"/>
    <col min="4339" max="4342" width="8.5703125" style="43" customWidth="1"/>
    <col min="4343" max="4566" width="11.42578125" style="43"/>
    <col min="4567" max="4568" width="2.42578125" style="43" customWidth="1"/>
    <col min="4569" max="4569" width="20.7109375" style="43" customWidth="1"/>
    <col min="4570" max="4570" width="0" style="43" hidden="1" customWidth="1"/>
    <col min="4571" max="4571" width="7.85546875" style="43" customWidth="1"/>
    <col min="4572" max="4580" width="0" style="43" hidden="1" customWidth="1"/>
    <col min="4581" max="4581" width="9.42578125" style="43" customWidth="1"/>
    <col min="4582" max="4583" width="8.7109375" style="43" customWidth="1"/>
    <col min="4584" max="4587" width="0" style="43" hidden="1" customWidth="1"/>
    <col min="4588" max="4588" width="8.7109375" style="43" customWidth="1"/>
    <col min="4589" max="4592" width="0" style="43" hidden="1" customWidth="1"/>
    <col min="4593" max="4593" width="8.7109375" style="43" customWidth="1"/>
    <col min="4594" max="4594" width="0" style="43" hidden="1" customWidth="1"/>
    <col min="4595" max="4598" width="8.5703125" style="43" customWidth="1"/>
    <col min="4599" max="4822" width="11.42578125" style="43"/>
    <col min="4823" max="4824" width="2.42578125" style="43" customWidth="1"/>
    <col min="4825" max="4825" width="20.7109375" style="43" customWidth="1"/>
    <col min="4826" max="4826" width="0" style="43" hidden="1" customWidth="1"/>
    <col min="4827" max="4827" width="7.85546875" style="43" customWidth="1"/>
    <col min="4828" max="4836" width="0" style="43" hidden="1" customWidth="1"/>
    <col min="4837" max="4837" width="9.42578125" style="43" customWidth="1"/>
    <col min="4838" max="4839" width="8.7109375" style="43" customWidth="1"/>
    <col min="4840" max="4843" width="0" style="43" hidden="1" customWidth="1"/>
    <col min="4844" max="4844" width="8.7109375" style="43" customWidth="1"/>
    <col min="4845" max="4848" width="0" style="43" hidden="1" customWidth="1"/>
    <col min="4849" max="4849" width="8.7109375" style="43" customWidth="1"/>
    <col min="4850" max="4850" width="0" style="43" hidden="1" customWidth="1"/>
    <col min="4851" max="4854" width="8.5703125" style="43" customWidth="1"/>
    <col min="4855" max="5078" width="11.42578125" style="43"/>
    <col min="5079" max="5080" width="2.42578125" style="43" customWidth="1"/>
    <col min="5081" max="5081" width="20.7109375" style="43" customWidth="1"/>
    <col min="5082" max="5082" width="0" style="43" hidden="1" customWidth="1"/>
    <col min="5083" max="5083" width="7.85546875" style="43" customWidth="1"/>
    <col min="5084" max="5092" width="0" style="43" hidden="1" customWidth="1"/>
    <col min="5093" max="5093" width="9.42578125" style="43" customWidth="1"/>
    <col min="5094" max="5095" width="8.7109375" style="43" customWidth="1"/>
    <col min="5096" max="5099" width="0" style="43" hidden="1" customWidth="1"/>
    <col min="5100" max="5100" width="8.7109375" style="43" customWidth="1"/>
    <col min="5101" max="5104" width="0" style="43" hidden="1" customWidth="1"/>
    <col min="5105" max="5105" width="8.7109375" style="43" customWidth="1"/>
    <col min="5106" max="5106" width="0" style="43" hidden="1" customWidth="1"/>
    <col min="5107" max="5110" width="8.5703125" style="43" customWidth="1"/>
    <col min="5111" max="5334" width="11.42578125" style="43"/>
    <col min="5335" max="5336" width="2.42578125" style="43" customWidth="1"/>
    <col min="5337" max="5337" width="20.7109375" style="43" customWidth="1"/>
    <col min="5338" max="5338" width="0" style="43" hidden="1" customWidth="1"/>
    <col min="5339" max="5339" width="7.85546875" style="43" customWidth="1"/>
    <col min="5340" max="5348" width="0" style="43" hidden="1" customWidth="1"/>
    <col min="5349" max="5349" width="9.42578125" style="43" customWidth="1"/>
    <col min="5350" max="5351" width="8.7109375" style="43" customWidth="1"/>
    <col min="5352" max="5355" width="0" style="43" hidden="1" customWidth="1"/>
    <col min="5356" max="5356" width="8.7109375" style="43" customWidth="1"/>
    <col min="5357" max="5360" width="0" style="43" hidden="1" customWidth="1"/>
    <col min="5361" max="5361" width="8.7109375" style="43" customWidth="1"/>
    <col min="5362" max="5362" width="0" style="43" hidden="1" customWidth="1"/>
    <col min="5363" max="5366" width="8.5703125" style="43" customWidth="1"/>
    <col min="5367" max="5590" width="11.42578125" style="43"/>
    <col min="5591" max="5592" width="2.42578125" style="43" customWidth="1"/>
    <col min="5593" max="5593" width="20.7109375" style="43" customWidth="1"/>
    <col min="5594" max="5594" width="0" style="43" hidden="1" customWidth="1"/>
    <col min="5595" max="5595" width="7.85546875" style="43" customWidth="1"/>
    <col min="5596" max="5604" width="0" style="43" hidden="1" customWidth="1"/>
    <col min="5605" max="5605" width="9.42578125" style="43" customWidth="1"/>
    <col min="5606" max="5607" width="8.7109375" style="43" customWidth="1"/>
    <col min="5608" max="5611" width="0" style="43" hidden="1" customWidth="1"/>
    <col min="5612" max="5612" width="8.7109375" style="43" customWidth="1"/>
    <col min="5613" max="5616" width="0" style="43" hidden="1" customWidth="1"/>
    <col min="5617" max="5617" width="8.7109375" style="43" customWidth="1"/>
    <col min="5618" max="5618" width="0" style="43" hidden="1" customWidth="1"/>
    <col min="5619" max="5622" width="8.5703125" style="43" customWidth="1"/>
    <col min="5623" max="5846" width="11.42578125" style="43"/>
    <col min="5847" max="5848" width="2.42578125" style="43" customWidth="1"/>
    <col min="5849" max="5849" width="20.7109375" style="43" customWidth="1"/>
    <col min="5850" max="5850" width="0" style="43" hidden="1" customWidth="1"/>
    <col min="5851" max="5851" width="7.85546875" style="43" customWidth="1"/>
    <col min="5852" max="5860" width="0" style="43" hidden="1" customWidth="1"/>
    <col min="5861" max="5861" width="9.42578125" style="43" customWidth="1"/>
    <col min="5862" max="5863" width="8.7109375" style="43" customWidth="1"/>
    <col min="5864" max="5867" width="0" style="43" hidden="1" customWidth="1"/>
    <col min="5868" max="5868" width="8.7109375" style="43" customWidth="1"/>
    <col min="5869" max="5872" width="0" style="43" hidden="1" customWidth="1"/>
    <col min="5873" max="5873" width="8.7109375" style="43" customWidth="1"/>
    <col min="5874" max="5874" width="0" style="43" hidden="1" customWidth="1"/>
    <col min="5875" max="5878" width="8.5703125" style="43" customWidth="1"/>
    <col min="5879" max="6102" width="11.42578125" style="43"/>
    <col min="6103" max="6104" width="2.42578125" style="43" customWidth="1"/>
    <col min="6105" max="6105" width="20.7109375" style="43" customWidth="1"/>
    <col min="6106" max="6106" width="0" style="43" hidden="1" customWidth="1"/>
    <col min="6107" max="6107" width="7.85546875" style="43" customWidth="1"/>
    <col min="6108" max="6116" width="0" style="43" hidden="1" customWidth="1"/>
    <col min="6117" max="6117" width="9.42578125" style="43" customWidth="1"/>
    <col min="6118" max="6119" width="8.7109375" style="43" customWidth="1"/>
    <col min="6120" max="6123" width="0" style="43" hidden="1" customWidth="1"/>
    <col min="6124" max="6124" width="8.7109375" style="43" customWidth="1"/>
    <col min="6125" max="6128" width="0" style="43" hidden="1" customWidth="1"/>
    <col min="6129" max="6129" width="8.7109375" style="43" customWidth="1"/>
    <col min="6130" max="6130" width="0" style="43" hidden="1" customWidth="1"/>
    <col min="6131" max="6134" width="8.5703125" style="43" customWidth="1"/>
    <col min="6135" max="6358" width="11.42578125" style="43"/>
    <col min="6359" max="6360" width="2.42578125" style="43" customWidth="1"/>
    <col min="6361" max="6361" width="20.7109375" style="43" customWidth="1"/>
    <col min="6362" max="6362" width="0" style="43" hidden="1" customWidth="1"/>
    <col min="6363" max="6363" width="7.85546875" style="43" customWidth="1"/>
    <col min="6364" max="6372" width="0" style="43" hidden="1" customWidth="1"/>
    <col min="6373" max="6373" width="9.42578125" style="43" customWidth="1"/>
    <col min="6374" max="6375" width="8.7109375" style="43" customWidth="1"/>
    <col min="6376" max="6379" width="0" style="43" hidden="1" customWidth="1"/>
    <col min="6380" max="6380" width="8.7109375" style="43" customWidth="1"/>
    <col min="6381" max="6384" width="0" style="43" hidden="1" customWidth="1"/>
    <col min="6385" max="6385" width="8.7109375" style="43" customWidth="1"/>
    <col min="6386" max="6386" width="0" style="43" hidden="1" customWidth="1"/>
    <col min="6387" max="6390" width="8.5703125" style="43" customWidth="1"/>
    <col min="6391" max="6614" width="11.42578125" style="43"/>
    <col min="6615" max="6616" width="2.42578125" style="43" customWidth="1"/>
    <col min="6617" max="6617" width="20.7109375" style="43" customWidth="1"/>
    <col min="6618" max="6618" width="0" style="43" hidden="1" customWidth="1"/>
    <col min="6619" max="6619" width="7.85546875" style="43" customWidth="1"/>
    <col min="6620" max="6628" width="0" style="43" hidden="1" customWidth="1"/>
    <col min="6629" max="6629" width="9.42578125" style="43" customWidth="1"/>
    <col min="6630" max="6631" width="8.7109375" style="43" customWidth="1"/>
    <col min="6632" max="6635" width="0" style="43" hidden="1" customWidth="1"/>
    <col min="6636" max="6636" width="8.7109375" style="43" customWidth="1"/>
    <col min="6637" max="6640" width="0" style="43" hidden="1" customWidth="1"/>
    <col min="6641" max="6641" width="8.7109375" style="43" customWidth="1"/>
    <col min="6642" max="6642" width="0" style="43" hidden="1" customWidth="1"/>
    <col min="6643" max="6646" width="8.5703125" style="43" customWidth="1"/>
    <col min="6647" max="6870" width="11.42578125" style="43"/>
    <col min="6871" max="6872" width="2.42578125" style="43" customWidth="1"/>
    <col min="6873" max="6873" width="20.7109375" style="43" customWidth="1"/>
    <col min="6874" max="6874" width="0" style="43" hidden="1" customWidth="1"/>
    <col min="6875" max="6875" width="7.85546875" style="43" customWidth="1"/>
    <col min="6876" max="6884" width="0" style="43" hidden="1" customWidth="1"/>
    <col min="6885" max="6885" width="9.42578125" style="43" customWidth="1"/>
    <col min="6886" max="6887" width="8.7109375" style="43" customWidth="1"/>
    <col min="6888" max="6891" width="0" style="43" hidden="1" customWidth="1"/>
    <col min="6892" max="6892" width="8.7109375" style="43" customWidth="1"/>
    <col min="6893" max="6896" width="0" style="43" hidden="1" customWidth="1"/>
    <col min="6897" max="6897" width="8.7109375" style="43" customWidth="1"/>
    <col min="6898" max="6898" width="0" style="43" hidden="1" customWidth="1"/>
    <col min="6899" max="6902" width="8.5703125" style="43" customWidth="1"/>
    <col min="6903" max="7126" width="11.42578125" style="43"/>
    <col min="7127" max="7128" width="2.42578125" style="43" customWidth="1"/>
    <col min="7129" max="7129" width="20.7109375" style="43" customWidth="1"/>
    <col min="7130" max="7130" width="0" style="43" hidden="1" customWidth="1"/>
    <col min="7131" max="7131" width="7.85546875" style="43" customWidth="1"/>
    <col min="7132" max="7140" width="0" style="43" hidden="1" customWidth="1"/>
    <col min="7141" max="7141" width="9.42578125" style="43" customWidth="1"/>
    <col min="7142" max="7143" width="8.7109375" style="43" customWidth="1"/>
    <col min="7144" max="7147" width="0" style="43" hidden="1" customWidth="1"/>
    <col min="7148" max="7148" width="8.7109375" style="43" customWidth="1"/>
    <col min="7149" max="7152" width="0" style="43" hidden="1" customWidth="1"/>
    <col min="7153" max="7153" width="8.7109375" style="43" customWidth="1"/>
    <col min="7154" max="7154" width="0" style="43" hidden="1" customWidth="1"/>
    <col min="7155" max="7158" width="8.5703125" style="43" customWidth="1"/>
    <col min="7159" max="7382" width="11.42578125" style="43"/>
    <col min="7383" max="7384" width="2.42578125" style="43" customWidth="1"/>
    <col min="7385" max="7385" width="20.7109375" style="43" customWidth="1"/>
    <col min="7386" max="7386" width="0" style="43" hidden="1" customWidth="1"/>
    <col min="7387" max="7387" width="7.85546875" style="43" customWidth="1"/>
    <col min="7388" max="7396" width="0" style="43" hidden="1" customWidth="1"/>
    <col min="7397" max="7397" width="9.42578125" style="43" customWidth="1"/>
    <col min="7398" max="7399" width="8.7109375" style="43" customWidth="1"/>
    <col min="7400" max="7403" width="0" style="43" hidden="1" customWidth="1"/>
    <col min="7404" max="7404" width="8.7109375" style="43" customWidth="1"/>
    <col min="7405" max="7408" width="0" style="43" hidden="1" customWidth="1"/>
    <col min="7409" max="7409" width="8.7109375" style="43" customWidth="1"/>
    <col min="7410" max="7410" width="0" style="43" hidden="1" customWidth="1"/>
    <col min="7411" max="7414" width="8.5703125" style="43" customWidth="1"/>
    <col min="7415" max="7638" width="11.42578125" style="43"/>
    <col min="7639" max="7640" width="2.42578125" style="43" customWidth="1"/>
    <col min="7641" max="7641" width="20.7109375" style="43" customWidth="1"/>
    <col min="7642" max="7642" width="0" style="43" hidden="1" customWidth="1"/>
    <col min="7643" max="7643" width="7.85546875" style="43" customWidth="1"/>
    <col min="7644" max="7652" width="0" style="43" hidden="1" customWidth="1"/>
    <col min="7653" max="7653" width="9.42578125" style="43" customWidth="1"/>
    <col min="7654" max="7655" width="8.7109375" style="43" customWidth="1"/>
    <col min="7656" max="7659" width="0" style="43" hidden="1" customWidth="1"/>
    <col min="7660" max="7660" width="8.7109375" style="43" customWidth="1"/>
    <col min="7661" max="7664" width="0" style="43" hidden="1" customWidth="1"/>
    <col min="7665" max="7665" width="8.7109375" style="43" customWidth="1"/>
    <col min="7666" max="7666" width="0" style="43" hidden="1" customWidth="1"/>
    <col min="7667" max="7670" width="8.5703125" style="43" customWidth="1"/>
    <col min="7671" max="7894" width="11.42578125" style="43"/>
    <col min="7895" max="7896" width="2.42578125" style="43" customWidth="1"/>
    <col min="7897" max="7897" width="20.7109375" style="43" customWidth="1"/>
    <col min="7898" max="7898" width="0" style="43" hidden="1" customWidth="1"/>
    <col min="7899" max="7899" width="7.85546875" style="43" customWidth="1"/>
    <col min="7900" max="7908" width="0" style="43" hidden="1" customWidth="1"/>
    <col min="7909" max="7909" width="9.42578125" style="43" customWidth="1"/>
    <col min="7910" max="7911" width="8.7109375" style="43" customWidth="1"/>
    <col min="7912" max="7915" width="0" style="43" hidden="1" customWidth="1"/>
    <col min="7916" max="7916" width="8.7109375" style="43" customWidth="1"/>
    <col min="7917" max="7920" width="0" style="43" hidden="1" customWidth="1"/>
    <col min="7921" max="7921" width="8.7109375" style="43" customWidth="1"/>
    <col min="7922" max="7922" width="0" style="43" hidden="1" customWidth="1"/>
    <col min="7923" max="7926" width="8.5703125" style="43" customWidth="1"/>
    <col min="7927" max="8150" width="11.42578125" style="43"/>
    <col min="8151" max="8152" width="2.42578125" style="43" customWidth="1"/>
    <col min="8153" max="8153" width="20.7109375" style="43" customWidth="1"/>
    <col min="8154" max="8154" width="0" style="43" hidden="1" customWidth="1"/>
    <col min="8155" max="8155" width="7.85546875" style="43" customWidth="1"/>
    <col min="8156" max="8164" width="0" style="43" hidden="1" customWidth="1"/>
    <col min="8165" max="8165" width="9.42578125" style="43" customWidth="1"/>
    <col min="8166" max="8167" width="8.7109375" style="43" customWidth="1"/>
    <col min="8168" max="8171" width="0" style="43" hidden="1" customWidth="1"/>
    <col min="8172" max="8172" width="8.7109375" style="43" customWidth="1"/>
    <col min="8173" max="8176" width="0" style="43" hidden="1" customWidth="1"/>
    <col min="8177" max="8177" width="8.7109375" style="43" customWidth="1"/>
    <col min="8178" max="8178" width="0" style="43" hidden="1" customWidth="1"/>
    <col min="8179" max="8182" width="8.5703125" style="43" customWidth="1"/>
    <col min="8183" max="8406" width="11.42578125" style="43"/>
    <col min="8407" max="8408" width="2.42578125" style="43" customWidth="1"/>
    <col min="8409" max="8409" width="20.7109375" style="43" customWidth="1"/>
    <col min="8410" max="8410" width="0" style="43" hidden="1" customWidth="1"/>
    <col min="8411" max="8411" width="7.85546875" style="43" customWidth="1"/>
    <col min="8412" max="8420" width="0" style="43" hidden="1" customWidth="1"/>
    <col min="8421" max="8421" width="9.42578125" style="43" customWidth="1"/>
    <col min="8422" max="8423" width="8.7109375" style="43" customWidth="1"/>
    <col min="8424" max="8427" width="0" style="43" hidden="1" customWidth="1"/>
    <col min="8428" max="8428" width="8.7109375" style="43" customWidth="1"/>
    <col min="8429" max="8432" width="0" style="43" hidden="1" customWidth="1"/>
    <col min="8433" max="8433" width="8.7109375" style="43" customWidth="1"/>
    <col min="8434" max="8434" width="0" style="43" hidden="1" customWidth="1"/>
    <col min="8435" max="8438" width="8.5703125" style="43" customWidth="1"/>
    <col min="8439" max="8662" width="11.42578125" style="43"/>
    <col min="8663" max="8664" width="2.42578125" style="43" customWidth="1"/>
    <col min="8665" max="8665" width="20.7109375" style="43" customWidth="1"/>
    <col min="8666" max="8666" width="0" style="43" hidden="1" customWidth="1"/>
    <col min="8667" max="8667" width="7.85546875" style="43" customWidth="1"/>
    <col min="8668" max="8676" width="0" style="43" hidden="1" customWidth="1"/>
    <col min="8677" max="8677" width="9.42578125" style="43" customWidth="1"/>
    <col min="8678" max="8679" width="8.7109375" style="43" customWidth="1"/>
    <col min="8680" max="8683" width="0" style="43" hidden="1" customWidth="1"/>
    <col min="8684" max="8684" width="8.7109375" style="43" customWidth="1"/>
    <col min="8685" max="8688" width="0" style="43" hidden="1" customWidth="1"/>
    <col min="8689" max="8689" width="8.7109375" style="43" customWidth="1"/>
    <col min="8690" max="8690" width="0" style="43" hidden="1" customWidth="1"/>
    <col min="8691" max="8694" width="8.5703125" style="43" customWidth="1"/>
    <col min="8695" max="8918" width="11.42578125" style="43"/>
    <col min="8919" max="8920" width="2.42578125" style="43" customWidth="1"/>
    <col min="8921" max="8921" width="20.7109375" style="43" customWidth="1"/>
    <col min="8922" max="8922" width="0" style="43" hidden="1" customWidth="1"/>
    <col min="8923" max="8923" width="7.85546875" style="43" customWidth="1"/>
    <col min="8924" max="8932" width="0" style="43" hidden="1" customWidth="1"/>
    <col min="8933" max="8933" width="9.42578125" style="43" customWidth="1"/>
    <col min="8934" max="8935" width="8.7109375" style="43" customWidth="1"/>
    <col min="8936" max="8939" width="0" style="43" hidden="1" customWidth="1"/>
    <col min="8940" max="8940" width="8.7109375" style="43" customWidth="1"/>
    <col min="8941" max="8944" width="0" style="43" hidden="1" customWidth="1"/>
    <col min="8945" max="8945" width="8.7109375" style="43" customWidth="1"/>
    <col min="8946" max="8946" width="0" style="43" hidden="1" customWidth="1"/>
    <col min="8947" max="8950" width="8.5703125" style="43" customWidth="1"/>
    <col min="8951" max="9174" width="11.42578125" style="43"/>
    <col min="9175" max="9176" width="2.42578125" style="43" customWidth="1"/>
    <col min="9177" max="9177" width="20.7109375" style="43" customWidth="1"/>
    <col min="9178" max="9178" width="0" style="43" hidden="1" customWidth="1"/>
    <col min="9179" max="9179" width="7.85546875" style="43" customWidth="1"/>
    <col min="9180" max="9188" width="0" style="43" hidden="1" customWidth="1"/>
    <col min="9189" max="9189" width="9.42578125" style="43" customWidth="1"/>
    <col min="9190" max="9191" width="8.7109375" style="43" customWidth="1"/>
    <col min="9192" max="9195" width="0" style="43" hidden="1" customWidth="1"/>
    <col min="9196" max="9196" width="8.7109375" style="43" customWidth="1"/>
    <col min="9197" max="9200" width="0" style="43" hidden="1" customWidth="1"/>
    <col min="9201" max="9201" width="8.7109375" style="43" customWidth="1"/>
    <col min="9202" max="9202" width="0" style="43" hidden="1" customWidth="1"/>
    <col min="9203" max="9206" width="8.5703125" style="43" customWidth="1"/>
    <col min="9207" max="9430" width="11.42578125" style="43"/>
    <col min="9431" max="9432" width="2.42578125" style="43" customWidth="1"/>
    <col min="9433" max="9433" width="20.7109375" style="43" customWidth="1"/>
    <col min="9434" max="9434" width="0" style="43" hidden="1" customWidth="1"/>
    <col min="9435" max="9435" width="7.85546875" style="43" customWidth="1"/>
    <col min="9436" max="9444" width="0" style="43" hidden="1" customWidth="1"/>
    <col min="9445" max="9445" width="9.42578125" style="43" customWidth="1"/>
    <col min="9446" max="9447" width="8.7109375" style="43" customWidth="1"/>
    <col min="9448" max="9451" width="0" style="43" hidden="1" customWidth="1"/>
    <col min="9452" max="9452" width="8.7109375" style="43" customWidth="1"/>
    <col min="9453" max="9456" width="0" style="43" hidden="1" customWidth="1"/>
    <col min="9457" max="9457" width="8.7109375" style="43" customWidth="1"/>
    <col min="9458" max="9458" width="0" style="43" hidden="1" customWidth="1"/>
    <col min="9459" max="9462" width="8.5703125" style="43" customWidth="1"/>
    <col min="9463" max="9686" width="11.42578125" style="43"/>
    <col min="9687" max="9688" width="2.42578125" style="43" customWidth="1"/>
    <col min="9689" max="9689" width="20.7109375" style="43" customWidth="1"/>
    <col min="9690" max="9690" width="0" style="43" hidden="1" customWidth="1"/>
    <col min="9691" max="9691" width="7.85546875" style="43" customWidth="1"/>
    <col min="9692" max="9700" width="0" style="43" hidden="1" customWidth="1"/>
    <col min="9701" max="9701" width="9.42578125" style="43" customWidth="1"/>
    <col min="9702" max="9703" width="8.7109375" style="43" customWidth="1"/>
    <col min="9704" max="9707" width="0" style="43" hidden="1" customWidth="1"/>
    <col min="9708" max="9708" width="8.7109375" style="43" customWidth="1"/>
    <col min="9709" max="9712" width="0" style="43" hidden="1" customWidth="1"/>
    <col min="9713" max="9713" width="8.7109375" style="43" customWidth="1"/>
    <col min="9714" max="9714" width="0" style="43" hidden="1" customWidth="1"/>
    <col min="9715" max="9718" width="8.5703125" style="43" customWidth="1"/>
    <col min="9719" max="9942" width="11.42578125" style="43"/>
    <col min="9943" max="9944" width="2.42578125" style="43" customWidth="1"/>
    <col min="9945" max="9945" width="20.7109375" style="43" customWidth="1"/>
    <col min="9946" max="9946" width="0" style="43" hidden="1" customWidth="1"/>
    <col min="9947" max="9947" width="7.85546875" style="43" customWidth="1"/>
    <col min="9948" max="9956" width="0" style="43" hidden="1" customWidth="1"/>
    <col min="9957" max="9957" width="9.42578125" style="43" customWidth="1"/>
    <col min="9958" max="9959" width="8.7109375" style="43" customWidth="1"/>
    <col min="9960" max="9963" width="0" style="43" hidden="1" customWidth="1"/>
    <col min="9964" max="9964" width="8.7109375" style="43" customWidth="1"/>
    <col min="9965" max="9968" width="0" style="43" hidden="1" customWidth="1"/>
    <col min="9969" max="9969" width="8.7109375" style="43" customWidth="1"/>
    <col min="9970" max="9970" width="0" style="43" hidden="1" customWidth="1"/>
    <col min="9971" max="9974" width="8.5703125" style="43" customWidth="1"/>
    <col min="9975" max="10198" width="11.42578125" style="43"/>
    <col min="10199" max="10200" width="2.42578125" style="43" customWidth="1"/>
    <col min="10201" max="10201" width="20.7109375" style="43" customWidth="1"/>
    <col min="10202" max="10202" width="0" style="43" hidden="1" customWidth="1"/>
    <col min="10203" max="10203" width="7.85546875" style="43" customWidth="1"/>
    <col min="10204" max="10212" width="0" style="43" hidden="1" customWidth="1"/>
    <col min="10213" max="10213" width="9.42578125" style="43" customWidth="1"/>
    <col min="10214" max="10215" width="8.7109375" style="43" customWidth="1"/>
    <col min="10216" max="10219" width="0" style="43" hidden="1" customWidth="1"/>
    <col min="10220" max="10220" width="8.7109375" style="43" customWidth="1"/>
    <col min="10221" max="10224" width="0" style="43" hidden="1" customWidth="1"/>
    <col min="10225" max="10225" width="8.7109375" style="43" customWidth="1"/>
    <col min="10226" max="10226" width="0" style="43" hidden="1" customWidth="1"/>
    <col min="10227" max="10230" width="8.5703125" style="43" customWidth="1"/>
    <col min="10231" max="10454" width="11.42578125" style="43"/>
    <col min="10455" max="10456" width="2.42578125" style="43" customWidth="1"/>
    <col min="10457" max="10457" width="20.7109375" style="43" customWidth="1"/>
    <col min="10458" max="10458" width="0" style="43" hidden="1" customWidth="1"/>
    <col min="10459" max="10459" width="7.85546875" style="43" customWidth="1"/>
    <col min="10460" max="10468" width="0" style="43" hidden="1" customWidth="1"/>
    <col min="10469" max="10469" width="9.42578125" style="43" customWidth="1"/>
    <col min="10470" max="10471" width="8.7109375" style="43" customWidth="1"/>
    <col min="10472" max="10475" width="0" style="43" hidden="1" customWidth="1"/>
    <col min="10476" max="10476" width="8.7109375" style="43" customWidth="1"/>
    <col min="10477" max="10480" width="0" style="43" hidden="1" customWidth="1"/>
    <col min="10481" max="10481" width="8.7109375" style="43" customWidth="1"/>
    <col min="10482" max="10482" width="0" style="43" hidden="1" customWidth="1"/>
    <col min="10483" max="10486" width="8.5703125" style="43" customWidth="1"/>
    <col min="10487" max="10710" width="11.42578125" style="43"/>
    <col min="10711" max="10712" width="2.42578125" style="43" customWidth="1"/>
    <col min="10713" max="10713" width="20.7109375" style="43" customWidth="1"/>
    <col min="10714" max="10714" width="0" style="43" hidden="1" customWidth="1"/>
    <col min="10715" max="10715" width="7.85546875" style="43" customWidth="1"/>
    <col min="10716" max="10724" width="0" style="43" hidden="1" customWidth="1"/>
    <col min="10725" max="10725" width="9.42578125" style="43" customWidth="1"/>
    <col min="10726" max="10727" width="8.7109375" style="43" customWidth="1"/>
    <col min="10728" max="10731" width="0" style="43" hidden="1" customWidth="1"/>
    <col min="10732" max="10732" width="8.7109375" style="43" customWidth="1"/>
    <col min="10733" max="10736" width="0" style="43" hidden="1" customWidth="1"/>
    <col min="10737" max="10737" width="8.7109375" style="43" customWidth="1"/>
    <col min="10738" max="10738" width="0" style="43" hidden="1" customWidth="1"/>
    <col min="10739" max="10742" width="8.5703125" style="43" customWidth="1"/>
    <col min="10743" max="10966" width="11.42578125" style="43"/>
    <col min="10967" max="10968" width="2.42578125" style="43" customWidth="1"/>
    <col min="10969" max="10969" width="20.7109375" style="43" customWidth="1"/>
    <col min="10970" max="10970" width="0" style="43" hidden="1" customWidth="1"/>
    <col min="10971" max="10971" width="7.85546875" style="43" customWidth="1"/>
    <col min="10972" max="10980" width="0" style="43" hidden="1" customWidth="1"/>
    <col min="10981" max="10981" width="9.42578125" style="43" customWidth="1"/>
    <col min="10982" max="10983" width="8.7109375" style="43" customWidth="1"/>
    <col min="10984" max="10987" width="0" style="43" hidden="1" customWidth="1"/>
    <col min="10988" max="10988" width="8.7109375" style="43" customWidth="1"/>
    <col min="10989" max="10992" width="0" style="43" hidden="1" customWidth="1"/>
    <col min="10993" max="10993" width="8.7109375" style="43" customWidth="1"/>
    <col min="10994" max="10994" width="0" style="43" hidden="1" customWidth="1"/>
    <col min="10995" max="10998" width="8.5703125" style="43" customWidth="1"/>
    <col min="10999" max="11222" width="11.42578125" style="43"/>
    <col min="11223" max="11224" width="2.42578125" style="43" customWidth="1"/>
    <col min="11225" max="11225" width="20.7109375" style="43" customWidth="1"/>
    <col min="11226" max="11226" width="0" style="43" hidden="1" customWidth="1"/>
    <col min="11227" max="11227" width="7.85546875" style="43" customWidth="1"/>
    <col min="11228" max="11236" width="0" style="43" hidden="1" customWidth="1"/>
    <col min="11237" max="11237" width="9.42578125" style="43" customWidth="1"/>
    <col min="11238" max="11239" width="8.7109375" style="43" customWidth="1"/>
    <col min="11240" max="11243" width="0" style="43" hidden="1" customWidth="1"/>
    <col min="11244" max="11244" width="8.7109375" style="43" customWidth="1"/>
    <col min="11245" max="11248" width="0" style="43" hidden="1" customWidth="1"/>
    <col min="11249" max="11249" width="8.7109375" style="43" customWidth="1"/>
    <col min="11250" max="11250" width="0" style="43" hidden="1" customWidth="1"/>
    <col min="11251" max="11254" width="8.5703125" style="43" customWidth="1"/>
    <col min="11255" max="11478" width="11.42578125" style="43"/>
    <col min="11479" max="11480" width="2.42578125" style="43" customWidth="1"/>
    <col min="11481" max="11481" width="20.7109375" style="43" customWidth="1"/>
    <col min="11482" max="11482" width="0" style="43" hidden="1" customWidth="1"/>
    <col min="11483" max="11483" width="7.85546875" style="43" customWidth="1"/>
    <col min="11484" max="11492" width="0" style="43" hidden="1" customWidth="1"/>
    <col min="11493" max="11493" width="9.42578125" style="43" customWidth="1"/>
    <col min="11494" max="11495" width="8.7109375" style="43" customWidth="1"/>
    <col min="11496" max="11499" width="0" style="43" hidden="1" customWidth="1"/>
    <col min="11500" max="11500" width="8.7109375" style="43" customWidth="1"/>
    <col min="11501" max="11504" width="0" style="43" hidden="1" customWidth="1"/>
    <col min="11505" max="11505" width="8.7109375" style="43" customWidth="1"/>
    <col min="11506" max="11506" width="0" style="43" hidden="1" customWidth="1"/>
    <col min="11507" max="11510" width="8.5703125" style="43" customWidth="1"/>
    <col min="11511" max="11734" width="11.42578125" style="43"/>
    <col min="11735" max="11736" width="2.42578125" style="43" customWidth="1"/>
    <col min="11737" max="11737" width="20.7109375" style="43" customWidth="1"/>
    <col min="11738" max="11738" width="0" style="43" hidden="1" customWidth="1"/>
    <col min="11739" max="11739" width="7.85546875" style="43" customWidth="1"/>
    <col min="11740" max="11748" width="0" style="43" hidden="1" customWidth="1"/>
    <col min="11749" max="11749" width="9.42578125" style="43" customWidth="1"/>
    <col min="11750" max="11751" width="8.7109375" style="43" customWidth="1"/>
    <col min="11752" max="11755" width="0" style="43" hidden="1" customWidth="1"/>
    <col min="11756" max="11756" width="8.7109375" style="43" customWidth="1"/>
    <col min="11757" max="11760" width="0" style="43" hidden="1" customWidth="1"/>
    <col min="11761" max="11761" width="8.7109375" style="43" customWidth="1"/>
    <col min="11762" max="11762" width="0" style="43" hidden="1" customWidth="1"/>
    <col min="11763" max="11766" width="8.5703125" style="43" customWidth="1"/>
    <col min="11767" max="11990" width="11.42578125" style="43"/>
    <col min="11991" max="11992" width="2.42578125" style="43" customWidth="1"/>
    <col min="11993" max="11993" width="20.7109375" style="43" customWidth="1"/>
    <col min="11994" max="11994" width="0" style="43" hidden="1" customWidth="1"/>
    <col min="11995" max="11995" width="7.85546875" style="43" customWidth="1"/>
    <col min="11996" max="12004" width="0" style="43" hidden="1" customWidth="1"/>
    <col min="12005" max="12005" width="9.42578125" style="43" customWidth="1"/>
    <col min="12006" max="12007" width="8.7109375" style="43" customWidth="1"/>
    <col min="12008" max="12011" width="0" style="43" hidden="1" customWidth="1"/>
    <col min="12012" max="12012" width="8.7109375" style="43" customWidth="1"/>
    <col min="12013" max="12016" width="0" style="43" hidden="1" customWidth="1"/>
    <col min="12017" max="12017" width="8.7109375" style="43" customWidth="1"/>
    <col min="12018" max="12018" width="0" style="43" hidden="1" customWidth="1"/>
    <col min="12019" max="12022" width="8.5703125" style="43" customWidth="1"/>
    <col min="12023" max="12246" width="11.42578125" style="43"/>
    <col min="12247" max="12248" width="2.42578125" style="43" customWidth="1"/>
    <col min="12249" max="12249" width="20.7109375" style="43" customWidth="1"/>
    <col min="12250" max="12250" width="0" style="43" hidden="1" customWidth="1"/>
    <col min="12251" max="12251" width="7.85546875" style="43" customWidth="1"/>
    <col min="12252" max="12260" width="0" style="43" hidden="1" customWidth="1"/>
    <col min="12261" max="12261" width="9.42578125" style="43" customWidth="1"/>
    <col min="12262" max="12263" width="8.7109375" style="43" customWidth="1"/>
    <col min="12264" max="12267" width="0" style="43" hidden="1" customWidth="1"/>
    <col min="12268" max="12268" width="8.7109375" style="43" customWidth="1"/>
    <col min="12269" max="12272" width="0" style="43" hidden="1" customWidth="1"/>
    <col min="12273" max="12273" width="8.7109375" style="43" customWidth="1"/>
    <col min="12274" max="12274" width="0" style="43" hidden="1" customWidth="1"/>
    <col min="12275" max="12278" width="8.5703125" style="43" customWidth="1"/>
    <col min="12279" max="12502" width="11.42578125" style="43"/>
    <col min="12503" max="12504" width="2.42578125" style="43" customWidth="1"/>
    <col min="12505" max="12505" width="20.7109375" style="43" customWidth="1"/>
    <col min="12506" max="12506" width="0" style="43" hidden="1" customWidth="1"/>
    <col min="12507" max="12507" width="7.85546875" style="43" customWidth="1"/>
    <col min="12508" max="12516" width="0" style="43" hidden="1" customWidth="1"/>
    <col min="12517" max="12517" width="9.42578125" style="43" customWidth="1"/>
    <col min="12518" max="12519" width="8.7109375" style="43" customWidth="1"/>
    <col min="12520" max="12523" width="0" style="43" hidden="1" customWidth="1"/>
    <col min="12524" max="12524" width="8.7109375" style="43" customWidth="1"/>
    <col min="12525" max="12528" width="0" style="43" hidden="1" customWidth="1"/>
    <col min="12529" max="12529" width="8.7109375" style="43" customWidth="1"/>
    <col min="12530" max="12530" width="0" style="43" hidden="1" customWidth="1"/>
    <col min="12531" max="12534" width="8.5703125" style="43" customWidth="1"/>
    <col min="12535" max="12758" width="11.42578125" style="43"/>
    <col min="12759" max="12760" width="2.42578125" style="43" customWidth="1"/>
    <col min="12761" max="12761" width="20.7109375" style="43" customWidth="1"/>
    <col min="12762" max="12762" width="0" style="43" hidden="1" customWidth="1"/>
    <col min="12763" max="12763" width="7.85546875" style="43" customWidth="1"/>
    <col min="12764" max="12772" width="0" style="43" hidden="1" customWidth="1"/>
    <col min="12773" max="12773" width="9.42578125" style="43" customWidth="1"/>
    <col min="12774" max="12775" width="8.7109375" style="43" customWidth="1"/>
    <col min="12776" max="12779" width="0" style="43" hidden="1" customWidth="1"/>
    <col min="12780" max="12780" width="8.7109375" style="43" customWidth="1"/>
    <col min="12781" max="12784" width="0" style="43" hidden="1" customWidth="1"/>
    <col min="12785" max="12785" width="8.7109375" style="43" customWidth="1"/>
    <col min="12786" max="12786" width="0" style="43" hidden="1" customWidth="1"/>
    <col min="12787" max="12790" width="8.5703125" style="43" customWidth="1"/>
    <col min="12791" max="13014" width="11.42578125" style="43"/>
    <col min="13015" max="13016" width="2.42578125" style="43" customWidth="1"/>
    <col min="13017" max="13017" width="20.7109375" style="43" customWidth="1"/>
    <col min="13018" max="13018" width="0" style="43" hidden="1" customWidth="1"/>
    <col min="13019" max="13019" width="7.85546875" style="43" customWidth="1"/>
    <col min="13020" max="13028" width="0" style="43" hidden="1" customWidth="1"/>
    <col min="13029" max="13029" width="9.42578125" style="43" customWidth="1"/>
    <col min="13030" max="13031" width="8.7109375" style="43" customWidth="1"/>
    <col min="13032" max="13035" width="0" style="43" hidden="1" customWidth="1"/>
    <col min="13036" max="13036" width="8.7109375" style="43" customWidth="1"/>
    <col min="13037" max="13040" width="0" style="43" hidden="1" customWidth="1"/>
    <col min="13041" max="13041" width="8.7109375" style="43" customWidth="1"/>
    <col min="13042" max="13042" width="0" style="43" hidden="1" customWidth="1"/>
    <col min="13043" max="13046" width="8.5703125" style="43" customWidth="1"/>
    <col min="13047" max="13270" width="11.42578125" style="43"/>
    <col min="13271" max="13272" width="2.42578125" style="43" customWidth="1"/>
    <col min="13273" max="13273" width="20.7109375" style="43" customWidth="1"/>
    <col min="13274" max="13274" width="0" style="43" hidden="1" customWidth="1"/>
    <col min="13275" max="13275" width="7.85546875" style="43" customWidth="1"/>
    <col min="13276" max="13284" width="0" style="43" hidden="1" customWidth="1"/>
    <col min="13285" max="13285" width="9.42578125" style="43" customWidth="1"/>
    <col min="13286" max="13287" width="8.7109375" style="43" customWidth="1"/>
    <col min="13288" max="13291" width="0" style="43" hidden="1" customWidth="1"/>
    <col min="13292" max="13292" width="8.7109375" style="43" customWidth="1"/>
    <col min="13293" max="13296" width="0" style="43" hidden="1" customWidth="1"/>
    <col min="13297" max="13297" width="8.7109375" style="43" customWidth="1"/>
    <col min="13298" max="13298" width="0" style="43" hidden="1" customWidth="1"/>
    <col min="13299" max="13302" width="8.5703125" style="43" customWidth="1"/>
    <col min="13303" max="13526" width="11.42578125" style="43"/>
    <col min="13527" max="13528" width="2.42578125" style="43" customWidth="1"/>
    <col min="13529" max="13529" width="20.7109375" style="43" customWidth="1"/>
    <col min="13530" max="13530" width="0" style="43" hidden="1" customWidth="1"/>
    <col min="13531" max="13531" width="7.85546875" style="43" customWidth="1"/>
    <col min="13532" max="13540" width="0" style="43" hidden="1" customWidth="1"/>
    <col min="13541" max="13541" width="9.42578125" style="43" customWidth="1"/>
    <col min="13542" max="13543" width="8.7109375" style="43" customWidth="1"/>
    <col min="13544" max="13547" width="0" style="43" hidden="1" customWidth="1"/>
    <col min="13548" max="13548" width="8.7109375" style="43" customWidth="1"/>
    <col min="13549" max="13552" width="0" style="43" hidden="1" customWidth="1"/>
    <col min="13553" max="13553" width="8.7109375" style="43" customWidth="1"/>
    <col min="13554" max="13554" width="0" style="43" hidden="1" customWidth="1"/>
    <col min="13555" max="13558" width="8.5703125" style="43" customWidth="1"/>
    <col min="13559" max="13782" width="11.42578125" style="43"/>
    <col min="13783" max="13784" width="2.42578125" style="43" customWidth="1"/>
    <col min="13785" max="13785" width="20.7109375" style="43" customWidth="1"/>
    <col min="13786" max="13786" width="0" style="43" hidden="1" customWidth="1"/>
    <col min="13787" max="13787" width="7.85546875" style="43" customWidth="1"/>
    <col min="13788" max="13796" width="0" style="43" hidden="1" customWidth="1"/>
    <col min="13797" max="13797" width="9.42578125" style="43" customWidth="1"/>
    <col min="13798" max="13799" width="8.7109375" style="43" customWidth="1"/>
    <col min="13800" max="13803" width="0" style="43" hidden="1" customWidth="1"/>
    <col min="13804" max="13804" width="8.7109375" style="43" customWidth="1"/>
    <col min="13805" max="13808" width="0" style="43" hidden="1" customWidth="1"/>
    <col min="13809" max="13809" width="8.7109375" style="43" customWidth="1"/>
    <col min="13810" max="13810" width="0" style="43" hidden="1" customWidth="1"/>
    <col min="13811" max="13814" width="8.5703125" style="43" customWidth="1"/>
    <col min="13815" max="14038" width="11.42578125" style="43"/>
    <col min="14039" max="14040" width="2.42578125" style="43" customWidth="1"/>
    <col min="14041" max="14041" width="20.7109375" style="43" customWidth="1"/>
    <col min="14042" max="14042" width="0" style="43" hidden="1" customWidth="1"/>
    <col min="14043" max="14043" width="7.85546875" style="43" customWidth="1"/>
    <col min="14044" max="14052" width="0" style="43" hidden="1" customWidth="1"/>
    <col min="14053" max="14053" width="9.42578125" style="43" customWidth="1"/>
    <col min="14054" max="14055" width="8.7109375" style="43" customWidth="1"/>
    <col min="14056" max="14059" width="0" style="43" hidden="1" customWidth="1"/>
    <col min="14060" max="14060" width="8.7109375" style="43" customWidth="1"/>
    <col min="14061" max="14064" width="0" style="43" hidden="1" customWidth="1"/>
    <col min="14065" max="14065" width="8.7109375" style="43" customWidth="1"/>
    <col min="14066" max="14066" width="0" style="43" hidden="1" customWidth="1"/>
    <col min="14067" max="14070" width="8.5703125" style="43" customWidth="1"/>
    <col min="14071" max="14294" width="11.42578125" style="43"/>
    <col min="14295" max="14296" width="2.42578125" style="43" customWidth="1"/>
    <col min="14297" max="14297" width="20.7109375" style="43" customWidth="1"/>
    <col min="14298" max="14298" width="0" style="43" hidden="1" customWidth="1"/>
    <col min="14299" max="14299" width="7.85546875" style="43" customWidth="1"/>
    <col min="14300" max="14308" width="0" style="43" hidden="1" customWidth="1"/>
    <col min="14309" max="14309" width="9.42578125" style="43" customWidth="1"/>
    <col min="14310" max="14311" width="8.7109375" style="43" customWidth="1"/>
    <col min="14312" max="14315" width="0" style="43" hidden="1" customWidth="1"/>
    <col min="14316" max="14316" width="8.7109375" style="43" customWidth="1"/>
    <col min="14317" max="14320" width="0" style="43" hidden="1" customWidth="1"/>
    <col min="14321" max="14321" width="8.7109375" style="43" customWidth="1"/>
    <col min="14322" max="14322" width="0" style="43" hidden="1" customWidth="1"/>
    <col min="14323" max="14326" width="8.5703125" style="43" customWidth="1"/>
    <col min="14327" max="14550" width="11.42578125" style="43"/>
    <col min="14551" max="14552" width="2.42578125" style="43" customWidth="1"/>
    <col min="14553" max="14553" width="20.7109375" style="43" customWidth="1"/>
    <col min="14554" max="14554" width="0" style="43" hidden="1" customWidth="1"/>
    <col min="14555" max="14555" width="7.85546875" style="43" customWidth="1"/>
    <col min="14556" max="14564" width="0" style="43" hidden="1" customWidth="1"/>
    <col min="14565" max="14565" width="9.42578125" style="43" customWidth="1"/>
    <col min="14566" max="14567" width="8.7109375" style="43" customWidth="1"/>
    <col min="14568" max="14571" width="0" style="43" hidden="1" customWidth="1"/>
    <col min="14572" max="14572" width="8.7109375" style="43" customWidth="1"/>
    <col min="14573" max="14576" width="0" style="43" hidden="1" customWidth="1"/>
    <col min="14577" max="14577" width="8.7109375" style="43" customWidth="1"/>
    <col min="14578" max="14578" width="0" style="43" hidden="1" customWidth="1"/>
    <col min="14579" max="14582" width="8.5703125" style="43" customWidth="1"/>
    <col min="14583" max="14806" width="11.42578125" style="43"/>
    <col min="14807" max="14808" width="2.42578125" style="43" customWidth="1"/>
    <col min="14809" max="14809" width="20.7109375" style="43" customWidth="1"/>
    <col min="14810" max="14810" width="0" style="43" hidden="1" customWidth="1"/>
    <col min="14811" max="14811" width="7.85546875" style="43" customWidth="1"/>
    <col min="14812" max="14820" width="0" style="43" hidden="1" customWidth="1"/>
    <col min="14821" max="14821" width="9.42578125" style="43" customWidth="1"/>
    <col min="14822" max="14823" width="8.7109375" style="43" customWidth="1"/>
    <col min="14824" max="14827" width="0" style="43" hidden="1" customWidth="1"/>
    <col min="14828" max="14828" width="8.7109375" style="43" customWidth="1"/>
    <col min="14829" max="14832" width="0" style="43" hidden="1" customWidth="1"/>
    <col min="14833" max="14833" width="8.7109375" style="43" customWidth="1"/>
    <col min="14834" max="14834" width="0" style="43" hidden="1" customWidth="1"/>
    <col min="14835" max="14838" width="8.5703125" style="43" customWidth="1"/>
    <col min="14839" max="15062" width="11.42578125" style="43"/>
    <col min="15063" max="15064" width="2.42578125" style="43" customWidth="1"/>
    <col min="15065" max="15065" width="20.7109375" style="43" customWidth="1"/>
    <col min="15066" max="15066" width="0" style="43" hidden="1" customWidth="1"/>
    <col min="15067" max="15067" width="7.85546875" style="43" customWidth="1"/>
    <col min="15068" max="15076" width="0" style="43" hidden="1" customWidth="1"/>
    <col min="15077" max="15077" width="9.42578125" style="43" customWidth="1"/>
    <col min="15078" max="15079" width="8.7109375" style="43" customWidth="1"/>
    <col min="15080" max="15083" width="0" style="43" hidden="1" customWidth="1"/>
    <col min="15084" max="15084" width="8.7109375" style="43" customWidth="1"/>
    <col min="15085" max="15088" width="0" style="43" hidden="1" customWidth="1"/>
    <col min="15089" max="15089" width="8.7109375" style="43" customWidth="1"/>
    <col min="15090" max="15090" width="0" style="43" hidden="1" customWidth="1"/>
    <col min="15091" max="15094" width="8.5703125" style="43" customWidth="1"/>
    <col min="15095" max="15318" width="11.42578125" style="43"/>
    <col min="15319" max="15320" width="2.42578125" style="43" customWidth="1"/>
    <col min="15321" max="15321" width="20.7109375" style="43" customWidth="1"/>
    <col min="15322" max="15322" width="0" style="43" hidden="1" customWidth="1"/>
    <col min="15323" max="15323" width="7.85546875" style="43" customWidth="1"/>
    <col min="15324" max="15332" width="0" style="43" hidden="1" customWidth="1"/>
    <col min="15333" max="15333" width="9.42578125" style="43" customWidth="1"/>
    <col min="15334" max="15335" width="8.7109375" style="43" customWidth="1"/>
    <col min="15336" max="15339" width="0" style="43" hidden="1" customWidth="1"/>
    <col min="15340" max="15340" width="8.7109375" style="43" customWidth="1"/>
    <col min="15341" max="15344" width="0" style="43" hidden="1" customWidth="1"/>
    <col min="15345" max="15345" width="8.7109375" style="43" customWidth="1"/>
    <col min="15346" max="15346" width="0" style="43" hidden="1" customWidth="1"/>
    <col min="15347" max="15350" width="8.5703125" style="43" customWidth="1"/>
    <col min="15351" max="15574" width="11.42578125" style="43"/>
    <col min="15575" max="15576" width="2.42578125" style="43" customWidth="1"/>
    <col min="15577" max="15577" width="20.7109375" style="43" customWidth="1"/>
    <col min="15578" max="15578" width="0" style="43" hidden="1" customWidth="1"/>
    <col min="15579" max="15579" width="7.85546875" style="43" customWidth="1"/>
    <col min="15580" max="15588" width="0" style="43" hidden="1" customWidth="1"/>
    <col min="15589" max="15589" width="9.42578125" style="43" customWidth="1"/>
    <col min="15590" max="15591" width="8.7109375" style="43" customWidth="1"/>
    <col min="15592" max="15595" width="0" style="43" hidden="1" customWidth="1"/>
    <col min="15596" max="15596" width="8.7109375" style="43" customWidth="1"/>
    <col min="15597" max="15600" width="0" style="43" hidden="1" customWidth="1"/>
    <col min="15601" max="15601" width="8.7109375" style="43" customWidth="1"/>
    <col min="15602" max="15602" width="0" style="43" hidden="1" customWidth="1"/>
    <col min="15603" max="15606" width="8.5703125" style="43" customWidth="1"/>
    <col min="15607" max="15830" width="11.42578125" style="43"/>
    <col min="15831" max="15832" width="2.42578125" style="43" customWidth="1"/>
    <col min="15833" max="15833" width="20.7109375" style="43" customWidth="1"/>
    <col min="15834" max="15834" width="0" style="43" hidden="1" customWidth="1"/>
    <col min="15835" max="15835" width="7.85546875" style="43" customWidth="1"/>
    <col min="15836" max="15844" width="0" style="43" hidden="1" customWidth="1"/>
    <col min="15845" max="15845" width="9.42578125" style="43" customWidth="1"/>
    <col min="15846" max="15847" width="8.7109375" style="43" customWidth="1"/>
    <col min="15848" max="15851" width="0" style="43" hidden="1" customWidth="1"/>
    <col min="15852" max="15852" width="8.7109375" style="43" customWidth="1"/>
    <col min="15853" max="15856" width="0" style="43" hidden="1" customWidth="1"/>
    <col min="15857" max="15857" width="8.7109375" style="43" customWidth="1"/>
    <col min="15858" max="15858" width="0" style="43" hidden="1" customWidth="1"/>
    <col min="15859" max="15862" width="8.5703125" style="43" customWidth="1"/>
    <col min="15863" max="16086" width="11.42578125" style="43"/>
    <col min="16087" max="16088" width="2.42578125" style="43" customWidth="1"/>
    <col min="16089" max="16089" width="20.7109375" style="43" customWidth="1"/>
    <col min="16090" max="16090" width="0" style="43" hidden="1" customWidth="1"/>
    <col min="16091" max="16091" width="7.85546875" style="43" customWidth="1"/>
    <col min="16092" max="16100" width="0" style="43" hidden="1" customWidth="1"/>
    <col min="16101" max="16101" width="9.42578125" style="43" customWidth="1"/>
    <col min="16102" max="16103" width="8.7109375" style="43" customWidth="1"/>
    <col min="16104" max="16107" width="0" style="43" hidden="1" customWidth="1"/>
    <col min="16108" max="16108" width="8.7109375" style="43" customWidth="1"/>
    <col min="16109" max="16112" width="0" style="43" hidden="1" customWidth="1"/>
    <col min="16113" max="16113" width="8.7109375" style="43" customWidth="1"/>
    <col min="16114" max="16114" width="0" style="43" hidden="1" customWidth="1"/>
    <col min="16115" max="16118" width="8.5703125" style="43" customWidth="1"/>
    <col min="16119" max="16384" width="11.42578125" style="43"/>
  </cols>
  <sheetData>
    <row r="1" spans="1:76" s="290" customFormat="1" ht="21.95" customHeight="1">
      <c r="A1" s="289" t="str">
        <f>CONCATENATE(Inhalt_K8!B35,"   ",Inhalt_K8!C35)</f>
        <v>811   Entwicklung der Theater und Orchester der Hansestadt Lübeck 1988 - 2022</v>
      </c>
      <c r="B1" s="289"/>
      <c r="C1" s="289"/>
    </row>
    <row r="2" spans="1:76" ht="6" customHeight="1">
      <c r="C2" s="129"/>
      <c r="AO2" s="43" t="s">
        <v>519</v>
      </c>
    </row>
    <row r="3" spans="1:76" s="119" customFormat="1" ht="25.5" customHeight="1">
      <c r="A3" s="494" t="s">
        <v>216</v>
      </c>
      <c r="B3" s="499"/>
      <c r="C3" s="500"/>
      <c r="D3" s="164" t="s">
        <v>217</v>
      </c>
      <c r="E3" s="164" t="s">
        <v>408</v>
      </c>
      <c r="F3" s="164" t="s">
        <v>218</v>
      </c>
      <c r="G3" s="164" t="s">
        <v>219</v>
      </c>
      <c r="H3" s="164" t="s">
        <v>220</v>
      </c>
      <c r="I3" s="164" t="s">
        <v>221</v>
      </c>
      <c r="J3" s="164" t="s">
        <v>222</v>
      </c>
      <c r="K3" s="164" t="s">
        <v>223</v>
      </c>
      <c r="L3" s="164" t="s">
        <v>224</v>
      </c>
      <c r="M3" s="165" t="s">
        <v>225</v>
      </c>
      <c r="N3" s="165" t="s">
        <v>226</v>
      </c>
      <c r="O3" s="166" t="s">
        <v>227</v>
      </c>
      <c r="P3" s="166" t="s">
        <v>228</v>
      </c>
      <c r="Q3" s="166" t="s">
        <v>229</v>
      </c>
      <c r="R3" s="166" t="s">
        <v>230</v>
      </c>
      <c r="S3" s="166" t="s">
        <v>231</v>
      </c>
      <c r="T3" s="166" t="s">
        <v>232</v>
      </c>
      <c r="U3" s="166" t="s">
        <v>233</v>
      </c>
      <c r="V3" s="166" t="s">
        <v>234</v>
      </c>
      <c r="W3" s="166" t="s">
        <v>149</v>
      </c>
      <c r="X3" s="166" t="s">
        <v>235</v>
      </c>
      <c r="Y3" s="166" t="s">
        <v>409</v>
      </c>
      <c r="Z3" s="167" t="s">
        <v>236</v>
      </c>
      <c r="AA3" s="167" t="s">
        <v>146</v>
      </c>
      <c r="AB3" s="167" t="s">
        <v>147</v>
      </c>
      <c r="AC3" s="167" t="s">
        <v>148</v>
      </c>
      <c r="AD3" s="167" t="s">
        <v>5</v>
      </c>
      <c r="AE3" s="167" t="s">
        <v>402</v>
      </c>
      <c r="AF3" s="167" t="s">
        <v>6</v>
      </c>
      <c r="AG3" s="167" t="s">
        <v>7</v>
      </c>
      <c r="AH3" s="167" t="s">
        <v>404</v>
      </c>
      <c r="AI3" s="167" t="s">
        <v>405</v>
      </c>
      <c r="AJ3" s="167" t="s">
        <v>457</v>
      </c>
      <c r="AK3" s="167" t="s">
        <v>458</v>
      </c>
      <c r="AL3" s="167" t="s">
        <v>501</v>
      </c>
      <c r="AM3" s="167" t="s">
        <v>502</v>
      </c>
      <c r="AN3" s="167" t="s">
        <v>503</v>
      </c>
      <c r="AO3" s="342" t="s">
        <v>459</v>
      </c>
      <c r="AP3" s="342" t="s">
        <v>460</v>
      </c>
      <c r="AQ3" s="342" t="s">
        <v>461</v>
      </c>
      <c r="AR3" s="342" t="s">
        <v>462</v>
      </c>
      <c r="AS3" s="342" t="s">
        <v>157</v>
      </c>
      <c r="AT3" s="342" t="s">
        <v>158</v>
      </c>
      <c r="AU3" s="342" t="s">
        <v>159</v>
      </c>
      <c r="AV3" s="342" t="s">
        <v>463</v>
      </c>
      <c r="AW3" s="342" t="s">
        <v>162</v>
      </c>
      <c r="AX3" s="342" t="s">
        <v>163</v>
      </c>
      <c r="AY3" s="342" t="s">
        <v>164</v>
      </c>
      <c r="AZ3" s="342" t="s">
        <v>165</v>
      </c>
      <c r="BA3" s="342" t="s">
        <v>166</v>
      </c>
      <c r="BB3" s="342" t="s">
        <v>167</v>
      </c>
      <c r="BC3" s="342" t="s">
        <v>168</v>
      </c>
      <c r="BD3" s="342" t="s">
        <v>169</v>
      </c>
      <c r="BE3" s="342" t="s">
        <v>170</v>
      </c>
      <c r="BF3" s="342" t="s">
        <v>171</v>
      </c>
      <c r="BG3" s="342" t="s">
        <v>172</v>
      </c>
      <c r="BH3" s="342" t="s">
        <v>173</v>
      </c>
      <c r="BI3" s="342" t="s">
        <v>174</v>
      </c>
      <c r="BJ3" s="342" t="s">
        <v>175</v>
      </c>
      <c r="BK3" s="342" t="s">
        <v>176</v>
      </c>
      <c r="BL3" s="342" t="s">
        <v>177</v>
      </c>
      <c r="BM3" s="342" t="s">
        <v>178</v>
      </c>
      <c r="BN3" s="342" t="s">
        <v>180</v>
      </c>
      <c r="BO3" s="342" t="s">
        <v>181</v>
      </c>
      <c r="BP3" s="342" t="s">
        <v>182</v>
      </c>
      <c r="BQ3" s="342" t="s">
        <v>183</v>
      </c>
      <c r="BR3" s="342" t="s">
        <v>184</v>
      </c>
      <c r="BS3" s="342" t="s">
        <v>396</v>
      </c>
      <c r="BT3" s="342" t="s">
        <v>397</v>
      </c>
      <c r="BU3" s="342" t="s">
        <v>398</v>
      </c>
      <c r="BV3" s="342" t="s">
        <v>504</v>
      </c>
      <c r="BW3" s="342" t="s">
        <v>505</v>
      </c>
      <c r="BX3" s="342" t="s">
        <v>506</v>
      </c>
    </row>
    <row r="4" spans="1:76" ht="18" customHeight="1">
      <c r="A4" s="168" t="s">
        <v>378</v>
      </c>
      <c r="B4" s="150"/>
      <c r="C4" s="67"/>
      <c r="D4" s="169"/>
      <c r="E4" s="169"/>
      <c r="F4" s="169"/>
      <c r="G4" s="169"/>
      <c r="H4" s="169"/>
      <c r="I4" s="169"/>
      <c r="J4" s="169"/>
      <c r="K4" s="169"/>
      <c r="L4" s="169"/>
      <c r="M4" s="170"/>
      <c r="N4" s="170"/>
      <c r="O4" s="171"/>
      <c r="P4" s="171"/>
      <c r="Q4" s="171"/>
      <c r="R4" s="171"/>
      <c r="S4" s="171"/>
      <c r="T4" s="171"/>
      <c r="U4" s="171"/>
      <c r="V4" s="171"/>
      <c r="W4" s="171"/>
      <c r="X4" s="171"/>
      <c r="Y4" s="171"/>
      <c r="Z4" s="171"/>
      <c r="AA4" s="171"/>
      <c r="AB4" s="171"/>
      <c r="AC4" s="171"/>
      <c r="AD4" s="171"/>
      <c r="AE4" s="171"/>
      <c r="AF4" s="163"/>
      <c r="AG4" s="163"/>
      <c r="AH4" s="163"/>
      <c r="AI4" s="163"/>
      <c r="AJ4" s="163"/>
      <c r="AK4" s="163"/>
      <c r="AL4" s="163"/>
      <c r="AM4" s="163"/>
      <c r="AN4" s="163"/>
    </row>
    <row r="5" spans="1:76" ht="12" customHeight="1">
      <c r="A5" s="162"/>
      <c r="B5" s="162" t="s">
        <v>237</v>
      </c>
      <c r="C5" s="63"/>
      <c r="D5" s="147"/>
      <c r="E5" s="163"/>
      <c r="F5" s="172"/>
      <c r="G5" s="172"/>
      <c r="H5" s="172"/>
      <c r="I5" s="172"/>
      <c r="J5" s="172"/>
      <c r="K5" s="143"/>
      <c r="L5" s="172"/>
      <c r="M5" s="173"/>
      <c r="N5" s="173"/>
      <c r="O5" s="174"/>
      <c r="P5" s="174"/>
      <c r="Q5" s="174"/>
      <c r="R5" s="174"/>
      <c r="S5" s="174"/>
      <c r="T5" s="174"/>
      <c r="U5" s="174"/>
      <c r="V5" s="174"/>
      <c r="W5" s="174"/>
      <c r="X5" s="174"/>
      <c r="Y5" s="174"/>
      <c r="Z5" s="174"/>
      <c r="AA5" s="174"/>
      <c r="AB5" s="174"/>
      <c r="AC5" s="174"/>
      <c r="AD5" s="174"/>
      <c r="AE5" s="171"/>
      <c r="AF5" s="146"/>
      <c r="AG5" s="146"/>
      <c r="AH5" s="146"/>
      <c r="AI5" s="146"/>
      <c r="AJ5" s="146"/>
      <c r="AK5" s="146"/>
      <c r="AL5" s="146"/>
      <c r="AM5" s="146"/>
      <c r="AN5" s="146"/>
    </row>
    <row r="6" spans="1:76" ht="13.15" customHeight="1">
      <c r="A6" s="296"/>
      <c r="B6" s="175"/>
      <c r="C6" s="176" t="s">
        <v>204</v>
      </c>
      <c r="D6" s="147">
        <v>203</v>
      </c>
      <c r="E6" s="163">
        <v>208</v>
      </c>
      <c r="F6" s="172">
        <v>210</v>
      </c>
      <c r="G6" s="172">
        <v>217</v>
      </c>
      <c r="H6" s="172">
        <v>203</v>
      </c>
      <c r="I6" s="172">
        <v>91</v>
      </c>
      <c r="J6" s="177" t="s">
        <v>10</v>
      </c>
      <c r="K6" s="177" t="s">
        <v>10</v>
      </c>
      <c r="L6" s="177" t="s">
        <v>10</v>
      </c>
      <c r="M6" s="157">
        <v>218</v>
      </c>
      <c r="N6" s="157">
        <v>218</v>
      </c>
      <c r="O6" s="178">
        <v>220</v>
      </c>
      <c r="P6" s="178">
        <v>211</v>
      </c>
      <c r="Q6" s="178">
        <v>200</v>
      </c>
      <c r="R6" s="178">
        <v>198</v>
      </c>
      <c r="S6" s="178">
        <f>152+34+2</f>
        <v>188</v>
      </c>
      <c r="T6" s="146">
        <v>209</v>
      </c>
      <c r="U6" s="146">
        <v>197</v>
      </c>
      <c r="V6" s="146">
        <v>193</v>
      </c>
      <c r="W6" s="146">
        <f>187-9+10</f>
        <v>188</v>
      </c>
      <c r="X6" s="146">
        <v>165</v>
      </c>
      <c r="Y6" s="146">
        <v>176</v>
      </c>
      <c r="Z6" s="146">
        <v>172</v>
      </c>
      <c r="AA6" s="146">
        <v>167</v>
      </c>
      <c r="AB6" s="146">
        <v>184</v>
      </c>
      <c r="AC6" s="146">
        <v>179</v>
      </c>
      <c r="AD6" s="146">
        <v>174</v>
      </c>
      <c r="AE6" s="146">
        <v>174</v>
      </c>
      <c r="AF6" s="146">
        <v>163</v>
      </c>
      <c r="AG6" s="34">
        <v>173</v>
      </c>
      <c r="AH6" s="146">
        <v>166</v>
      </c>
      <c r="AI6" s="146">
        <v>124</v>
      </c>
      <c r="AJ6" s="413">
        <v>57</v>
      </c>
      <c r="AK6" s="146">
        <v>172</v>
      </c>
      <c r="AL6" s="146" t="s">
        <v>418</v>
      </c>
      <c r="AM6" s="146" t="s">
        <v>418</v>
      </c>
      <c r="AN6" s="146" t="s">
        <v>418</v>
      </c>
    </row>
    <row r="7" spans="1:76" ht="13.15" customHeight="1">
      <c r="A7" s="296"/>
      <c r="B7" s="175"/>
      <c r="C7" s="176" t="s">
        <v>560</v>
      </c>
      <c r="D7" s="147">
        <v>145020</v>
      </c>
      <c r="E7" s="163">
        <v>142885</v>
      </c>
      <c r="F7" s="172">
        <v>139536</v>
      </c>
      <c r="G7" s="172">
        <v>128948</v>
      </c>
      <c r="H7" s="172">
        <v>117915</v>
      </c>
      <c r="I7" s="172">
        <v>61417</v>
      </c>
      <c r="J7" s="177" t="s">
        <v>10</v>
      </c>
      <c r="K7" s="177" t="s">
        <v>10</v>
      </c>
      <c r="L7" s="177" t="s">
        <v>10</v>
      </c>
      <c r="M7" s="157">
        <v>124564</v>
      </c>
      <c r="N7" s="157">
        <v>124428</v>
      </c>
      <c r="O7" s="178">
        <v>126594</v>
      </c>
      <c r="P7" s="178">
        <v>117632</v>
      </c>
      <c r="Q7" s="178">
        <v>93272</v>
      </c>
      <c r="R7" s="178">
        <v>90997</v>
      </c>
      <c r="S7" s="178">
        <v>96944</v>
      </c>
      <c r="T7" s="146">
        <v>110906</v>
      </c>
      <c r="U7" s="146">
        <v>98790</v>
      </c>
      <c r="V7" s="146">
        <v>91722</v>
      </c>
      <c r="W7" s="146">
        <f>85611-6672</f>
        <v>78939</v>
      </c>
      <c r="X7" s="146">
        <v>90782</v>
      </c>
      <c r="Y7" s="146">
        <v>109504</v>
      </c>
      <c r="Z7" s="146">
        <v>102947</v>
      </c>
      <c r="AA7" s="146">
        <v>96924</v>
      </c>
      <c r="AB7" s="146">
        <v>109592</v>
      </c>
      <c r="AC7" s="146">
        <v>103279</v>
      </c>
      <c r="AD7" s="146">
        <v>91750</v>
      </c>
      <c r="AE7" s="146">
        <v>92631</v>
      </c>
      <c r="AF7" s="146">
        <v>100258</v>
      </c>
      <c r="AG7" s="34">
        <v>105959</v>
      </c>
      <c r="AH7" s="146">
        <v>107499</v>
      </c>
      <c r="AI7" s="146">
        <v>69540</v>
      </c>
      <c r="AJ7" s="413">
        <v>7340</v>
      </c>
      <c r="AK7" s="146">
        <v>53444</v>
      </c>
      <c r="AL7" s="146"/>
      <c r="AM7" s="146" t="s">
        <v>418</v>
      </c>
      <c r="AN7" s="146" t="s">
        <v>418</v>
      </c>
    </row>
    <row r="8" spans="1:76" ht="13.15" customHeight="1">
      <c r="A8" s="296"/>
      <c r="B8" s="175"/>
      <c r="C8" s="176" t="s">
        <v>238</v>
      </c>
      <c r="D8" s="147">
        <f t="shared" ref="D8:I8" si="0">D7/D6</f>
        <v>714.38423645320199</v>
      </c>
      <c r="E8" s="163">
        <f t="shared" si="0"/>
        <v>686.94711538461536</v>
      </c>
      <c r="F8" s="172">
        <f t="shared" si="0"/>
        <v>664.45714285714291</v>
      </c>
      <c r="G8" s="172">
        <f t="shared" si="0"/>
        <v>594.23041474654383</v>
      </c>
      <c r="H8" s="172">
        <f t="shared" si="0"/>
        <v>580.86206896551721</v>
      </c>
      <c r="I8" s="172">
        <f t="shared" si="0"/>
        <v>674.91208791208794</v>
      </c>
      <c r="J8" s="177" t="s">
        <v>10</v>
      </c>
      <c r="K8" s="177" t="s">
        <v>10</v>
      </c>
      <c r="L8" s="177" t="s">
        <v>10</v>
      </c>
      <c r="M8" s="157">
        <f t="shared" ref="M8:AC8" si="1">M7/M6</f>
        <v>571.39449541284398</v>
      </c>
      <c r="N8" s="157">
        <f t="shared" si="1"/>
        <v>570.7706422018349</v>
      </c>
      <c r="O8" s="178">
        <f t="shared" si="1"/>
        <v>575.42727272727268</v>
      </c>
      <c r="P8" s="178">
        <f t="shared" si="1"/>
        <v>557.4976303317535</v>
      </c>
      <c r="Q8" s="178">
        <f t="shared" si="1"/>
        <v>466.36</v>
      </c>
      <c r="R8" s="178">
        <f t="shared" si="1"/>
        <v>459.58080808080808</v>
      </c>
      <c r="S8" s="178">
        <f t="shared" si="1"/>
        <v>515.65957446808511</v>
      </c>
      <c r="T8" s="146">
        <f t="shared" si="1"/>
        <v>530.6507177033493</v>
      </c>
      <c r="U8" s="146">
        <f t="shared" si="1"/>
        <v>501.47208121827413</v>
      </c>
      <c r="V8" s="146">
        <f t="shared" si="1"/>
        <v>475.24352331606218</v>
      </c>
      <c r="W8" s="146">
        <f t="shared" si="1"/>
        <v>419.88829787234044</v>
      </c>
      <c r="X8" s="146">
        <f t="shared" si="1"/>
        <v>550.19393939393944</v>
      </c>
      <c r="Y8" s="146">
        <f t="shared" si="1"/>
        <v>622.18181818181813</v>
      </c>
      <c r="Z8" s="146">
        <f t="shared" si="1"/>
        <v>598.52906976744191</v>
      </c>
      <c r="AA8" s="146">
        <f t="shared" si="1"/>
        <v>580.38323353293413</v>
      </c>
      <c r="AB8" s="146">
        <f t="shared" si="1"/>
        <v>595.60869565217388</v>
      </c>
      <c r="AC8" s="146">
        <f t="shared" si="1"/>
        <v>576.97765363128497</v>
      </c>
      <c r="AD8" s="146">
        <f>AD7/AD6</f>
        <v>527.29885057471267</v>
      </c>
      <c r="AE8" s="146">
        <v>534</v>
      </c>
      <c r="AF8" s="146">
        <f>AF7/AF6</f>
        <v>615.07975460122702</v>
      </c>
      <c r="AG8" s="34">
        <v>612</v>
      </c>
      <c r="AH8" s="146">
        <f>AH7/AH6</f>
        <v>647.58433734939763</v>
      </c>
      <c r="AI8" s="146">
        <v>543</v>
      </c>
      <c r="AJ8" s="414">
        <v>129</v>
      </c>
      <c r="AK8" s="172">
        <v>311</v>
      </c>
      <c r="AL8" s="146" t="s">
        <v>418</v>
      </c>
      <c r="AM8" s="146" t="s">
        <v>418</v>
      </c>
      <c r="AN8" s="146" t="s">
        <v>418</v>
      </c>
    </row>
    <row r="9" spans="1:76" ht="13.15" customHeight="1">
      <c r="A9" s="296"/>
      <c r="B9" s="175"/>
      <c r="C9" s="176" t="s">
        <v>239</v>
      </c>
      <c r="D9" s="147">
        <f t="shared" ref="D9:I9" si="2">D8/923*100</f>
        <v>77.398075455384827</v>
      </c>
      <c r="E9" s="163">
        <f>E8/923*100</f>
        <v>74.425472956079673</v>
      </c>
      <c r="F9" s="172">
        <f t="shared" si="2"/>
        <v>71.988856214208326</v>
      </c>
      <c r="G9" s="172">
        <f t="shared" si="2"/>
        <v>64.380326624760968</v>
      </c>
      <c r="H9" s="172">
        <f t="shared" si="2"/>
        <v>62.931968468636747</v>
      </c>
      <c r="I9" s="172">
        <f t="shared" si="2"/>
        <v>73.121569654614078</v>
      </c>
      <c r="J9" s="177" t="s">
        <v>10</v>
      </c>
      <c r="K9" s="177" t="s">
        <v>10</v>
      </c>
      <c r="L9" s="177" t="s">
        <v>10</v>
      </c>
      <c r="M9" s="157">
        <f t="shared" ref="M9:AC9" si="3">M8/792*100</f>
        <v>72.145769622833839</v>
      </c>
      <c r="N9" s="157">
        <f t="shared" si="3"/>
        <v>72.067000278009459</v>
      </c>
      <c r="O9" s="178">
        <f t="shared" si="3"/>
        <v>72.65495867768594</v>
      </c>
      <c r="P9" s="178">
        <f t="shared" si="3"/>
        <v>70.391114940877969</v>
      </c>
      <c r="Q9" s="178">
        <f t="shared" si="3"/>
        <v>58.883838383838381</v>
      </c>
      <c r="R9" s="178">
        <f t="shared" si="3"/>
        <v>58.027879808182838</v>
      </c>
      <c r="S9" s="178">
        <f t="shared" si="3"/>
        <v>65.108532129808722</v>
      </c>
      <c r="T9" s="146">
        <f t="shared" si="3"/>
        <v>67.001353245372385</v>
      </c>
      <c r="U9" s="146">
        <f t="shared" si="3"/>
        <v>63.317181972004313</v>
      </c>
      <c r="V9" s="146">
        <f t="shared" si="3"/>
        <v>60.005495368189663</v>
      </c>
      <c r="W9" s="146">
        <f t="shared" si="3"/>
        <v>53.016199226305616</v>
      </c>
      <c r="X9" s="146">
        <f t="shared" si="3"/>
        <v>69.46893174165902</v>
      </c>
      <c r="Y9" s="146">
        <f t="shared" si="3"/>
        <v>78.558310376492187</v>
      </c>
      <c r="Z9" s="146">
        <f t="shared" si="3"/>
        <v>75.571852243363878</v>
      </c>
      <c r="AA9" s="146">
        <f t="shared" si="3"/>
        <v>73.280711304663399</v>
      </c>
      <c r="AB9" s="146">
        <f t="shared" si="3"/>
        <v>75.203118137900731</v>
      </c>
      <c r="AC9" s="146">
        <f t="shared" si="3"/>
        <v>72.85071384233396</v>
      </c>
      <c r="AD9" s="146">
        <f>AD8/792*100</f>
        <v>66.578137698827362</v>
      </c>
      <c r="AE9" s="146">
        <f>AE8/792*100</f>
        <v>67.424242424242422</v>
      </c>
      <c r="AF9" s="146">
        <f>AF8/792*100</f>
        <v>77.6615851769226</v>
      </c>
      <c r="AG9" s="34">
        <v>77</v>
      </c>
      <c r="AH9" s="146">
        <f>AH8/792*100</f>
        <v>81.765699160277478</v>
      </c>
      <c r="AI9" s="146">
        <f>AI8/792*100</f>
        <v>68.560606060606062</v>
      </c>
      <c r="AJ9" s="146">
        <v>71.099999999999994</v>
      </c>
      <c r="AK9" s="146">
        <v>50.2</v>
      </c>
      <c r="AL9" s="146" t="s">
        <v>418</v>
      </c>
      <c r="AM9" s="146" t="s">
        <v>418</v>
      </c>
      <c r="AN9" s="146" t="s">
        <v>418</v>
      </c>
    </row>
    <row r="10" spans="1:76" ht="12" customHeight="1">
      <c r="A10" s="162"/>
      <c r="B10" s="162" t="s">
        <v>240</v>
      </c>
      <c r="C10" s="63"/>
      <c r="D10" s="142"/>
      <c r="E10" s="163"/>
      <c r="F10" s="172"/>
      <c r="G10" s="172"/>
      <c r="H10" s="172"/>
      <c r="I10" s="172"/>
      <c r="J10" s="183"/>
      <c r="K10" s="183"/>
      <c r="L10" s="183"/>
      <c r="M10" s="157"/>
      <c r="N10" s="157"/>
      <c r="O10" s="178"/>
      <c r="P10" s="178"/>
      <c r="Q10" s="178"/>
      <c r="R10" s="178"/>
      <c r="S10" s="178"/>
      <c r="T10" s="178"/>
      <c r="U10" s="178"/>
      <c r="V10" s="178"/>
      <c r="W10" s="178"/>
      <c r="X10" s="178"/>
      <c r="Y10" s="178"/>
      <c r="Z10" s="146"/>
      <c r="AA10" s="146"/>
      <c r="AB10" s="146"/>
      <c r="AC10" s="146"/>
      <c r="AD10" s="146"/>
      <c r="AE10" s="146"/>
      <c r="AF10" s="146"/>
      <c r="AG10" s="34"/>
      <c r="AH10" s="146"/>
      <c r="AI10" s="146"/>
      <c r="AJ10" s="415"/>
      <c r="AK10" s="350"/>
      <c r="AL10" s="146"/>
      <c r="AM10" s="146"/>
      <c r="AN10" s="146"/>
    </row>
    <row r="11" spans="1:76" ht="13.15" customHeight="1">
      <c r="A11" s="296"/>
      <c r="B11" s="175"/>
      <c r="C11" s="176" t="s">
        <v>204</v>
      </c>
      <c r="D11" s="147" t="s">
        <v>205</v>
      </c>
      <c r="E11" s="163">
        <v>179</v>
      </c>
      <c r="F11" s="172">
        <v>183</v>
      </c>
      <c r="G11" s="172">
        <v>177</v>
      </c>
      <c r="H11" s="172">
        <v>167</v>
      </c>
      <c r="I11" s="172">
        <v>88</v>
      </c>
      <c r="J11" s="177" t="s">
        <v>10</v>
      </c>
      <c r="K11" s="177" t="s">
        <v>10</v>
      </c>
      <c r="L11" s="177" t="s">
        <v>10</v>
      </c>
      <c r="M11" s="157">
        <v>192</v>
      </c>
      <c r="N11" s="157">
        <v>201</v>
      </c>
      <c r="O11" s="178">
        <v>221</v>
      </c>
      <c r="P11" s="178">
        <v>189</v>
      </c>
      <c r="Q11" s="178">
        <v>206</v>
      </c>
      <c r="R11" s="178">
        <v>197</v>
      </c>
      <c r="S11" s="178">
        <f>134+47</f>
        <v>181</v>
      </c>
      <c r="T11" s="146">
        <v>180</v>
      </c>
      <c r="U11" s="146">
        <v>180</v>
      </c>
      <c r="V11" s="146">
        <v>189</v>
      </c>
      <c r="W11" s="146">
        <f>144+16</f>
        <v>160</v>
      </c>
      <c r="X11" s="146">
        <v>171</v>
      </c>
      <c r="Y11" s="146">
        <v>169</v>
      </c>
      <c r="Z11" s="146">
        <f>119+35</f>
        <v>154</v>
      </c>
      <c r="AA11" s="146">
        <v>179</v>
      </c>
      <c r="AB11" s="146">
        <v>162</v>
      </c>
      <c r="AC11" s="146">
        <v>161</v>
      </c>
      <c r="AD11" s="146">
        <v>218</v>
      </c>
      <c r="AE11" s="146">
        <v>163</v>
      </c>
      <c r="AF11" s="146">
        <v>146</v>
      </c>
      <c r="AG11" s="34">
        <v>149</v>
      </c>
      <c r="AH11" s="146">
        <v>135</v>
      </c>
      <c r="AI11" s="146">
        <v>92</v>
      </c>
      <c r="AJ11" s="413">
        <v>52</v>
      </c>
      <c r="AK11" s="146">
        <v>129</v>
      </c>
      <c r="AL11" s="146" t="s">
        <v>418</v>
      </c>
      <c r="AM11" s="146" t="s">
        <v>418</v>
      </c>
      <c r="AN11" s="146" t="s">
        <v>418</v>
      </c>
    </row>
    <row r="12" spans="1:76" ht="13.15" customHeight="1">
      <c r="A12" s="296"/>
      <c r="B12" s="175"/>
      <c r="C12" s="176" t="s">
        <v>560</v>
      </c>
      <c r="D12" s="147" t="s">
        <v>205</v>
      </c>
      <c r="E12" s="163">
        <v>45484</v>
      </c>
      <c r="F12" s="172">
        <v>43617</v>
      </c>
      <c r="G12" s="172">
        <v>45578</v>
      </c>
      <c r="H12" s="172">
        <v>42210</v>
      </c>
      <c r="I12" s="172">
        <v>22156</v>
      </c>
      <c r="J12" s="177" t="s">
        <v>10</v>
      </c>
      <c r="K12" s="177" t="s">
        <v>10</v>
      </c>
      <c r="L12" s="177" t="s">
        <v>10</v>
      </c>
      <c r="M12" s="157">
        <v>40209</v>
      </c>
      <c r="N12" s="157">
        <v>41681</v>
      </c>
      <c r="O12" s="178">
        <v>50310</v>
      </c>
      <c r="P12" s="178">
        <v>46908</v>
      </c>
      <c r="Q12" s="178">
        <v>39676</v>
      </c>
      <c r="R12" s="178">
        <v>36576</v>
      </c>
      <c r="S12" s="178">
        <v>34755</v>
      </c>
      <c r="T12" s="146">
        <v>37030</v>
      </c>
      <c r="U12" s="146">
        <v>39435</v>
      </c>
      <c r="V12" s="146">
        <v>41417</v>
      </c>
      <c r="W12" s="146">
        <v>33077</v>
      </c>
      <c r="X12" s="146">
        <v>33297</v>
      </c>
      <c r="Y12" s="146">
        <v>35556</v>
      </c>
      <c r="Z12" s="146">
        <v>34963</v>
      </c>
      <c r="AA12" s="146">
        <v>39384</v>
      </c>
      <c r="AB12" s="146">
        <v>37772</v>
      </c>
      <c r="AC12" s="146">
        <v>40992</v>
      </c>
      <c r="AD12" s="146">
        <v>52820</v>
      </c>
      <c r="AE12" s="146">
        <v>37006</v>
      </c>
      <c r="AF12" s="146">
        <v>35439</v>
      </c>
      <c r="AG12" s="34">
        <v>34565</v>
      </c>
      <c r="AH12" s="146">
        <v>41079</v>
      </c>
      <c r="AI12" s="146">
        <v>20936</v>
      </c>
      <c r="AJ12" s="413">
        <v>3661</v>
      </c>
      <c r="AK12" s="146">
        <v>18273</v>
      </c>
      <c r="AL12" s="146" t="s">
        <v>418</v>
      </c>
      <c r="AM12" s="146" t="s">
        <v>418</v>
      </c>
      <c r="AN12" s="146" t="s">
        <v>418</v>
      </c>
    </row>
    <row r="13" spans="1:76" ht="13.15" customHeight="1">
      <c r="A13" s="296"/>
      <c r="B13" s="175"/>
      <c r="C13" s="176" t="s">
        <v>238</v>
      </c>
      <c r="D13" s="147" t="s">
        <v>205</v>
      </c>
      <c r="E13" s="163">
        <f>E12/E11</f>
        <v>254.10055865921788</v>
      </c>
      <c r="F13" s="172">
        <f>F12/F11</f>
        <v>238.34426229508196</v>
      </c>
      <c r="G13" s="172">
        <f>G12/G11</f>
        <v>257.50282485875704</v>
      </c>
      <c r="H13" s="172">
        <f>H12/H11</f>
        <v>252.75449101796409</v>
      </c>
      <c r="I13" s="172">
        <f>I12/I11</f>
        <v>251.77272727272728</v>
      </c>
      <c r="J13" s="177" t="s">
        <v>10</v>
      </c>
      <c r="K13" s="177" t="s">
        <v>10</v>
      </c>
      <c r="L13" s="177" t="s">
        <v>10</v>
      </c>
      <c r="M13" s="157">
        <f t="shared" ref="M13:AC13" si="4">M12/M11</f>
        <v>209.421875</v>
      </c>
      <c r="N13" s="157">
        <f t="shared" si="4"/>
        <v>207.3681592039801</v>
      </c>
      <c r="O13" s="178">
        <f t="shared" si="4"/>
        <v>227.64705882352942</v>
      </c>
      <c r="P13" s="178">
        <f t="shared" si="4"/>
        <v>248.1904761904762</v>
      </c>
      <c r="Q13" s="178">
        <f t="shared" si="4"/>
        <v>192.60194174757282</v>
      </c>
      <c r="R13" s="178">
        <f t="shared" si="4"/>
        <v>185.66497461928935</v>
      </c>
      <c r="S13" s="178">
        <f t="shared" si="4"/>
        <v>192.01657458563537</v>
      </c>
      <c r="T13" s="146">
        <f t="shared" si="4"/>
        <v>205.72222222222223</v>
      </c>
      <c r="U13" s="146">
        <f t="shared" si="4"/>
        <v>219.08333333333334</v>
      </c>
      <c r="V13" s="146">
        <f t="shared" si="4"/>
        <v>219.13756613756613</v>
      </c>
      <c r="W13" s="146">
        <f t="shared" si="4"/>
        <v>206.73124999999999</v>
      </c>
      <c r="X13" s="146">
        <f t="shared" si="4"/>
        <v>194.71929824561403</v>
      </c>
      <c r="Y13" s="146">
        <f t="shared" si="4"/>
        <v>210.39053254437869</v>
      </c>
      <c r="Z13" s="146">
        <f t="shared" si="4"/>
        <v>227.03246753246754</v>
      </c>
      <c r="AA13" s="146">
        <f t="shared" si="4"/>
        <v>220.02234636871509</v>
      </c>
      <c r="AB13" s="146">
        <f t="shared" si="4"/>
        <v>233.16049382716051</v>
      </c>
      <c r="AC13" s="146">
        <f t="shared" si="4"/>
        <v>254.60869565217391</v>
      </c>
      <c r="AD13" s="146">
        <f>AD12/AD11</f>
        <v>242.29357798165137</v>
      </c>
      <c r="AE13" s="146">
        <v>227</v>
      </c>
      <c r="AF13" s="146">
        <f>AF12/AF11</f>
        <v>242.73287671232876</v>
      </c>
      <c r="AG13" s="34">
        <v>232</v>
      </c>
      <c r="AH13" s="146">
        <f>AH12/AH11</f>
        <v>304.28888888888889</v>
      </c>
      <c r="AI13" s="146">
        <v>227</v>
      </c>
      <c r="AJ13" s="414">
        <v>70</v>
      </c>
      <c r="AK13" s="172">
        <v>142</v>
      </c>
      <c r="AL13" s="146" t="s">
        <v>418</v>
      </c>
      <c r="AM13" s="146" t="s">
        <v>418</v>
      </c>
      <c r="AN13" s="146" t="s">
        <v>418</v>
      </c>
    </row>
    <row r="14" spans="1:76" ht="13.15" customHeight="1">
      <c r="A14" s="296"/>
      <c r="B14" s="175"/>
      <c r="C14" s="176" t="s">
        <v>239</v>
      </c>
      <c r="D14" s="147" t="s">
        <v>205</v>
      </c>
      <c r="E14" s="163">
        <f>E13/325*100</f>
        <v>78.184787279759348</v>
      </c>
      <c r="F14" s="172">
        <f>F13/325*100</f>
        <v>73.336696090794447</v>
      </c>
      <c r="G14" s="172">
        <f>G13/325*100</f>
        <v>79.231638418079086</v>
      </c>
      <c r="H14" s="172">
        <f>H13/325*100</f>
        <v>77.770612620912033</v>
      </c>
      <c r="I14" s="172">
        <f>I13/325*100</f>
        <v>77.468531468531481</v>
      </c>
      <c r="J14" s="177" t="s">
        <v>10</v>
      </c>
      <c r="K14" s="177" t="s">
        <v>10</v>
      </c>
      <c r="L14" s="177" t="s">
        <v>10</v>
      </c>
      <c r="M14" s="157">
        <f>M13/327*100</f>
        <v>64.043386850152899</v>
      </c>
      <c r="N14" s="157">
        <f>N13/320*100</f>
        <v>64.802549751243774</v>
      </c>
      <c r="O14" s="178">
        <f>O13/320*100</f>
        <v>71.139705882352942</v>
      </c>
      <c r="P14" s="178">
        <f>P13/320*100</f>
        <v>77.55952380952381</v>
      </c>
      <c r="Q14" s="178">
        <f t="shared" ref="Q14:AC14" si="5">Q13/327*100</f>
        <v>58.899676375404532</v>
      </c>
      <c r="R14" s="178">
        <f t="shared" si="5"/>
        <v>56.778279700088483</v>
      </c>
      <c r="S14" s="178">
        <f t="shared" si="5"/>
        <v>58.720665010897669</v>
      </c>
      <c r="T14" s="146">
        <f t="shared" si="5"/>
        <v>62.911994563370712</v>
      </c>
      <c r="U14" s="146">
        <f t="shared" si="5"/>
        <v>66.997961264016311</v>
      </c>
      <c r="V14" s="146">
        <f t="shared" si="5"/>
        <v>67.014546219439183</v>
      </c>
      <c r="W14" s="146">
        <f t="shared" si="5"/>
        <v>63.220565749235469</v>
      </c>
      <c r="X14" s="146">
        <f t="shared" si="5"/>
        <v>59.547186007833034</v>
      </c>
      <c r="Y14" s="146">
        <f t="shared" si="5"/>
        <v>64.339612398892569</v>
      </c>
      <c r="Z14" s="146">
        <f t="shared" si="5"/>
        <v>69.428889153659796</v>
      </c>
      <c r="AA14" s="146">
        <f t="shared" si="5"/>
        <v>67.28512121367433</v>
      </c>
      <c r="AB14" s="146">
        <f t="shared" si="5"/>
        <v>71.302903311058259</v>
      </c>
      <c r="AC14" s="146">
        <f t="shared" si="5"/>
        <v>77.86198643797367</v>
      </c>
      <c r="AD14" s="146">
        <f>AD13/327*100</f>
        <v>74.095895407232831</v>
      </c>
      <c r="AE14" s="146">
        <f>AE13/317*100</f>
        <v>71.608832807570977</v>
      </c>
      <c r="AF14" s="146">
        <f>AF13/317*100</f>
        <v>76.571885398210966</v>
      </c>
      <c r="AG14" s="34">
        <v>74</v>
      </c>
      <c r="AH14" s="146">
        <f>AH13/317*100</f>
        <v>95.990185769365581</v>
      </c>
      <c r="AI14" s="146">
        <f>AI13/317*100</f>
        <v>71.608832807570977</v>
      </c>
      <c r="AJ14" s="146">
        <v>93</v>
      </c>
      <c r="AK14" s="146">
        <v>56.81</v>
      </c>
      <c r="AL14" s="146" t="s">
        <v>418</v>
      </c>
      <c r="AM14" s="146" t="s">
        <v>418</v>
      </c>
      <c r="AN14" s="146" t="s">
        <v>418</v>
      </c>
    </row>
    <row r="15" spans="1:76" ht="12" customHeight="1">
      <c r="A15" s="162"/>
      <c r="B15" s="162" t="s">
        <v>241</v>
      </c>
      <c r="C15" s="63"/>
      <c r="D15" s="142"/>
      <c r="E15" s="163"/>
      <c r="F15" s="172"/>
      <c r="G15" s="172"/>
      <c r="H15" s="172"/>
      <c r="I15" s="172"/>
      <c r="J15" s="177"/>
      <c r="K15" s="157"/>
      <c r="L15" s="157"/>
      <c r="M15" s="157"/>
      <c r="N15" s="157"/>
      <c r="O15" s="178"/>
      <c r="P15" s="178"/>
      <c r="Q15" s="178"/>
      <c r="R15" s="178"/>
      <c r="S15" s="178"/>
      <c r="T15" s="178"/>
      <c r="U15" s="178"/>
      <c r="V15" s="178"/>
      <c r="W15" s="178"/>
      <c r="X15" s="178"/>
      <c r="Y15" s="178"/>
      <c r="Z15" s="146"/>
      <c r="AA15" s="146"/>
      <c r="AB15" s="146"/>
      <c r="AC15" s="146"/>
      <c r="AD15" s="146"/>
      <c r="AE15" s="146"/>
      <c r="AF15" s="146"/>
      <c r="AG15" s="34"/>
      <c r="AH15" s="146"/>
      <c r="AI15" s="146"/>
      <c r="AJ15" s="415"/>
      <c r="AK15" s="350"/>
      <c r="AL15" s="146"/>
      <c r="AM15" s="146"/>
      <c r="AN15" s="146"/>
    </row>
    <row r="16" spans="1:76" ht="13.15" customHeight="1">
      <c r="A16" s="296"/>
      <c r="B16" s="175"/>
      <c r="C16" s="176" t="s">
        <v>204</v>
      </c>
      <c r="D16" s="147" t="s">
        <v>205</v>
      </c>
      <c r="E16" s="163">
        <v>86</v>
      </c>
      <c r="F16" s="172">
        <v>96</v>
      </c>
      <c r="G16" s="172">
        <v>89</v>
      </c>
      <c r="H16" s="172">
        <v>51</v>
      </c>
      <c r="I16" s="172">
        <v>38</v>
      </c>
      <c r="J16" s="177" t="s">
        <v>10</v>
      </c>
      <c r="K16" s="177" t="s">
        <v>10</v>
      </c>
      <c r="L16" s="177" t="s">
        <v>10</v>
      </c>
      <c r="M16" s="157">
        <v>67</v>
      </c>
      <c r="N16" s="157">
        <v>51</v>
      </c>
      <c r="O16" s="178">
        <v>53</v>
      </c>
      <c r="P16" s="178">
        <v>42</v>
      </c>
      <c r="Q16" s="178">
        <v>86</v>
      </c>
      <c r="R16" s="178">
        <v>18</v>
      </c>
      <c r="S16" s="178">
        <v>30</v>
      </c>
      <c r="T16" s="146">
        <v>38</v>
      </c>
      <c r="U16" s="146">
        <v>73</v>
      </c>
      <c r="V16" s="146">
        <v>134</v>
      </c>
      <c r="W16" s="146">
        <f>145+17+54</f>
        <v>216</v>
      </c>
      <c r="X16" s="146">
        <v>134</v>
      </c>
      <c r="Y16" s="146">
        <v>118</v>
      </c>
      <c r="Z16" s="146">
        <v>78</v>
      </c>
      <c r="AA16" s="146">
        <v>139</v>
      </c>
      <c r="AB16" s="146">
        <v>144</v>
      </c>
      <c r="AC16" s="146">
        <v>123</v>
      </c>
      <c r="AD16" s="146">
        <v>146</v>
      </c>
      <c r="AE16" s="146">
        <v>192</v>
      </c>
      <c r="AF16" s="146">
        <v>191</v>
      </c>
      <c r="AG16" s="34">
        <v>163</v>
      </c>
      <c r="AH16" s="146">
        <v>131</v>
      </c>
      <c r="AI16" s="146">
        <v>119</v>
      </c>
      <c r="AJ16" s="413">
        <v>18</v>
      </c>
      <c r="AK16" s="146">
        <v>99</v>
      </c>
      <c r="AL16" s="146" t="s">
        <v>418</v>
      </c>
      <c r="AM16" s="146" t="s">
        <v>418</v>
      </c>
      <c r="AN16" s="146" t="s">
        <v>418</v>
      </c>
    </row>
    <row r="17" spans="1:41" ht="13.15" customHeight="1">
      <c r="A17" s="296"/>
      <c r="B17" s="175"/>
      <c r="C17" s="176" t="s">
        <v>560</v>
      </c>
      <c r="D17" s="147" t="s">
        <v>205</v>
      </c>
      <c r="E17" s="163">
        <v>5117</v>
      </c>
      <c r="F17" s="172">
        <v>7113</v>
      </c>
      <c r="G17" s="172">
        <v>4665</v>
      </c>
      <c r="H17" s="172">
        <v>2409</v>
      </c>
      <c r="I17" s="172">
        <v>2491</v>
      </c>
      <c r="J17" s="177" t="s">
        <v>10</v>
      </c>
      <c r="K17" s="177" t="s">
        <v>10</v>
      </c>
      <c r="L17" s="177" t="s">
        <v>10</v>
      </c>
      <c r="M17" s="157">
        <v>3421</v>
      </c>
      <c r="N17" s="157">
        <v>3206</v>
      </c>
      <c r="O17" s="178">
        <v>3622</v>
      </c>
      <c r="P17" s="178">
        <v>3515</v>
      </c>
      <c r="Q17" s="178">
        <v>3470</v>
      </c>
      <c r="R17" s="178">
        <v>907</v>
      </c>
      <c r="S17" s="178">
        <v>1548</v>
      </c>
      <c r="T17" s="146">
        <v>1424</v>
      </c>
      <c r="U17" s="146">
        <f>3219+489</f>
        <v>3708</v>
      </c>
      <c r="V17" s="146">
        <v>5464</v>
      </c>
      <c r="W17" s="146">
        <f>8280+1365</f>
        <v>9645</v>
      </c>
      <c r="X17" s="146">
        <v>6333</v>
      </c>
      <c r="Y17" s="146">
        <v>6434</v>
      </c>
      <c r="Z17" s="146">
        <v>3884</v>
      </c>
      <c r="AA17" s="146">
        <v>7500</v>
      </c>
      <c r="AB17" s="146">
        <v>7442</v>
      </c>
      <c r="AC17" s="146">
        <v>5908</v>
      </c>
      <c r="AD17" s="146">
        <v>6408</v>
      </c>
      <c r="AE17" s="146">
        <v>10381</v>
      </c>
      <c r="AF17" s="146">
        <v>8178</v>
      </c>
      <c r="AG17" s="34">
        <v>7688</v>
      </c>
      <c r="AH17" s="146">
        <v>6984</v>
      </c>
      <c r="AI17" s="146">
        <v>5463</v>
      </c>
      <c r="AJ17" s="413">
        <v>569</v>
      </c>
      <c r="AK17" s="146">
        <v>3370</v>
      </c>
      <c r="AL17" s="146" t="s">
        <v>418</v>
      </c>
      <c r="AM17" s="146" t="s">
        <v>418</v>
      </c>
      <c r="AN17" s="146" t="s">
        <v>418</v>
      </c>
    </row>
    <row r="18" spans="1:41" ht="13.15" customHeight="1">
      <c r="A18" s="296"/>
      <c r="B18" s="175"/>
      <c r="C18" s="176" t="s">
        <v>238</v>
      </c>
      <c r="D18" s="147" t="s">
        <v>205</v>
      </c>
      <c r="E18" s="163">
        <f>E17/E16</f>
        <v>59.5</v>
      </c>
      <c r="F18" s="172">
        <f>F17/F16</f>
        <v>74.09375</v>
      </c>
      <c r="G18" s="172">
        <f>G17/G16</f>
        <v>52.415730337078649</v>
      </c>
      <c r="H18" s="172">
        <f>H17/H16</f>
        <v>47.235294117647058</v>
      </c>
      <c r="I18" s="172">
        <f>I17/I16</f>
        <v>65.55263157894737</v>
      </c>
      <c r="J18" s="177" t="s">
        <v>10</v>
      </c>
      <c r="K18" s="177" t="s">
        <v>10</v>
      </c>
      <c r="L18" s="177" t="s">
        <v>10</v>
      </c>
      <c r="M18" s="157">
        <f t="shared" ref="M18:AC18" si="6">M17/M16</f>
        <v>51.059701492537314</v>
      </c>
      <c r="N18" s="157">
        <f t="shared" si="6"/>
        <v>62.862745098039213</v>
      </c>
      <c r="O18" s="178">
        <f t="shared" si="6"/>
        <v>68.339622641509436</v>
      </c>
      <c r="P18" s="178">
        <f t="shared" si="6"/>
        <v>83.69047619047619</v>
      </c>
      <c r="Q18" s="178">
        <f t="shared" si="6"/>
        <v>40.348837209302324</v>
      </c>
      <c r="R18" s="178">
        <f t="shared" si="6"/>
        <v>50.388888888888886</v>
      </c>
      <c r="S18" s="178">
        <f t="shared" si="6"/>
        <v>51.6</v>
      </c>
      <c r="T18" s="146">
        <f t="shared" si="6"/>
        <v>37.473684210526315</v>
      </c>
      <c r="U18" s="146">
        <f t="shared" si="6"/>
        <v>50.794520547945204</v>
      </c>
      <c r="V18" s="146">
        <f t="shared" si="6"/>
        <v>40.776119402985074</v>
      </c>
      <c r="W18" s="146">
        <f t="shared" si="6"/>
        <v>44.652777777777779</v>
      </c>
      <c r="X18" s="146">
        <f t="shared" si="6"/>
        <v>47.261194029850749</v>
      </c>
      <c r="Y18" s="146">
        <f t="shared" si="6"/>
        <v>54.525423728813557</v>
      </c>
      <c r="Z18" s="146">
        <f t="shared" si="6"/>
        <v>49.794871794871796</v>
      </c>
      <c r="AA18" s="146">
        <f t="shared" si="6"/>
        <v>53.956834532374103</v>
      </c>
      <c r="AB18" s="146">
        <f t="shared" si="6"/>
        <v>51.680555555555557</v>
      </c>
      <c r="AC18" s="146">
        <f t="shared" si="6"/>
        <v>48.032520325203251</v>
      </c>
      <c r="AD18" s="146">
        <f>AD17/AD16</f>
        <v>43.890410958904113</v>
      </c>
      <c r="AE18" s="146">
        <v>54</v>
      </c>
      <c r="AF18" s="146">
        <f>AF17/AF16</f>
        <v>42.816753926701573</v>
      </c>
      <c r="AG18" s="34">
        <v>47</v>
      </c>
      <c r="AH18" s="146">
        <f>AH17/AH16</f>
        <v>53.31297709923664</v>
      </c>
      <c r="AI18" s="146">
        <v>45</v>
      </c>
      <c r="AJ18" s="414">
        <v>32</v>
      </c>
      <c r="AK18" s="172">
        <v>34</v>
      </c>
      <c r="AL18" s="146" t="s">
        <v>418</v>
      </c>
      <c r="AM18" s="146" t="s">
        <v>418</v>
      </c>
      <c r="AN18" s="146" t="s">
        <v>418</v>
      </c>
    </row>
    <row r="19" spans="1:41" ht="13.15" customHeight="1">
      <c r="A19" s="296"/>
      <c r="B19" s="175"/>
      <c r="C19" s="176" t="s">
        <v>239</v>
      </c>
      <c r="D19" s="147" t="s">
        <v>205</v>
      </c>
      <c r="E19" s="163">
        <f>E18/99*100</f>
        <v>60.101010101010097</v>
      </c>
      <c r="F19" s="172">
        <f>F18/99*100</f>
        <v>74.842171717171709</v>
      </c>
      <c r="G19" s="172">
        <f>G18/99*100</f>
        <v>52.945182158665304</v>
      </c>
      <c r="H19" s="172">
        <f>H18/99*100</f>
        <v>47.712418300653589</v>
      </c>
      <c r="I19" s="172">
        <f>I18/99*100</f>
        <v>66.214779372674116</v>
      </c>
      <c r="J19" s="177" t="s">
        <v>10</v>
      </c>
      <c r="K19" s="177" t="s">
        <v>10</v>
      </c>
      <c r="L19" s="177" t="s">
        <v>10</v>
      </c>
      <c r="M19" s="157">
        <f t="shared" ref="M19:T19" si="7">M18/99*100</f>
        <v>51.575456053067995</v>
      </c>
      <c r="N19" s="157">
        <f t="shared" si="7"/>
        <v>63.497722321251729</v>
      </c>
      <c r="O19" s="178">
        <f t="shared" si="7"/>
        <v>69.029921860110548</v>
      </c>
      <c r="P19" s="178">
        <f t="shared" si="7"/>
        <v>84.535834535834525</v>
      </c>
      <c r="Q19" s="178">
        <f t="shared" si="7"/>
        <v>40.7564012215175</v>
      </c>
      <c r="R19" s="178">
        <f t="shared" si="7"/>
        <v>50.897867564534224</v>
      </c>
      <c r="S19" s="178">
        <f t="shared" si="7"/>
        <v>52.121212121212125</v>
      </c>
      <c r="T19" s="146">
        <f t="shared" si="7"/>
        <v>37.852206273258901</v>
      </c>
      <c r="U19" s="146">
        <f t="shared" ref="U19:AC19" si="8">U18/125*100</f>
        <v>40.635616438356166</v>
      </c>
      <c r="V19" s="146">
        <f t="shared" si="8"/>
        <v>32.620895522388061</v>
      </c>
      <c r="W19" s="146">
        <f t="shared" si="8"/>
        <v>35.722222222222221</v>
      </c>
      <c r="X19" s="146">
        <f t="shared" si="8"/>
        <v>37.808955223880595</v>
      </c>
      <c r="Y19" s="146">
        <f t="shared" si="8"/>
        <v>43.620338983050843</v>
      </c>
      <c r="Z19" s="146">
        <f t="shared" si="8"/>
        <v>39.835897435897436</v>
      </c>
      <c r="AA19" s="146">
        <f t="shared" si="8"/>
        <v>43.165467625899282</v>
      </c>
      <c r="AB19" s="146">
        <f t="shared" si="8"/>
        <v>41.344444444444441</v>
      </c>
      <c r="AC19" s="146">
        <f t="shared" si="8"/>
        <v>38.426016260162598</v>
      </c>
      <c r="AD19" s="146">
        <f>AD18/125*100</f>
        <v>35.112328767123287</v>
      </c>
      <c r="AE19" s="146">
        <f>AE18/99*100</f>
        <v>54.54545454545454</v>
      </c>
      <c r="AF19" s="146">
        <f>AF18/99*100</f>
        <v>43.249246390607645</v>
      </c>
      <c r="AG19" s="34">
        <v>80</v>
      </c>
      <c r="AH19" s="146">
        <f>AH18/99*100</f>
        <v>53.85149201943095</v>
      </c>
      <c r="AI19" s="146">
        <f>AI18/99*100</f>
        <v>45.454545454545453</v>
      </c>
      <c r="AJ19" s="146">
        <v>90.6</v>
      </c>
      <c r="AK19" s="146">
        <v>88.22</v>
      </c>
      <c r="AL19" s="146" t="s">
        <v>418</v>
      </c>
      <c r="AM19" s="146" t="s">
        <v>418</v>
      </c>
      <c r="AN19" s="146" t="s">
        <v>418</v>
      </c>
    </row>
    <row r="20" spans="1:41" ht="12.75" customHeight="1">
      <c r="A20" s="296"/>
      <c r="B20" s="184" t="s">
        <v>242</v>
      </c>
      <c r="C20" s="63"/>
      <c r="D20" s="183"/>
      <c r="E20" s="179"/>
      <c r="F20" s="180"/>
      <c r="G20" s="180"/>
      <c r="H20" s="180"/>
      <c r="I20" s="180"/>
      <c r="J20" s="183"/>
      <c r="K20" s="183"/>
      <c r="L20" s="183"/>
      <c r="M20" s="181"/>
      <c r="N20" s="181"/>
      <c r="O20" s="182"/>
      <c r="P20" s="182"/>
      <c r="Q20" s="182"/>
      <c r="R20" s="182"/>
      <c r="S20" s="182"/>
      <c r="T20" s="182"/>
      <c r="U20" s="182"/>
      <c r="V20" s="182"/>
      <c r="W20" s="182"/>
      <c r="X20" s="182"/>
      <c r="Y20" s="182"/>
      <c r="Z20" s="182"/>
      <c r="AA20" s="182"/>
      <c r="AB20" s="182"/>
      <c r="AC20" s="182"/>
      <c r="AD20" s="182"/>
      <c r="AE20" s="182"/>
      <c r="AF20" s="182"/>
      <c r="AG20" s="35"/>
      <c r="AH20" s="182"/>
      <c r="AI20" s="182"/>
      <c r="AJ20" s="415"/>
      <c r="AK20" s="350"/>
      <c r="AL20" s="146"/>
      <c r="AM20" s="146"/>
      <c r="AN20" s="146"/>
    </row>
    <row r="21" spans="1:41" ht="13.15" customHeight="1">
      <c r="A21" s="296"/>
      <c r="B21" s="175"/>
      <c r="C21" s="176" t="s">
        <v>204</v>
      </c>
      <c r="D21" s="147"/>
      <c r="E21" s="53" t="s">
        <v>10</v>
      </c>
      <c r="F21" s="172" t="s">
        <v>10</v>
      </c>
      <c r="G21" s="172" t="s">
        <v>10</v>
      </c>
      <c r="H21" s="172" t="s">
        <v>10</v>
      </c>
      <c r="I21" s="172" t="s">
        <v>10</v>
      </c>
      <c r="J21" s="177" t="s">
        <v>10</v>
      </c>
      <c r="K21" s="177" t="s">
        <v>10</v>
      </c>
      <c r="L21" s="177" t="s">
        <v>10</v>
      </c>
      <c r="M21" s="157" t="s">
        <v>10</v>
      </c>
      <c r="N21" s="157" t="s">
        <v>10</v>
      </c>
      <c r="O21" s="178" t="s">
        <v>10</v>
      </c>
      <c r="P21" s="178" t="s">
        <v>10</v>
      </c>
      <c r="Q21" s="178" t="s">
        <v>10</v>
      </c>
      <c r="R21" s="178" t="s">
        <v>10</v>
      </c>
      <c r="S21" s="178" t="s">
        <v>10</v>
      </c>
      <c r="T21" s="146" t="s">
        <v>10</v>
      </c>
      <c r="U21" s="146" t="s">
        <v>10</v>
      </c>
      <c r="V21" s="146" t="s">
        <v>10</v>
      </c>
      <c r="W21" s="146" t="s">
        <v>10</v>
      </c>
      <c r="X21" s="146" t="s">
        <v>10</v>
      </c>
      <c r="Y21" s="146">
        <v>4</v>
      </c>
      <c r="Z21" s="146">
        <v>2</v>
      </c>
      <c r="AA21" s="146">
        <v>9</v>
      </c>
      <c r="AB21" s="146">
        <v>2</v>
      </c>
      <c r="AC21" s="146">
        <v>26</v>
      </c>
      <c r="AD21" s="146">
        <v>31</v>
      </c>
      <c r="AE21" s="146">
        <v>105</v>
      </c>
      <c r="AF21" s="146">
        <v>34</v>
      </c>
      <c r="AG21" s="34">
        <v>34</v>
      </c>
      <c r="AH21" s="146">
        <v>27</v>
      </c>
      <c r="AI21" s="146">
        <v>7</v>
      </c>
      <c r="AJ21" s="416">
        <v>0</v>
      </c>
      <c r="AK21" s="146">
        <v>5</v>
      </c>
      <c r="AL21" s="146" t="s">
        <v>418</v>
      </c>
      <c r="AM21" s="146" t="s">
        <v>418</v>
      </c>
      <c r="AN21" s="146" t="s">
        <v>418</v>
      </c>
    </row>
    <row r="22" spans="1:41" ht="13.15" customHeight="1">
      <c r="A22" s="296"/>
      <c r="B22" s="175"/>
      <c r="C22" s="176" t="s">
        <v>560</v>
      </c>
      <c r="D22" s="147"/>
      <c r="E22" s="53" t="s">
        <v>10</v>
      </c>
      <c r="F22" s="172" t="s">
        <v>10</v>
      </c>
      <c r="G22" s="172" t="s">
        <v>10</v>
      </c>
      <c r="H22" s="172" t="s">
        <v>10</v>
      </c>
      <c r="I22" s="172" t="s">
        <v>10</v>
      </c>
      <c r="J22" s="177" t="s">
        <v>10</v>
      </c>
      <c r="K22" s="177" t="s">
        <v>10</v>
      </c>
      <c r="L22" s="177" t="s">
        <v>10</v>
      </c>
      <c r="M22" s="157" t="s">
        <v>10</v>
      </c>
      <c r="N22" s="157" t="s">
        <v>10</v>
      </c>
      <c r="O22" s="178" t="s">
        <v>10</v>
      </c>
      <c r="P22" s="178" t="s">
        <v>10</v>
      </c>
      <c r="Q22" s="178" t="s">
        <v>10</v>
      </c>
      <c r="R22" s="178" t="s">
        <v>10</v>
      </c>
      <c r="S22" s="178" t="s">
        <v>10</v>
      </c>
      <c r="T22" s="146" t="s">
        <v>10</v>
      </c>
      <c r="U22" s="146" t="s">
        <v>10</v>
      </c>
      <c r="V22" s="146" t="s">
        <v>10</v>
      </c>
      <c r="W22" s="146" t="s">
        <v>10</v>
      </c>
      <c r="X22" s="146" t="s">
        <v>10</v>
      </c>
      <c r="Y22" s="146">
        <v>276</v>
      </c>
      <c r="Z22" s="146">
        <v>192</v>
      </c>
      <c r="AA22" s="146">
        <v>3081</v>
      </c>
      <c r="AB22" s="146">
        <v>217</v>
      </c>
      <c r="AC22" s="146">
        <v>1374</v>
      </c>
      <c r="AD22" s="146">
        <v>3756</v>
      </c>
      <c r="AE22" s="146">
        <v>7604</v>
      </c>
      <c r="AF22" s="146">
        <v>4171</v>
      </c>
      <c r="AG22" s="34">
        <v>3928</v>
      </c>
      <c r="AH22" s="146">
        <v>5668</v>
      </c>
      <c r="AI22" s="146">
        <v>3142</v>
      </c>
      <c r="AJ22" s="416">
        <v>0</v>
      </c>
      <c r="AK22" s="146">
        <v>278</v>
      </c>
      <c r="AL22" s="146" t="s">
        <v>418</v>
      </c>
      <c r="AM22" s="146" t="s">
        <v>418</v>
      </c>
      <c r="AN22" s="146" t="s">
        <v>418</v>
      </c>
    </row>
    <row r="23" spans="1:41" ht="9.75" customHeight="1">
      <c r="A23" s="296"/>
      <c r="B23" s="296"/>
      <c r="C23" s="63"/>
      <c r="D23" s="183"/>
      <c r="E23" s="179"/>
      <c r="F23" s="180"/>
      <c r="G23" s="180"/>
      <c r="H23" s="180"/>
      <c r="I23" s="180"/>
      <c r="J23" s="183"/>
      <c r="K23" s="183"/>
      <c r="L23" s="183"/>
      <c r="M23" s="181"/>
      <c r="N23" s="181"/>
      <c r="O23" s="182"/>
      <c r="P23" s="182"/>
      <c r="Q23" s="182"/>
      <c r="R23" s="182"/>
      <c r="S23" s="182"/>
      <c r="T23" s="182"/>
      <c r="U23" s="182"/>
      <c r="V23" s="182"/>
      <c r="W23" s="182"/>
      <c r="X23" s="182"/>
      <c r="Y23" s="182"/>
      <c r="Z23" s="182"/>
      <c r="AA23" s="182"/>
      <c r="AB23" s="182"/>
      <c r="AC23" s="182"/>
      <c r="AD23" s="182"/>
      <c r="AE23" s="182"/>
      <c r="AF23" s="182"/>
      <c r="AG23" s="35"/>
      <c r="AH23" s="182"/>
      <c r="AI23" s="182"/>
      <c r="AJ23" s="415"/>
      <c r="AK23" s="350"/>
      <c r="AL23" s="146" t="s">
        <v>418</v>
      </c>
      <c r="AM23" s="146" t="s">
        <v>418</v>
      </c>
      <c r="AN23" s="146" t="s">
        <v>418</v>
      </c>
    </row>
    <row r="24" spans="1:41" ht="13.15" customHeight="1">
      <c r="A24" s="296"/>
      <c r="B24" s="175" t="s">
        <v>243</v>
      </c>
      <c r="C24" s="176"/>
      <c r="D24" s="147" t="s">
        <v>205</v>
      </c>
      <c r="E24" s="163">
        <f t="shared" ref="E24:H25" si="9">E6+E11+E16</f>
        <v>473</v>
      </c>
      <c r="F24" s="172">
        <f t="shared" si="9"/>
        <v>489</v>
      </c>
      <c r="G24" s="172">
        <f t="shared" si="9"/>
        <v>483</v>
      </c>
      <c r="H24" s="172">
        <f t="shared" si="9"/>
        <v>421</v>
      </c>
      <c r="I24" s="172">
        <v>412</v>
      </c>
      <c r="J24" s="177">
        <v>405</v>
      </c>
      <c r="K24" s="177">
        <v>379</v>
      </c>
      <c r="L24" s="177">
        <v>353</v>
      </c>
      <c r="M24" s="157">
        <f t="shared" ref="M24:W25" si="10">M6+M11+M16</f>
        <v>477</v>
      </c>
      <c r="N24" s="157">
        <f t="shared" si="10"/>
        <v>470</v>
      </c>
      <c r="O24" s="178">
        <f t="shared" si="10"/>
        <v>494</v>
      </c>
      <c r="P24" s="178">
        <f t="shared" si="10"/>
        <v>442</v>
      </c>
      <c r="Q24" s="178">
        <f t="shared" si="10"/>
        <v>492</v>
      </c>
      <c r="R24" s="178">
        <f t="shared" si="10"/>
        <v>413</v>
      </c>
      <c r="S24" s="178">
        <f t="shared" si="10"/>
        <v>399</v>
      </c>
      <c r="T24" s="146">
        <f t="shared" si="10"/>
        <v>427</v>
      </c>
      <c r="U24" s="146">
        <f t="shared" si="10"/>
        <v>450</v>
      </c>
      <c r="V24" s="146">
        <f t="shared" si="10"/>
        <v>516</v>
      </c>
      <c r="W24" s="146">
        <f t="shared" si="10"/>
        <v>564</v>
      </c>
      <c r="X24" s="146">
        <v>470</v>
      </c>
      <c r="Y24" s="146">
        <v>467</v>
      </c>
      <c r="Z24" s="146">
        <v>406</v>
      </c>
      <c r="AA24" s="146">
        <v>494</v>
      </c>
      <c r="AB24" s="146">
        <f t="shared" ref="AB24:AD25" si="11">AB6+AB11+AB16+AB21</f>
        <v>492</v>
      </c>
      <c r="AC24" s="146">
        <f t="shared" si="11"/>
        <v>489</v>
      </c>
      <c r="AD24" s="146">
        <f t="shared" si="11"/>
        <v>569</v>
      </c>
      <c r="AE24" s="146">
        <f>AE6+AE11+AE16+AE21</f>
        <v>634</v>
      </c>
      <c r="AF24" s="146">
        <f>AF6+AF11+AF16+AF21</f>
        <v>534</v>
      </c>
      <c r="AG24" s="34">
        <v>519</v>
      </c>
      <c r="AH24" s="146">
        <f t="shared" ref="AH24:AI25" si="12">AH6+AH11+AH16+AH21</f>
        <v>459</v>
      </c>
      <c r="AI24" s="146">
        <f t="shared" si="12"/>
        <v>342</v>
      </c>
      <c r="AJ24" s="417">
        <v>127</v>
      </c>
      <c r="AK24" s="351">
        <v>405</v>
      </c>
      <c r="AL24" s="146" t="s">
        <v>418</v>
      </c>
      <c r="AM24" s="146" t="s">
        <v>418</v>
      </c>
      <c r="AN24" s="146" t="s">
        <v>418</v>
      </c>
      <c r="AO24" s="353"/>
    </row>
    <row r="25" spans="1:41" ht="13.15" customHeight="1">
      <c r="A25" s="296"/>
      <c r="B25" s="175" t="s">
        <v>572</v>
      </c>
      <c r="C25" s="176"/>
      <c r="D25" s="147" t="s">
        <v>205</v>
      </c>
      <c r="E25" s="163">
        <f t="shared" si="9"/>
        <v>193486</v>
      </c>
      <c r="F25" s="172">
        <f t="shared" si="9"/>
        <v>190266</v>
      </c>
      <c r="G25" s="172">
        <f t="shared" si="9"/>
        <v>179191</v>
      </c>
      <c r="H25" s="172">
        <f t="shared" si="9"/>
        <v>162534</v>
      </c>
      <c r="I25" s="172">
        <v>144880</v>
      </c>
      <c r="J25" s="177">
        <v>104798</v>
      </c>
      <c r="K25" s="177">
        <v>89344</v>
      </c>
      <c r="L25" s="177">
        <v>99442</v>
      </c>
      <c r="M25" s="157">
        <f t="shared" si="10"/>
        <v>168194</v>
      </c>
      <c r="N25" s="157">
        <f t="shared" si="10"/>
        <v>169315</v>
      </c>
      <c r="O25" s="178">
        <f t="shared" si="10"/>
        <v>180526</v>
      </c>
      <c r="P25" s="178">
        <f t="shared" si="10"/>
        <v>168055</v>
      </c>
      <c r="Q25" s="178">
        <f t="shared" si="10"/>
        <v>136418</v>
      </c>
      <c r="R25" s="178">
        <f t="shared" si="10"/>
        <v>128480</v>
      </c>
      <c r="S25" s="178">
        <f t="shared" si="10"/>
        <v>133247</v>
      </c>
      <c r="T25" s="146">
        <f t="shared" si="10"/>
        <v>149360</v>
      </c>
      <c r="U25" s="146">
        <f t="shared" si="10"/>
        <v>141933</v>
      </c>
      <c r="V25" s="146">
        <f t="shared" si="10"/>
        <v>138603</v>
      </c>
      <c r="W25" s="146">
        <f t="shared" si="10"/>
        <v>121661</v>
      </c>
      <c r="X25" s="146">
        <f>X7+X12+X17</f>
        <v>130412</v>
      </c>
      <c r="Y25" s="146">
        <f>Y7+Y12+Y17+Y22</f>
        <v>151770</v>
      </c>
      <c r="Z25" s="146">
        <f>Z7+Z12+Z17+Z22</f>
        <v>141986</v>
      </c>
      <c r="AA25" s="146">
        <f>AA7+AA12+AA17+AA22</f>
        <v>146889</v>
      </c>
      <c r="AB25" s="146">
        <f t="shared" si="11"/>
        <v>155023</v>
      </c>
      <c r="AC25" s="146">
        <f t="shared" si="11"/>
        <v>151553</v>
      </c>
      <c r="AD25" s="146">
        <f t="shared" si="11"/>
        <v>154734</v>
      </c>
      <c r="AE25" s="146">
        <f>AE7+AE12+AE17+AE22</f>
        <v>147622</v>
      </c>
      <c r="AF25" s="146">
        <f t="shared" ref="AF25:AG25" si="13">AF7+AF12+AF17+AF22</f>
        <v>148046</v>
      </c>
      <c r="AG25" s="34">
        <f t="shared" si="13"/>
        <v>152140</v>
      </c>
      <c r="AH25" s="146">
        <f t="shared" si="12"/>
        <v>161230</v>
      </c>
      <c r="AI25" s="146">
        <f>AI7+AI12+AI17+AI22</f>
        <v>99081</v>
      </c>
      <c r="AJ25" s="417">
        <v>11570</v>
      </c>
      <c r="AK25" s="351">
        <v>75365</v>
      </c>
      <c r="AL25" s="146" t="s">
        <v>418</v>
      </c>
      <c r="AM25" s="146" t="s">
        <v>418</v>
      </c>
      <c r="AN25" s="146" t="s">
        <v>418</v>
      </c>
    </row>
    <row r="26" spans="1:41" ht="15.75" customHeight="1">
      <c r="A26" s="168" t="s">
        <v>244</v>
      </c>
      <c r="B26" s="142"/>
      <c r="C26" s="63"/>
      <c r="D26" s="147"/>
      <c r="E26" s="163"/>
      <c r="F26" s="172"/>
      <c r="G26" s="172"/>
      <c r="H26" s="172"/>
      <c r="I26" s="172"/>
      <c r="J26" s="172"/>
      <c r="K26" s="143"/>
      <c r="L26" s="172"/>
      <c r="M26" s="185"/>
      <c r="N26" s="185"/>
      <c r="O26" s="186"/>
      <c r="P26" s="186"/>
      <c r="Q26" s="186"/>
      <c r="R26" s="187"/>
      <c r="S26" s="187"/>
      <c r="T26" s="187"/>
      <c r="U26" s="187"/>
      <c r="V26" s="187"/>
      <c r="W26" s="187"/>
      <c r="X26" s="187"/>
      <c r="Y26" s="187"/>
      <c r="Z26" s="146"/>
      <c r="AA26" s="146"/>
      <c r="AB26" s="146"/>
      <c r="AC26" s="146"/>
      <c r="AD26" s="146"/>
      <c r="AE26" s="146"/>
      <c r="AF26" s="146"/>
      <c r="AG26" s="34"/>
      <c r="AH26" s="146"/>
      <c r="AI26" s="146"/>
      <c r="AJ26" s="338"/>
      <c r="AK26" s="350"/>
      <c r="AL26" s="146"/>
      <c r="AM26" s="146"/>
      <c r="AN26" s="146"/>
    </row>
    <row r="27" spans="1:41" ht="15" customHeight="1">
      <c r="A27" s="168" t="s">
        <v>245</v>
      </c>
      <c r="B27" s="10"/>
      <c r="C27" s="11"/>
      <c r="D27" s="12"/>
      <c r="E27" s="13"/>
      <c r="F27" s="14"/>
      <c r="G27" s="14"/>
      <c r="H27" s="14"/>
      <c r="I27" s="14"/>
      <c r="J27" s="14"/>
      <c r="K27" s="15"/>
      <c r="L27" s="14"/>
      <c r="M27" s="173"/>
      <c r="N27" s="173"/>
      <c r="O27" s="174"/>
      <c r="P27" s="174"/>
      <c r="Q27" s="174"/>
      <c r="R27" s="174"/>
      <c r="S27" s="174"/>
      <c r="T27" s="174"/>
      <c r="U27" s="174"/>
      <c r="V27" s="174"/>
      <c r="W27" s="174"/>
      <c r="X27" s="174"/>
      <c r="Y27" s="174"/>
      <c r="Z27" s="146"/>
      <c r="AA27" s="146"/>
      <c r="AB27" s="146"/>
      <c r="AC27" s="146"/>
      <c r="AD27" s="146"/>
      <c r="AE27" s="146"/>
      <c r="AF27" s="146"/>
      <c r="AG27" s="146"/>
      <c r="AH27" s="146"/>
      <c r="AI27" s="146"/>
      <c r="AJ27" s="338"/>
      <c r="AK27" s="350"/>
      <c r="AL27" s="146"/>
      <c r="AM27" s="146"/>
      <c r="AN27" s="146"/>
    </row>
    <row r="28" spans="1:41" ht="15.75" customHeight="1">
      <c r="A28" s="296"/>
      <c r="B28" s="175" t="s">
        <v>379</v>
      </c>
      <c r="C28" s="176"/>
      <c r="D28" s="147">
        <v>18</v>
      </c>
      <c r="E28" s="163">
        <v>16</v>
      </c>
      <c r="F28" s="172">
        <v>18</v>
      </c>
      <c r="G28" s="172">
        <v>17</v>
      </c>
      <c r="H28" s="172">
        <v>18</v>
      </c>
      <c r="I28" s="172">
        <v>19</v>
      </c>
      <c r="J28" s="177">
        <v>18</v>
      </c>
      <c r="K28" s="177">
        <v>18</v>
      </c>
      <c r="L28" s="177">
        <v>18</v>
      </c>
      <c r="M28" s="157">
        <v>26</v>
      </c>
      <c r="N28" s="157">
        <v>28</v>
      </c>
      <c r="O28" s="178">
        <v>28</v>
      </c>
      <c r="P28" s="178">
        <v>27</v>
      </c>
      <c r="Q28" s="178">
        <v>26</v>
      </c>
      <c r="R28" s="178">
        <v>29</v>
      </c>
      <c r="S28" s="178">
        <f>19+12</f>
        <v>31</v>
      </c>
      <c r="T28" s="146">
        <v>28</v>
      </c>
      <c r="U28" s="146">
        <v>28</v>
      </c>
      <c r="V28" s="146">
        <v>28</v>
      </c>
      <c r="W28" s="146">
        <f>19+9</f>
        <v>28</v>
      </c>
      <c r="X28" s="146">
        <v>33</v>
      </c>
      <c r="Y28" s="146">
        <v>27</v>
      </c>
      <c r="Z28" s="146">
        <v>29</v>
      </c>
      <c r="AA28" s="146">
        <v>26</v>
      </c>
      <c r="AB28" s="146">
        <v>20</v>
      </c>
      <c r="AC28" s="146">
        <v>19</v>
      </c>
      <c r="AD28" s="146">
        <v>30</v>
      </c>
      <c r="AE28" s="146">
        <v>29</v>
      </c>
      <c r="AF28" s="146">
        <v>19</v>
      </c>
      <c r="AG28" s="34">
        <v>27</v>
      </c>
      <c r="AH28" s="146">
        <v>29</v>
      </c>
      <c r="AI28" s="146">
        <v>12</v>
      </c>
      <c r="AJ28" s="340">
        <v>8</v>
      </c>
      <c r="AK28" s="146">
        <v>25</v>
      </c>
      <c r="AL28" s="146" t="s">
        <v>418</v>
      </c>
      <c r="AM28" s="146" t="s">
        <v>418</v>
      </c>
      <c r="AN28" s="146" t="s">
        <v>418</v>
      </c>
    </row>
    <row r="29" spans="1:41" ht="13.15" customHeight="1">
      <c r="A29" s="296"/>
      <c r="B29" s="175"/>
      <c r="C29" s="176" t="s">
        <v>560</v>
      </c>
      <c r="D29" s="147">
        <v>14183</v>
      </c>
      <c r="E29" s="163">
        <v>12616</v>
      </c>
      <c r="F29" s="172">
        <v>14184</v>
      </c>
      <c r="G29" s="172">
        <v>11682</v>
      </c>
      <c r="H29" s="172">
        <v>12093</v>
      </c>
      <c r="I29" s="172">
        <v>13440</v>
      </c>
      <c r="J29" s="177">
        <v>15538</v>
      </c>
      <c r="K29" s="177">
        <v>14351</v>
      </c>
      <c r="L29" s="177">
        <v>15613</v>
      </c>
      <c r="M29" s="157">
        <v>21836</v>
      </c>
      <c r="N29" s="157">
        <v>21627</v>
      </c>
      <c r="O29" s="178">
        <v>21486</v>
      </c>
      <c r="P29" s="178">
        <v>22174</v>
      </c>
      <c r="Q29" s="178">
        <v>20341</v>
      </c>
      <c r="R29" s="178">
        <v>21061</v>
      </c>
      <c r="S29" s="178">
        <f>15300+5909</f>
        <v>21209</v>
      </c>
      <c r="T29" s="146">
        <v>20236</v>
      </c>
      <c r="U29" s="146">
        <v>22519</v>
      </c>
      <c r="V29" s="146">
        <v>24283</v>
      </c>
      <c r="W29" s="146">
        <f>17663+6672</f>
        <v>24335</v>
      </c>
      <c r="X29" s="146">
        <v>28654</v>
      </c>
      <c r="Y29" s="146">
        <v>21587</v>
      </c>
      <c r="Z29" s="146">
        <v>24122</v>
      </c>
      <c r="AA29" s="146">
        <v>22154</v>
      </c>
      <c r="AB29" s="146">
        <v>19894</v>
      </c>
      <c r="AC29" s="146">
        <v>17708</v>
      </c>
      <c r="AD29" s="146">
        <v>22788</v>
      </c>
      <c r="AE29" s="146">
        <v>18486</v>
      </c>
      <c r="AF29" s="146">
        <v>18346</v>
      </c>
      <c r="AG29" s="34">
        <v>21962</v>
      </c>
      <c r="AH29" s="146">
        <v>23054</v>
      </c>
      <c r="AI29" s="146">
        <v>14096</v>
      </c>
      <c r="AJ29" s="340">
        <v>2114</v>
      </c>
      <c r="AK29" s="146">
        <v>15057</v>
      </c>
      <c r="AL29" s="146" t="s">
        <v>418</v>
      </c>
      <c r="AM29" s="146" t="s">
        <v>418</v>
      </c>
      <c r="AN29" s="146" t="s">
        <v>418</v>
      </c>
    </row>
    <row r="30" spans="1:41" ht="13.15" customHeight="1">
      <c r="A30" s="296"/>
      <c r="B30" s="175"/>
      <c r="C30" s="176" t="s">
        <v>238</v>
      </c>
      <c r="D30" s="147">
        <f t="shared" ref="D30:AE30" si="14">D29/D28</f>
        <v>787.94444444444446</v>
      </c>
      <c r="E30" s="163">
        <f t="shared" si="14"/>
        <v>788.5</v>
      </c>
      <c r="F30" s="172">
        <f t="shared" si="14"/>
        <v>788</v>
      </c>
      <c r="G30" s="172">
        <f t="shared" si="14"/>
        <v>687.17647058823525</v>
      </c>
      <c r="H30" s="172">
        <f t="shared" si="14"/>
        <v>671.83333333333337</v>
      </c>
      <c r="I30" s="172">
        <f t="shared" si="14"/>
        <v>707.36842105263156</v>
      </c>
      <c r="J30" s="177">
        <f t="shared" si="14"/>
        <v>863.22222222222217</v>
      </c>
      <c r="K30" s="177">
        <f t="shared" si="14"/>
        <v>797.27777777777783</v>
      </c>
      <c r="L30" s="177">
        <f t="shared" si="14"/>
        <v>867.38888888888891</v>
      </c>
      <c r="M30" s="157">
        <f t="shared" si="14"/>
        <v>839.84615384615381</v>
      </c>
      <c r="N30" s="157">
        <f t="shared" si="14"/>
        <v>772.39285714285711</v>
      </c>
      <c r="O30" s="178">
        <f t="shared" si="14"/>
        <v>767.35714285714289</v>
      </c>
      <c r="P30" s="178">
        <f t="shared" si="14"/>
        <v>821.25925925925924</v>
      </c>
      <c r="Q30" s="178">
        <f t="shared" si="14"/>
        <v>782.34615384615381</v>
      </c>
      <c r="R30" s="178">
        <f t="shared" si="14"/>
        <v>726.24137931034488</v>
      </c>
      <c r="S30" s="178">
        <f t="shared" si="14"/>
        <v>684.16129032258061</v>
      </c>
      <c r="T30" s="146">
        <f t="shared" si="14"/>
        <v>722.71428571428567</v>
      </c>
      <c r="U30" s="146">
        <f t="shared" si="14"/>
        <v>804.25</v>
      </c>
      <c r="V30" s="146">
        <f t="shared" si="14"/>
        <v>867.25</v>
      </c>
      <c r="W30" s="146">
        <f t="shared" si="14"/>
        <v>869.10714285714289</v>
      </c>
      <c r="X30" s="146">
        <f t="shared" si="14"/>
        <v>868.30303030303025</v>
      </c>
      <c r="Y30" s="146">
        <f t="shared" si="14"/>
        <v>799.51851851851848</v>
      </c>
      <c r="Z30" s="146">
        <f t="shared" si="14"/>
        <v>831.79310344827582</v>
      </c>
      <c r="AA30" s="146">
        <f t="shared" si="14"/>
        <v>852.07692307692309</v>
      </c>
      <c r="AB30" s="146">
        <f t="shared" si="14"/>
        <v>994.7</v>
      </c>
      <c r="AC30" s="146">
        <f t="shared" si="14"/>
        <v>932</v>
      </c>
      <c r="AD30" s="146">
        <f t="shared" si="14"/>
        <v>759.6</v>
      </c>
      <c r="AE30" s="146">
        <f t="shared" si="14"/>
        <v>637.44827586206895</v>
      </c>
      <c r="AF30" s="146">
        <v>679</v>
      </c>
      <c r="AG30" s="34">
        <v>813</v>
      </c>
      <c r="AH30" s="146">
        <v>795</v>
      </c>
      <c r="AI30" s="146">
        <v>1174</v>
      </c>
      <c r="AJ30" s="341">
        <v>264</v>
      </c>
      <c r="AK30" s="157">
        <v>602</v>
      </c>
      <c r="AL30" s="146" t="s">
        <v>418</v>
      </c>
      <c r="AM30" s="146" t="s">
        <v>418</v>
      </c>
      <c r="AN30" s="146" t="s">
        <v>418</v>
      </c>
    </row>
    <row r="31" spans="1:41" ht="12.75" customHeight="1">
      <c r="A31" s="162"/>
      <c r="B31" s="142" t="s">
        <v>380</v>
      </c>
      <c r="C31" s="63"/>
      <c r="D31" s="183" t="s">
        <v>205</v>
      </c>
      <c r="E31" s="163">
        <v>4</v>
      </c>
      <c r="F31" s="172">
        <v>13</v>
      </c>
      <c r="G31" s="172">
        <v>14</v>
      </c>
      <c r="H31" s="172">
        <v>9</v>
      </c>
      <c r="I31" s="172">
        <v>9</v>
      </c>
      <c r="J31" s="172">
        <v>12</v>
      </c>
      <c r="K31" s="143">
        <v>11</v>
      </c>
      <c r="L31" s="157">
        <v>10</v>
      </c>
      <c r="M31" s="157">
        <v>10</v>
      </c>
      <c r="N31" s="157">
        <v>9</v>
      </c>
      <c r="O31" s="178">
        <v>9</v>
      </c>
      <c r="P31" s="178">
        <v>9</v>
      </c>
      <c r="Q31" s="178">
        <v>9</v>
      </c>
      <c r="R31" s="178">
        <v>9</v>
      </c>
      <c r="S31" s="178">
        <v>8</v>
      </c>
      <c r="T31" s="146">
        <v>10</v>
      </c>
      <c r="U31" s="146">
        <v>7</v>
      </c>
      <c r="V31" s="146">
        <v>13</v>
      </c>
      <c r="W31" s="146">
        <f>9+1</f>
        <v>10</v>
      </c>
      <c r="X31" s="146">
        <v>10</v>
      </c>
      <c r="Y31" s="146">
        <v>11</v>
      </c>
      <c r="Z31" s="146">
        <v>11</v>
      </c>
      <c r="AA31" s="146">
        <v>14</v>
      </c>
      <c r="AB31" s="146">
        <v>9</v>
      </c>
      <c r="AC31" s="146">
        <v>9</v>
      </c>
      <c r="AD31" s="146">
        <v>10</v>
      </c>
      <c r="AE31" s="146">
        <v>11</v>
      </c>
      <c r="AF31" s="146">
        <v>13</v>
      </c>
      <c r="AG31" s="34">
        <v>11</v>
      </c>
      <c r="AH31" s="34">
        <v>11</v>
      </c>
      <c r="AI31" s="146">
        <v>8</v>
      </c>
      <c r="AJ31" s="340">
        <v>4</v>
      </c>
      <c r="AK31" s="146">
        <v>19</v>
      </c>
      <c r="AL31" s="146" t="s">
        <v>418</v>
      </c>
      <c r="AM31" s="146" t="s">
        <v>418</v>
      </c>
      <c r="AN31" s="146" t="s">
        <v>418</v>
      </c>
    </row>
    <row r="32" spans="1:41" ht="13.15" customHeight="1">
      <c r="A32" s="296"/>
      <c r="B32" s="175"/>
      <c r="C32" s="176" t="s">
        <v>560</v>
      </c>
      <c r="D32" s="147" t="s">
        <v>205</v>
      </c>
      <c r="E32" s="163">
        <v>313</v>
      </c>
      <c r="F32" s="172">
        <v>1208</v>
      </c>
      <c r="G32" s="172">
        <v>1464</v>
      </c>
      <c r="H32" s="172">
        <v>898</v>
      </c>
      <c r="I32" s="172">
        <v>775</v>
      </c>
      <c r="J32" s="177">
        <v>3595</v>
      </c>
      <c r="K32" s="177">
        <v>1514</v>
      </c>
      <c r="L32" s="177">
        <v>830</v>
      </c>
      <c r="M32" s="157">
        <v>654</v>
      </c>
      <c r="N32" s="157">
        <v>588</v>
      </c>
      <c r="O32" s="178">
        <v>692</v>
      </c>
      <c r="P32" s="178">
        <v>395</v>
      </c>
      <c r="Q32" s="178">
        <v>779</v>
      </c>
      <c r="R32" s="178">
        <v>1019</v>
      </c>
      <c r="S32" s="178">
        <v>482</v>
      </c>
      <c r="T32" s="146">
        <v>892</v>
      </c>
      <c r="U32" s="146">
        <f>533+244</f>
        <v>777</v>
      </c>
      <c r="V32" s="146">
        <v>945</v>
      </c>
      <c r="W32" s="146">
        <f>627+41</f>
        <v>668</v>
      </c>
      <c r="X32" s="146">
        <v>474</v>
      </c>
      <c r="Y32" s="146">
        <v>708</v>
      </c>
      <c r="Z32" s="146">
        <v>1280</v>
      </c>
      <c r="AA32" s="146">
        <v>1907</v>
      </c>
      <c r="AB32" s="146">
        <v>593</v>
      </c>
      <c r="AC32" s="146">
        <v>741</v>
      </c>
      <c r="AD32" s="146">
        <v>818</v>
      </c>
      <c r="AE32" s="146">
        <v>1069</v>
      </c>
      <c r="AF32" s="146">
        <v>1029</v>
      </c>
      <c r="AG32" s="34">
        <v>1038</v>
      </c>
      <c r="AH32" s="146">
        <v>1163</v>
      </c>
      <c r="AI32" s="146">
        <v>696</v>
      </c>
      <c r="AJ32" s="340">
        <v>207</v>
      </c>
      <c r="AK32" s="146">
        <v>2419</v>
      </c>
      <c r="AL32" s="146" t="s">
        <v>418</v>
      </c>
      <c r="AM32" s="146" t="s">
        <v>418</v>
      </c>
      <c r="AN32" s="146" t="s">
        <v>418</v>
      </c>
    </row>
    <row r="33" spans="1:40" ht="13.15" customHeight="1">
      <c r="A33" s="296"/>
      <c r="B33" s="175"/>
      <c r="C33" s="176" t="s">
        <v>238</v>
      </c>
      <c r="D33" s="147" t="s">
        <v>205</v>
      </c>
      <c r="E33" s="163">
        <v>313</v>
      </c>
      <c r="F33" s="172">
        <v>1208</v>
      </c>
      <c r="G33" s="172">
        <v>1464</v>
      </c>
      <c r="H33" s="172">
        <v>898</v>
      </c>
      <c r="I33" s="172">
        <v>775</v>
      </c>
      <c r="J33" s="177">
        <v>3595</v>
      </c>
      <c r="K33" s="177">
        <v>1514</v>
      </c>
      <c r="L33" s="177">
        <v>830</v>
      </c>
      <c r="M33" s="157">
        <f t="shared" ref="M33:AC33" si="15">M32/M31</f>
        <v>65.400000000000006</v>
      </c>
      <c r="N33" s="157">
        <f t="shared" si="15"/>
        <v>65.333333333333329</v>
      </c>
      <c r="O33" s="178">
        <f t="shared" si="15"/>
        <v>76.888888888888886</v>
      </c>
      <c r="P33" s="178">
        <f t="shared" si="15"/>
        <v>43.888888888888886</v>
      </c>
      <c r="Q33" s="178">
        <f t="shared" si="15"/>
        <v>86.555555555555557</v>
      </c>
      <c r="R33" s="178">
        <f t="shared" si="15"/>
        <v>113.22222222222223</v>
      </c>
      <c r="S33" s="178">
        <f t="shared" si="15"/>
        <v>60.25</v>
      </c>
      <c r="T33" s="146">
        <f t="shared" si="15"/>
        <v>89.2</v>
      </c>
      <c r="U33" s="146">
        <f t="shared" si="15"/>
        <v>111</v>
      </c>
      <c r="V33" s="146">
        <f t="shared" si="15"/>
        <v>72.692307692307693</v>
      </c>
      <c r="W33" s="146">
        <f t="shared" si="15"/>
        <v>66.8</v>
      </c>
      <c r="X33" s="146">
        <f t="shared" si="15"/>
        <v>47.4</v>
      </c>
      <c r="Y33" s="146">
        <f t="shared" si="15"/>
        <v>64.36363636363636</v>
      </c>
      <c r="Z33" s="146">
        <f t="shared" si="15"/>
        <v>116.36363636363636</v>
      </c>
      <c r="AA33" s="146">
        <f t="shared" si="15"/>
        <v>136.21428571428572</v>
      </c>
      <c r="AB33" s="146">
        <f t="shared" si="15"/>
        <v>65.888888888888886</v>
      </c>
      <c r="AC33" s="146">
        <f t="shared" si="15"/>
        <v>82.333333333333329</v>
      </c>
      <c r="AD33" s="146">
        <f>AD32/AD31</f>
        <v>81.8</v>
      </c>
      <c r="AE33" s="146">
        <f>AE32/AE31</f>
        <v>97.181818181818187</v>
      </c>
      <c r="AF33" s="146">
        <v>79</v>
      </c>
      <c r="AG33" s="34">
        <v>94</v>
      </c>
      <c r="AH33" s="146">
        <v>106</v>
      </c>
      <c r="AI33" s="146">
        <v>87</v>
      </c>
      <c r="AJ33" s="340">
        <v>52</v>
      </c>
      <c r="AK33" s="146">
        <v>127</v>
      </c>
      <c r="AL33" s="146" t="s">
        <v>418</v>
      </c>
      <c r="AM33" s="146" t="s">
        <v>418</v>
      </c>
      <c r="AN33" s="146" t="s">
        <v>418</v>
      </c>
    </row>
    <row r="34" spans="1:40" ht="9.75" customHeight="1">
      <c r="A34" s="162"/>
      <c r="B34" s="142"/>
      <c r="C34" s="142"/>
      <c r="D34" s="163"/>
      <c r="E34" s="163"/>
      <c r="F34" s="163"/>
      <c r="G34" s="163"/>
      <c r="H34" s="163"/>
      <c r="I34" s="163"/>
      <c r="J34" s="163"/>
      <c r="K34" s="157"/>
      <c r="L34" s="157"/>
      <c r="M34" s="160"/>
      <c r="N34" s="160"/>
      <c r="O34" s="160"/>
      <c r="P34" s="160"/>
      <c r="Q34" s="160"/>
      <c r="R34" s="160"/>
      <c r="S34" s="160"/>
      <c r="T34" s="163"/>
      <c r="U34" s="163"/>
      <c r="V34" s="163"/>
      <c r="W34" s="163"/>
      <c r="X34" s="163"/>
      <c r="Y34" s="163"/>
      <c r="Z34" s="163"/>
      <c r="AA34" s="163"/>
      <c r="AB34" s="163"/>
      <c r="AC34" s="163"/>
      <c r="AE34" s="188"/>
      <c r="AG34" s="163"/>
    </row>
    <row r="35" spans="1:40" s="9" customFormat="1" ht="27" customHeight="1">
      <c r="A35" s="314" t="s">
        <v>246</v>
      </c>
      <c r="B35" s="503" t="s">
        <v>247</v>
      </c>
      <c r="C35" s="503"/>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c r="AF35" s="503"/>
      <c r="AG35" s="503"/>
      <c r="AH35" s="503"/>
      <c r="AI35" s="503"/>
      <c r="AJ35" s="503"/>
      <c r="AK35" s="503"/>
      <c r="AL35" s="503"/>
      <c r="AM35" s="503"/>
      <c r="AN35" s="503"/>
    </row>
    <row r="36" spans="1:40" s="9" customFormat="1" ht="15" customHeight="1">
      <c r="A36" s="314" t="s">
        <v>248</v>
      </c>
      <c r="B36" s="503" t="s">
        <v>249</v>
      </c>
      <c r="C36" s="503"/>
      <c r="D36" s="503"/>
      <c r="E36" s="503"/>
      <c r="F36" s="503"/>
      <c r="G36" s="503"/>
      <c r="H36" s="503"/>
      <c r="I36" s="503"/>
      <c r="J36" s="503"/>
      <c r="K36" s="503"/>
      <c r="L36" s="503"/>
      <c r="M36" s="503"/>
      <c r="N36" s="503"/>
      <c r="O36" s="503"/>
      <c r="P36" s="503"/>
      <c r="Q36" s="503"/>
      <c r="R36" s="503"/>
      <c r="S36" s="503"/>
      <c r="T36" s="503"/>
      <c r="U36" s="503"/>
      <c r="V36" s="503"/>
      <c r="W36" s="503"/>
      <c r="X36" s="503"/>
      <c r="Y36" s="503"/>
      <c r="Z36" s="503"/>
      <c r="AA36" s="503"/>
      <c r="AB36" s="503"/>
      <c r="AC36" s="503"/>
      <c r="AD36" s="503"/>
      <c r="AE36" s="503"/>
      <c r="AF36" s="503"/>
      <c r="AG36" s="503"/>
      <c r="AH36" s="503"/>
      <c r="AI36" s="503"/>
      <c r="AJ36" s="503"/>
      <c r="AK36" s="503"/>
      <c r="AL36" s="503"/>
      <c r="AM36" s="503"/>
      <c r="AN36" s="503"/>
    </row>
    <row r="37" spans="1:40" s="9" customFormat="1" ht="15" customHeight="1">
      <c r="A37" s="314" t="s">
        <v>209</v>
      </c>
      <c r="B37" s="503" t="s">
        <v>250</v>
      </c>
      <c r="C37" s="503"/>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row>
    <row r="38" spans="1:40" s="339" customFormat="1" ht="39" customHeight="1">
      <c r="A38" s="314" t="s">
        <v>211</v>
      </c>
      <c r="B38" s="503" t="s">
        <v>494</v>
      </c>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503"/>
      <c r="AM38" s="503"/>
      <c r="AN38" s="503"/>
    </row>
    <row r="39" spans="1:40" s="364" customFormat="1" ht="56.25" customHeight="1">
      <c r="A39" s="314" t="s">
        <v>213</v>
      </c>
      <c r="B39" s="503" t="s">
        <v>495</v>
      </c>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row>
    <row r="40" spans="1:40" ht="17.25" customHeight="1">
      <c r="A40" s="501" t="s">
        <v>251</v>
      </c>
      <c r="B40" s="502"/>
      <c r="C40" s="502"/>
      <c r="D40" s="502"/>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row>
    <row r="41" spans="1:40" ht="8.4499999999999993" customHeight="1">
      <c r="A41" s="162"/>
      <c r="B41" s="162"/>
      <c r="C41" s="142"/>
      <c r="D41" s="163"/>
      <c r="E41" s="163"/>
      <c r="F41" s="163"/>
      <c r="G41" s="163"/>
      <c r="H41" s="163"/>
      <c r="I41" s="163"/>
      <c r="J41" s="163"/>
      <c r="K41" s="163"/>
      <c r="L41" s="163"/>
      <c r="M41" s="160"/>
      <c r="N41" s="160"/>
      <c r="O41" s="160"/>
      <c r="P41" s="160"/>
      <c r="Q41" s="160"/>
      <c r="R41" s="160"/>
      <c r="S41" s="160"/>
      <c r="T41" s="163"/>
      <c r="U41" s="163"/>
      <c r="V41" s="163"/>
      <c r="W41" s="163"/>
      <c r="X41" s="163"/>
      <c r="Y41" s="163"/>
      <c r="Z41" s="163"/>
      <c r="AA41" s="163"/>
      <c r="AB41" s="163"/>
      <c r="AC41" s="163"/>
      <c r="AE41" s="188"/>
    </row>
    <row r="42" spans="1:40">
      <c r="A42" s="162"/>
      <c r="B42" s="162"/>
      <c r="C42" s="142"/>
      <c r="D42" s="163"/>
      <c r="E42" s="163"/>
      <c r="F42" s="163"/>
      <c r="G42" s="163"/>
      <c r="H42" s="163"/>
      <c r="I42" s="163"/>
      <c r="J42" s="163"/>
      <c r="K42" s="163"/>
      <c r="L42" s="163"/>
      <c r="M42" s="160"/>
      <c r="N42" s="160"/>
      <c r="O42" s="160"/>
      <c r="P42" s="160"/>
      <c r="Q42" s="160"/>
      <c r="R42" s="160"/>
      <c r="S42" s="160"/>
      <c r="T42" s="163"/>
      <c r="U42" s="163"/>
      <c r="V42" s="163"/>
      <c r="W42" s="163"/>
      <c r="X42" s="163"/>
      <c r="Y42" s="163"/>
      <c r="Z42" s="163"/>
      <c r="AA42" s="163"/>
      <c r="AB42" s="163"/>
      <c r="AC42" s="163"/>
      <c r="AE42" s="188"/>
    </row>
  </sheetData>
  <mergeCells count="7">
    <mergeCell ref="A3:C3"/>
    <mergeCell ref="A40:AC40"/>
    <mergeCell ref="B35:AN35"/>
    <mergeCell ref="B36:AN36"/>
    <mergeCell ref="B37:AN37"/>
    <mergeCell ref="B38:AN38"/>
    <mergeCell ref="B39:AN39"/>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BM86"/>
  <sheetViews>
    <sheetView showGridLines="0" view="pageLayout" zoomScaleNormal="100" zoomScaleSheetLayoutView="100" workbookViewId="0">
      <selection activeCell="A3" sqref="A3:B4"/>
    </sheetView>
  </sheetViews>
  <sheetFormatPr baseColWidth="10" defaultColWidth="11.42578125" defaultRowHeight="11.25" outlineLevelRow="1" outlineLevelCol="1"/>
  <cols>
    <col min="1" max="1" width="1.7109375" style="16" customWidth="1"/>
    <col min="2" max="2" width="24.42578125" style="16" customWidth="1"/>
    <col min="3" max="3" width="5.28515625" style="16" customWidth="1"/>
    <col min="4" max="4" width="6.28515625" style="16" customWidth="1"/>
    <col min="5" max="26" width="8.140625" style="16" hidden="1" customWidth="1" outlineLevel="1"/>
    <col min="27" max="27" width="8.140625" style="16" hidden="1" customWidth="1" outlineLevel="1" collapsed="1"/>
    <col min="28" max="28" width="8.140625" style="16" hidden="1" customWidth="1" outlineLevel="1"/>
    <col min="29" max="29" width="8.140625" style="16" hidden="1" customWidth="1" outlineLevel="1" collapsed="1"/>
    <col min="30" max="32" width="8.140625" style="16" hidden="1" customWidth="1" outlineLevel="1"/>
    <col min="33" max="33" width="5.28515625" style="16" customWidth="1" collapsed="1"/>
    <col min="34" max="34" width="6.28515625" style="16" customWidth="1"/>
    <col min="35" max="44" width="8.140625" style="16" hidden="1" customWidth="1" outlineLevel="1"/>
    <col min="45" max="45" width="8.140625" style="16" hidden="1" customWidth="1" outlineLevel="1" collapsed="1"/>
    <col min="46" max="48" width="8.140625" style="16" hidden="1" customWidth="1" outlineLevel="1"/>
    <col min="49" max="49" width="8.140625" style="16" hidden="1" customWidth="1" outlineLevel="1" collapsed="1"/>
    <col min="50" max="50" width="8.140625" style="16" hidden="1" customWidth="1" outlineLevel="1"/>
    <col min="51" max="51" width="5.28515625" style="16" hidden="1" customWidth="1" outlineLevel="1" collapsed="1"/>
    <col min="52" max="52" width="6.28515625" style="16" hidden="1" customWidth="1" outlineLevel="1"/>
    <col min="53" max="53" width="5.28515625" style="16" customWidth="1" collapsed="1"/>
    <col min="54" max="54" width="6.28515625" style="16" customWidth="1"/>
    <col min="55" max="55" width="5.28515625" style="16" hidden="1" customWidth="1" outlineLevel="1"/>
    <col min="56" max="56" width="6.28515625" style="16" hidden="1" customWidth="1" outlineLevel="1"/>
    <col min="57" max="57" width="5.28515625" style="16" hidden="1" customWidth="1" outlineLevel="1" collapsed="1"/>
    <col min="58" max="58" width="6.28515625" style="16" hidden="1" customWidth="1" outlineLevel="1"/>
    <col min="59" max="59" width="5.28515625" style="16" customWidth="1" collapsed="1"/>
    <col min="60" max="60" width="6.28515625" style="16" customWidth="1"/>
    <col min="61" max="61" width="5.28515625" style="16" customWidth="1"/>
    <col min="62" max="62" width="6.28515625" style="16" customWidth="1"/>
    <col min="63" max="64" width="11.42578125" style="382" hidden="1" customWidth="1" outlineLevel="1"/>
    <col min="65" max="65" width="11.42578125" style="16" collapsed="1"/>
    <col min="66" max="16384" width="11.42578125" style="16"/>
  </cols>
  <sheetData>
    <row r="1" spans="1:65" s="290" customFormat="1" ht="21.95" customHeight="1">
      <c r="A1" s="289" t="str">
        <f>CONCATENATE(Inhalt_K8!B36,"   ",Inhalt_K8!C36)</f>
        <v>812   Entwicklung der Musik- und Kongresshalle Lübeck 1995 - 2024</v>
      </c>
      <c r="B1" s="289"/>
      <c r="C1" s="289"/>
      <c r="S1" s="297"/>
      <c r="T1" s="297"/>
    </row>
    <row r="2" spans="1:65" s="189" customFormat="1" ht="6" customHeight="1"/>
    <row r="3" spans="1:65" s="192" customFormat="1" ht="15.75" customHeight="1">
      <c r="A3" s="507" t="s">
        <v>252</v>
      </c>
      <c r="B3" s="508"/>
      <c r="C3" s="190">
        <v>1995</v>
      </c>
      <c r="D3" s="191"/>
      <c r="E3" s="190">
        <v>1996</v>
      </c>
      <c r="F3" s="191"/>
      <c r="G3" s="190">
        <v>1997</v>
      </c>
      <c r="H3" s="191"/>
      <c r="I3" s="504">
        <v>1998</v>
      </c>
      <c r="J3" s="511"/>
      <c r="K3" s="504">
        <v>1999</v>
      </c>
      <c r="L3" s="511"/>
      <c r="M3" s="504">
        <v>2000</v>
      </c>
      <c r="N3" s="512"/>
      <c r="O3" s="504">
        <v>2001</v>
      </c>
      <c r="P3" s="512"/>
      <c r="Q3" s="504">
        <v>2002</v>
      </c>
      <c r="R3" s="512"/>
      <c r="S3" s="504">
        <v>2003</v>
      </c>
      <c r="T3" s="512"/>
      <c r="U3" s="504">
        <v>2004</v>
      </c>
      <c r="V3" s="512"/>
      <c r="W3" s="504">
        <v>2005</v>
      </c>
      <c r="X3" s="512"/>
      <c r="Y3" s="504">
        <v>2006</v>
      </c>
      <c r="Z3" s="512"/>
      <c r="AA3" s="504">
        <v>2007</v>
      </c>
      <c r="AB3" s="512"/>
      <c r="AC3" s="504">
        <v>2008</v>
      </c>
      <c r="AD3" s="512"/>
      <c r="AE3" s="504">
        <v>2009</v>
      </c>
      <c r="AF3" s="512"/>
      <c r="AG3" s="504">
        <v>2010</v>
      </c>
      <c r="AH3" s="512"/>
      <c r="AI3" s="504">
        <v>2011</v>
      </c>
      <c r="AJ3" s="512"/>
      <c r="AK3" s="504">
        <v>2012</v>
      </c>
      <c r="AL3" s="512"/>
      <c r="AM3" s="504">
        <v>2013</v>
      </c>
      <c r="AN3" s="512"/>
      <c r="AO3" s="504">
        <v>2014</v>
      </c>
      <c r="AP3" s="512"/>
      <c r="AQ3" s="504" t="s">
        <v>381</v>
      </c>
      <c r="AR3" s="512"/>
      <c r="AS3" s="504" t="s">
        <v>382</v>
      </c>
      <c r="AT3" s="512"/>
      <c r="AU3" s="504" t="s">
        <v>383</v>
      </c>
      <c r="AV3" s="512"/>
      <c r="AW3" s="504">
        <v>2018</v>
      </c>
      <c r="AX3" s="512"/>
      <c r="AY3" s="504">
        <v>2019</v>
      </c>
      <c r="AZ3" s="505"/>
      <c r="BA3" s="504">
        <v>2020</v>
      </c>
      <c r="BB3" s="505"/>
      <c r="BC3" s="506">
        <v>2021</v>
      </c>
      <c r="BD3" s="506"/>
      <c r="BE3" s="504">
        <v>2022</v>
      </c>
      <c r="BF3" s="505"/>
      <c r="BG3" s="504">
        <v>2023</v>
      </c>
      <c r="BH3" s="505"/>
      <c r="BI3" s="504">
        <v>2024</v>
      </c>
      <c r="BJ3" s="506"/>
    </row>
    <row r="4" spans="1:65" s="192" customFormat="1" ht="54" customHeight="1">
      <c r="A4" s="509"/>
      <c r="B4" s="510"/>
      <c r="C4" s="193" t="s">
        <v>399</v>
      </c>
      <c r="D4" s="194" t="s">
        <v>592</v>
      </c>
      <c r="E4" s="194" t="s">
        <v>31</v>
      </c>
      <c r="F4" s="194" t="s">
        <v>255</v>
      </c>
      <c r="G4" s="194" t="s">
        <v>253</v>
      </c>
      <c r="H4" s="194" t="s">
        <v>255</v>
      </c>
      <c r="I4" s="194" t="s">
        <v>253</v>
      </c>
      <c r="J4" s="194" t="s">
        <v>255</v>
      </c>
      <c r="K4" s="194" t="s">
        <v>253</v>
      </c>
      <c r="L4" s="194" t="s">
        <v>255</v>
      </c>
      <c r="M4" s="194" t="s">
        <v>253</v>
      </c>
      <c r="N4" s="194" t="s">
        <v>255</v>
      </c>
      <c r="O4" s="194" t="s">
        <v>253</v>
      </c>
      <c r="P4" s="194" t="s">
        <v>255</v>
      </c>
      <c r="Q4" s="194" t="s">
        <v>253</v>
      </c>
      <c r="R4" s="195" t="s">
        <v>255</v>
      </c>
      <c r="S4" s="193" t="s">
        <v>253</v>
      </c>
      <c r="T4" s="195" t="s">
        <v>255</v>
      </c>
      <c r="U4" s="193" t="s">
        <v>253</v>
      </c>
      <c r="V4" s="195" t="s">
        <v>255</v>
      </c>
      <c r="W4" s="193" t="s">
        <v>253</v>
      </c>
      <c r="X4" s="195" t="s">
        <v>255</v>
      </c>
      <c r="Y4" s="193" t="s">
        <v>253</v>
      </c>
      <c r="Z4" s="195" t="s">
        <v>255</v>
      </c>
      <c r="AA4" s="193" t="s">
        <v>253</v>
      </c>
      <c r="AB4" s="195" t="s">
        <v>255</v>
      </c>
      <c r="AC4" s="193" t="s">
        <v>253</v>
      </c>
      <c r="AD4" s="195" t="s">
        <v>255</v>
      </c>
      <c r="AE4" s="193" t="s">
        <v>253</v>
      </c>
      <c r="AF4" s="195" t="s">
        <v>255</v>
      </c>
      <c r="AG4" s="193" t="s">
        <v>399</v>
      </c>
      <c r="AH4" s="194" t="s">
        <v>592</v>
      </c>
      <c r="AI4" s="193" t="s">
        <v>253</v>
      </c>
      <c r="AJ4" s="195" t="s">
        <v>255</v>
      </c>
      <c r="AK4" s="193" t="s">
        <v>253</v>
      </c>
      <c r="AL4" s="195" t="s">
        <v>255</v>
      </c>
      <c r="AM4" s="193" t="s">
        <v>253</v>
      </c>
      <c r="AN4" s="195" t="s">
        <v>255</v>
      </c>
      <c r="AO4" s="193" t="s">
        <v>253</v>
      </c>
      <c r="AP4" s="195" t="s">
        <v>255</v>
      </c>
      <c r="AQ4" s="193" t="s">
        <v>253</v>
      </c>
      <c r="AR4" s="195" t="s">
        <v>255</v>
      </c>
      <c r="AS4" s="193" t="s">
        <v>253</v>
      </c>
      <c r="AT4" s="195" t="s">
        <v>255</v>
      </c>
      <c r="AU4" s="193" t="s">
        <v>256</v>
      </c>
      <c r="AV4" s="195" t="s">
        <v>257</v>
      </c>
      <c r="AW4" s="193" t="s">
        <v>256</v>
      </c>
      <c r="AX4" s="194" t="s">
        <v>254</v>
      </c>
      <c r="AY4" s="193" t="s">
        <v>399</v>
      </c>
      <c r="AZ4" s="194" t="s">
        <v>442</v>
      </c>
      <c r="BA4" s="193" t="s">
        <v>399</v>
      </c>
      <c r="BB4" s="194" t="s">
        <v>592</v>
      </c>
      <c r="BC4" s="193" t="s">
        <v>399</v>
      </c>
      <c r="BD4" s="194" t="s">
        <v>442</v>
      </c>
      <c r="BE4" s="193" t="s">
        <v>399</v>
      </c>
      <c r="BF4" s="194" t="s">
        <v>442</v>
      </c>
      <c r="BG4" s="193" t="s">
        <v>399</v>
      </c>
      <c r="BH4" s="194" t="s">
        <v>592</v>
      </c>
      <c r="BI4" s="193" t="s">
        <v>399</v>
      </c>
      <c r="BJ4" s="533" t="s">
        <v>592</v>
      </c>
    </row>
    <row r="5" spans="1:65" s="200" customFormat="1" ht="18" customHeight="1">
      <c r="A5" s="196" t="s">
        <v>455</v>
      </c>
      <c r="B5" s="197"/>
      <c r="C5" s="198"/>
      <c r="D5" s="198"/>
      <c r="E5" s="198"/>
      <c r="F5" s="198"/>
      <c r="G5" s="198"/>
      <c r="H5" s="198"/>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BM5" s="301"/>
    </row>
    <row r="6" spans="1:65" s="189" customFormat="1" ht="12" customHeight="1">
      <c r="A6" s="201" t="s">
        <v>258</v>
      </c>
      <c r="B6" s="202"/>
      <c r="C6" s="206">
        <f>SUM(C8:C14)</f>
        <v>404</v>
      </c>
      <c r="D6" s="206">
        <f>SUM(D8:D16)</f>
        <v>274900</v>
      </c>
      <c r="E6" s="204">
        <v>338</v>
      </c>
      <c r="F6" s="204">
        <v>210870</v>
      </c>
      <c r="G6" s="205">
        <v>354</v>
      </c>
      <c r="H6" s="205">
        <v>228741</v>
      </c>
      <c r="I6" s="206">
        <v>346</v>
      </c>
      <c r="J6" s="206">
        <v>215250</v>
      </c>
      <c r="K6" s="206">
        <f>SUM(K8:K16)</f>
        <v>399</v>
      </c>
      <c r="L6" s="206">
        <f>SUM(L8:L16)</f>
        <v>241836</v>
      </c>
      <c r="M6" s="206">
        <v>386</v>
      </c>
      <c r="N6" s="206">
        <v>217843</v>
      </c>
      <c r="O6" s="206">
        <f t="shared" ref="O6:AN6" si="0">SUM(O8:O16)</f>
        <v>330</v>
      </c>
      <c r="P6" s="206">
        <f t="shared" si="0"/>
        <v>224185</v>
      </c>
      <c r="Q6" s="206">
        <f t="shared" si="0"/>
        <v>321</v>
      </c>
      <c r="R6" s="206">
        <f t="shared" si="0"/>
        <v>229068</v>
      </c>
      <c r="S6" s="206">
        <f t="shared" si="0"/>
        <v>324</v>
      </c>
      <c r="T6" s="206">
        <f t="shared" si="0"/>
        <v>207426</v>
      </c>
      <c r="U6" s="206">
        <f t="shared" si="0"/>
        <v>329</v>
      </c>
      <c r="V6" s="206">
        <f t="shared" si="0"/>
        <v>203953</v>
      </c>
      <c r="W6" s="206">
        <f t="shared" si="0"/>
        <v>308</v>
      </c>
      <c r="X6" s="206">
        <f t="shared" si="0"/>
        <v>183671</v>
      </c>
      <c r="Y6" s="206">
        <f t="shared" si="0"/>
        <v>282</v>
      </c>
      <c r="Z6" s="206">
        <f t="shared" si="0"/>
        <v>174805</v>
      </c>
      <c r="AA6" s="206">
        <f t="shared" si="0"/>
        <v>288</v>
      </c>
      <c r="AB6" s="206">
        <f t="shared" si="0"/>
        <v>180198</v>
      </c>
      <c r="AC6" s="206">
        <f t="shared" si="0"/>
        <v>322</v>
      </c>
      <c r="AD6" s="206">
        <f t="shared" si="0"/>
        <v>193942</v>
      </c>
      <c r="AE6" s="206">
        <f t="shared" si="0"/>
        <v>296</v>
      </c>
      <c r="AF6" s="206">
        <f t="shared" si="0"/>
        <v>178606</v>
      </c>
      <c r="AG6" s="206">
        <f t="shared" si="0"/>
        <v>277</v>
      </c>
      <c r="AH6" s="206">
        <f t="shared" si="0"/>
        <v>192263</v>
      </c>
      <c r="AI6" s="206">
        <f t="shared" si="0"/>
        <v>282</v>
      </c>
      <c r="AJ6" s="206">
        <f t="shared" si="0"/>
        <v>179344</v>
      </c>
      <c r="AK6" s="206">
        <f t="shared" si="0"/>
        <v>280</v>
      </c>
      <c r="AL6" s="206">
        <f t="shared" si="0"/>
        <v>162332</v>
      </c>
      <c r="AM6" s="206">
        <f t="shared" si="0"/>
        <v>284</v>
      </c>
      <c r="AN6" s="206">
        <f t="shared" si="0"/>
        <v>169649</v>
      </c>
      <c r="AO6" s="206">
        <v>317</v>
      </c>
      <c r="AP6" s="206">
        <v>210392</v>
      </c>
      <c r="AQ6" s="206">
        <v>291</v>
      </c>
      <c r="AR6" s="206">
        <v>173148</v>
      </c>
      <c r="AS6" s="206">
        <f t="shared" ref="AS6:AX6" si="1">SUM(AS8:AS16)</f>
        <v>248</v>
      </c>
      <c r="AT6" s="206">
        <f t="shared" si="1"/>
        <v>139023</v>
      </c>
      <c r="AU6" s="206">
        <f t="shared" si="1"/>
        <v>223</v>
      </c>
      <c r="AV6" s="206">
        <f t="shared" si="1"/>
        <v>125556</v>
      </c>
      <c r="AW6" s="206">
        <f t="shared" si="1"/>
        <v>304</v>
      </c>
      <c r="AX6" s="206">
        <f t="shared" si="1"/>
        <v>200860</v>
      </c>
      <c r="AY6" s="206">
        <v>307</v>
      </c>
      <c r="AZ6" s="206">
        <v>201807</v>
      </c>
      <c r="BA6" s="217">
        <v>135</v>
      </c>
      <c r="BB6" s="217">
        <v>56137</v>
      </c>
      <c r="BC6" s="217">
        <v>172</v>
      </c>
      <c r="BD6" s="217">
        <v>182635</v>
      </c>
      <c r="BE6" s="387">
        <v>266</v>
      </c>
      <c r="BF6" s="387">
        <v>138219</v>
      </c>
      <c r="BG6" s="387">
        <v>273</v>
      </c>
      <c r="BH6" s="387">
        <v>167529</v>
      </c>
      <c r="BI6" s="387">
        <v>249</v>
      </c>
      <c r="BJ6" s="387">
        <v>176993</v>
      </c>
      <c r="BM6" s="302"/>
    </row>
    <row r="7" spans="1:65" s="189" customFormat="1" ht="12" customHeight="1">
      <c r="A7" s="201" t="s">
        <v>142</v>
      </c>
      <c r="B7" s="202"/>
      <c r="C7" s="207"/>
      <c r="D7" s="206"/>
      <c r="E7" s="207"/>
      <c r="F7" s="207"/>
      <c r="G7" s="207"/>
      <c r="H7" s="207"/>
      <c r="I7" s="207"/>
      <c r="J7" s="207"/>
      <c r="K7" s="207"/>
      <c r="L7" s="207"/>
      <c r="M7" s="207"/>
      <c r="N7" s="207"/>
      <c r="O7" s="207"/>
      <c r="P7" s="207"/>
      <c r="Q7" s="207"/>
      <c r="R7" s="207"/>
      <c r="S7" s="207"/>
      <c r="T7" s="207"/>
      <c r="U7" s="207"/>
      <c r="V7" s="207"/>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386"/>
      <c r="BF7" s="386"/>
      <c r="BG7" s="386"/>
      <c r="BH7" s="386"/>
      <c r="BI7" s="386"/>
      <c r="BJ7" s="386"/>
      <c r="BM7" s="302"/>
    </row>
    <row r="8" spans="1:65" s="189" customFormat="1" ht="11.25" customHeight="1">
      <c r="A8" s="201"/>
      <c r="B8" s="202" t="s">
        <v>259</v>
      </c>
      <c r="C8" s="208">
        <v>89</v>
      </c>
      <c r="D8" s="206">
        <v>62000</v>
      </c>
      <c r="E8" s="208">
        <v>47</v>
      </c>
      <c r="F8" s="208">
        <v>58029</v>
      </c>
      <c r="G8" s="208">
        <v>68</v>
      </c>
      <c r="H8" s="208">
        <v>60145</v>
      </c>
      <c r="I8" s="208">
        <v>62</v>
      </c>
      <c r="J8" s="208">
        <v>58169</v>
      </c>
      <c r="K8" s="208">
        <v>57</v>
      </c>
      <c r="L8" s="208">
        <v>68974</v>
      </c>
      <c r="M8" s="208">
        <v>54</v>
      </c>
      <c r="N8" s="208">
        <v>59040</v>
      </c>
      <c r="O8" s="208">
        <v>53</v>
      </c>
      <c r="P8" s="208">
        <v>55506</v>
      </c>
      <c r="Q8" s="208">
        <v>53</v>
      </c>
      <c r="R8" s="208">
        <v>52639</v>
      </c>
      <c r="S8" s="208">
        <v>60</v>
      </c>
      <c r="T8" s="208">
        <v>53603</v>
      </c>
      <c r="U8" s="208">
        <v>51</v>
      </c>
      <c r="V8" s="208">
        <v>50973</v>
      </c>
      <c r="W8" s="208">
        <v>48</v>
      </c>
      <c r="X8" s="209">
        <v>48256</v>
      </c>
      <c r="Y8" s="201">
        <v>51</v>
      </c>
      <c r="Z8" s="206">
        <v>54139</v>
      </c>
      <c r="AA8" s="209">
        <v>51</v>
      </c>
      <c r="AB8" s="206">
        <v>54553</v>
      </c>
      <c r="AC8" s="209">
        <v>56</v>
      </c>
      <c r="AD8" s="206">
        <v>54490</v>
      </c>
      <c r="AE8" s="209">
        <v>48</v>
      </c>
      <c r="AF8" s="206">
        <v>50593</v>
      </c>
      <c r="AG8" s="209">
        <v>55</v>
      </c>
      <c r="AH8" s="206">
        <v>59181</v>
      </c>
      <c r="AI8" s="209">
        <v>45</v>
      </c>
      <c r="AJ8" s="206">
        <v>50314</v>
      </c>
      <c r="AK8" s="209">
        <v>52</v>
      </c>
      <c r="AL8" s="206">
        <v>52088</v>
      </c>
      <c r="AM8" s="209">
        <v>46</v>
      </c>
      <c r="AN8" s="206">
        <v>50369</v>
      </c>
      <c r="AO8" s="209">
        <v>56</v>
      </c>
      <c r="AP8" s="206">
        <v>62522</v>
      </c>
      <c r="AQ8" s="209">
        <v>54</v>
      </c>
      <c r="AR8" s="206">
        <v>55945</v>
      </c>
      <c r="AS8" s="209">
        <v>37</v>
      </c>
      <c r="AT8" s="206">
        <v>34814</v>
      </c>
      <c r="AU8" s="209">
        <v>42</v>
      </c>
      <c r="AV8" s="206">
        <v>43141</v>
      </c>
      <c r="AW8" s="209">
        <v>53</v>
      </c>
      <c r="AX8" s="209">
        <v>57761</v>
      </c>
      <c r="AY8" s="209">
        <v>58</v>
      </c>
      <c r="AZ8" s="209">
        <v>58355</v>
      </c>
      <c r="BA8" s="217">
        <v>28</v>
      </c>
      <c r="BB8" s="217">
        <v>14435</v>
      </c>
      <c r="BC8" s="217">
        <v>26</v>
      </c>
      <c r="BD8" s="217">
        <v>14909</v>
      </c>
      <c r="BE8" s="387">
        <v>55</v>
      </c>
      <c r="BF8" s="387">
        <v>39273</v>
      </c>
      <c r="BG8" s="387">
        <v>57</v>
      </c>
      <c r="BH8" s="387">
        <v>53871</v>
      </c>
      <c r="BI8" s="387">
        <v>57</v>
      </c>
      <c r="BJ8" s="387">
        <v>52401</v>
      </c>
      <c r="BM8" s="302"/>
    </row>
    <row r="9" spans="1:65" s="189" customFormat="1" ht="11.25" customHeight="1">
      <c r="A9" s="201"/>
      <c r="B9" s="202" t="s">
        <v>260</v>
      </c>
      <c r="C9" s="208">
        <v>85</v>
      </c>
      <c r="D9" s="206">
        <v>90000</v>
      </c>
      <c r="E9" s="208">
        <v>87</v>
      </c>
      <c r="F9" s="208">
        <v>81309</v>
      </c>
      <c r="G9" s="208">
        <v>68</v>
      </c>
      <c r="H9" s="208">
        <v>85097</v>
      </c>
      <c r="I9" s="208">
        <v>66</v>
      </c>
      <c r="J9" s="208">
        <v>75024</v>
      </c>
      <c r="K9" s="208">
        <v>56</v>
      </c>
      <c r="L9" s="208">
        <v>51066</v>
      </c>
      <c r="M9" s="208">
        <v>47</v>
      </c>
      <c r="N9" s="208">
        <v>47991</v>
      </c>
      <c r="O9" s="208">
        <v>47</v>
      </c>
      <c r="P9" s="208">
        <v>56260</v>
      </c>
      <c r="Q9" s="208">
        <v>50</v>
      </c>
      <c r="R9" s="208">
        <v>54490</v>
      </c>
      <c r="S9" s="208">
        <v>44</v>
      </c>
      <c r="T9" s="208">
        <v>36264</v>
      </c>
      <c r="U9" s="208">
        <f>58-6</f>
        <v>52</v>
      </c>
      <c r="V9" s="208">
        <f>41344-1855</f>
        <v>39489</v>
      </c>
      <c r="W9" s="208">
        <f>48-5</f>
        <v>43</v>
      </c>
      <c r="X9" s="209">
        <f>42864-1395</f>
        <v>41469</v>
      </c>
      <c r="Y9" s="201">
        <f>41-7</f>
        <v>34</v>
      </c>
      <c r="Z9" s="206">
        <f>42073-2800</f>
        <v>39273</v>
      </c>
      <c r="AA9" s="201">
        <v>35</v>
      </c>
      <c r="AB9" s="206">
        <v>43956</v>
      </c>
      <c r="AC9" s="201">
        <v>41</v>
      </c>
      <c r="AD9" s="206">
        <v>45376</v>
      </c>
      <c r="AE9" s="201">
        <v>46</v>
      </c>
      <c r="AF9" s="206">
        <v>49254</v>
      </c>
      <c r="AG9" s="201">
        <v>27</v>
      </c>
      <c r="AH9" s="206">
        <v>27604</v>
      </c>
      <c r="AI9" s="201">
        <v>28</v>
      </c>
      <c r="AJ9" s="206">
        <v>32254</v>
      </c>
      <c r="AK9" s="201">
        <v>25</v>
      </c>
      <c r="AL9" s="206">
        <v>35073</v>
      </c>
      <c r="AM9" s="201">
        <v>37</v>
      </c>
      <c r="AN9" s="206">
        <v>38657</v>
      </c>
      <c r="AO9" s="201">
        <v>32</v>
      </c>
      <c r="AP9" s="206">
        <v>35350</v>
      </c>
      <c r="AQ9" s="201">
        <v>29</v>
      </c>
      <c r="AR9" s="206">
        <v>29969</v>
      </c>
      <c r="AS9" s="201">
        <v>25</v>
      </c>
      <c r="AT9" s="206">
        <v>22110</v>
      </c>
      <c r="AU9" s="201">
        <v>26</v>
      </c>
      <c r="AV9" s="206">
        <v>27277</v>
      </c>
      <c r="AW9" s="201">
        <v>44</v>
      </c>
      <c r="AX9" s="206">
        <v>46133</v>
      </c>
      <c r="AY9" s="201">
        <v>48</v>
      </c>
      <c r="AZ9" s="206">
        <v>53135</v>
      </c>
      <c r="BA9" s="217">
        <v>20</v>
      </c>
      <c r="BB9" s="217">
        <v>17236</v>
      </c>
      <c r="BC9" s="217">
        <v>4</v>
      </c>
      <c r="BD9" s="217">
        <v>2420</v>
      </c>
      <c r="BE9" s="387">
        <v>39</v>
      </c>
      <c r="BF9" s="387">
        <v>34293</v>
      </c>
      <c r="BG9" s="387">
        <v>37</v>
      </c>
      <c r="BH9" s="387">
        <v>42511</v>
      </c>
      <c r="BI9" s="387">
        <v>37</v>
      </c>
      <c r="BJ9" s="387">
        <v>38239</v>
      </c>
      <c r="BM9" s="302"/>
    </row>
    <row r="10" spans="1:65" s="189" customFormat="1" ht="11.25" hidden="1" customHeight="1" outlineLevel="1">
      <c r="A10" s="201"/>
      <c r="B10" s="202" t="s">
        <v>261</v>
      </c>
      <c r="C10" s="208">
        <v>20</v>
      </c>
      <c r="D10" s="206">
        <v>12500</v>
      </c>
      <c r="E10" s="208">
        <v>9</v>
      </c>
      <c r="F10" s="208">
        <v>6300</v>
      </c>
      <c r="G10" s="208">
        <v>6</v>
      </c>
      <c r="H10" s="208">
        <v>5350</v>
      </c>
      <c r="I10" s="208">
        <v>8</v>
      </c>
      <c r="J10" s="208">
        <v>6008</v>
      </c>
      <c r="K10" s="208">
        <v>6</v>
      </c>
      <c r="L10" s="208">
        <v>5400</v>
      </c>
      <c r="M10" s="208">
        <v>7</v>
      </c>
      <c r="N10" s="208">
        <v>6595</v>
      </c>
      <c r="O10" s="208">
        <v>7</v>
      </c>
      <c r="P10" s="208">
        <v>5873</v>
      </c>
      <c r="Q10" s="208">
        <v>7</v>
      </c>
      <c r="R10" s="208">
        <v>5858</v>
      </c>
      <c r="S10" s="208">
        <v>11</v>
      </c>
      <c r="T10" s="208">
        <v>9465</v>
      </c>
      <c r="U10" s="208">
        <v>9</v>
      </c>
      <c r="V10" s="208">
        <v>6547</v>
      </c>
      <c r="W10" s="208">
        <v>7</v>
      </c>
      <c r="X10" s="209">
        <v>5090</v>
      </c>
      <c r="Y10" s="209">
        <v>6</v>
      </c>
      <c r="Z10" s="206">
        <v>4792</v>
      </c>
      <c r="AA10" s="209">
        <v>6</v>
      </c>
      <c r="AB10" s="206">
        <v>4099</v>
      </c>
      <c r="AC10" s="209">
        <v>4</v>
      </c>
      <c r="AD10" s="206">
        <v>3066</v>
      </c>
      <c r="AE10" s="209">
        <v>5</v>
      </c>
      <c r="AF10" s="206">
        <v>3760</v>
      </c>
      <c r="AG10" s="206">
        <v>0</v>
      </c>
      <c r="AH10" s="206">
        <v>0</v>
      </c>
      <c r="AI10" s="206">
        <v>0</v>
      </c>
      <c r="AJ10" s="206">
        <v>0</v>
      </c>
      <c r="AK10" s="206">
        <v>0</v>
      </c>
      <c r="AL10" s="206">
        <v>0</v>
      </c>
      <c r="AM10" s="206">
        <v>0</v>
      </c>
      <c r="AN10" s="206">
        <v>0</v>
      </c>
      <c r="AO10" s="206">
        <v>0</v>
      </c>
      <c r="AP10" s="206">
        <v>0</v>
      </c>
      <c r="AQ10" s="206">
        <v>0</v>
      </c>
      <c r="AR10" s="206">
        <v>0</v>
      </c>
      <c r="AS10" s="206">
        <v>0</v>
      </c>
      <c r="AT10" s="206">
        <v>0</v>
      </c>
      <c r="AU10" s="206">
        <v>0</v>
      </c>
      <c r="AV10" s="206">
        <v>0</v>
      </c>
      <c r="AW10" s="206">
        <v>1</v>
      </c>
      <c r="AX10" s="206">
        <v>790</v>
      </c>
      <c r="AY10" s="210" t="s">
        <v>10</v>
      </c>
      <c r="AZ10" s="210" t="s">
        <v>10</v>
      </c>
      <c r="BA10" s="210" t="s">
        <v>10</v>
      </c>
      <c r="BB10" s="210" t="s">
        <v>10</v>
      </c>
      <c r="BC10" s="210" t="s">
        <v>10</v>
      </c>
      <c r="BD10" s="210" t="s">
        <v>10</v>
      </c>
      <c r="BE10" s="388"/>
      <c r="BF10" s="388"/>
      <c r="BG10" s="388"/>
      <c r="BH10" s="388"/>
      <c r="BI10" s="388"/>
      <c r="BJ10" s="388"/>
      <c r="BM10" s="302"/>
    </row>
    <row r="11" spans="1:65" s="189" customFormat="1" ht="9.6" hidden="1" customHeight="1" outlineLevel="1">
      <c r="A11" s="201"/>
      <c r="B11" s="202" t="s">
        <v>262</v>
      </c>
      <c r="C11" s="208">
        <v>26</v>
      </c>
      <c r="D11" s="206">
        <v>15000</v>
      </c>
      <c r="E11" s="210" t="s">
        <v>10</v>
      </c>
      <c r="F11" s="210" t="s">
        <v>10</v>
      </c>
      <c r="G11" s="210" t="s">
        <v>10</v>
      </c>
      <c r="H11" s="210" t="s">
        <v>10</v>
      </c>
      <c r="I11" s="210" t="s">
        <v>10</v>
      </c>
      <c r="J11" s="210" t="s">
        <v>10</v>
      </c>
      <c r="K11" s="210" t="s">
        <v>10</v>
      </c>
      <c r="L11" s="210" t="s">
        <v>10</v>
      </c>
      <c r="M11" s="210" t="s">
        <v>10</v>
      </c>
      <c r="N11" s="210" t="s">
        <v>10</v>
      </c>
      <c r="O11" s="210" t="s">
        <v>10</v>
      </c>
      <c r="P11" s="210" t="s">
        <v>10</v>
      </c>
      <c r="Q11" s="210" t="s">
        <v>10</v>
      </c>
      <c r="R11" s="210" t="s">
        <v>10</v>
      </c>
      <c r="S11" s="210" t="s">
        <v>10</v>
      </c>
      <c r="T11" s="210" t="s">
        <v>10</v>
      </c>
      <c r="U11" s="210" t="s">
        <v>10</v>
      </c>
      <c r="V11" s="210" t="s">
        <v>10</v>
      </c>
      <c r="W11" s="210" t="s">
        <v>10</v>
      </c>
      <c r="X11" s="210" t="s">
        <v>10</v>
      </c>
      <c r="Y11" s="210" t="s">
        <v>10</v>
      </c>
      <c r="Z11" s="210" t="s">
        <v>10</v>
      </c>
      <c r="AA11" s="210" t="s">
        <v>10</v>
      </c>
      <c r="AB11" s="210" t="s">
        <v>10</v>
      </c>
      <c r="AC11" s="210" t="s">
        <v>10</v>
      </c>
      <c r="AD11" s="210" t="s">
        <v>10</v>
      </c>
      <c r="AE11" s="210" t="s">
        <v>10</v>
      </c>
      <c r="AF11" s="210" t="s">
        <v>10</v>
      </c>
      <c r="AG11" s="210" t="s">
        <v>10</v>
      </c>
      <c r="AH11" s="210" t="s">
        <v>10</v>
      </c>
      <c r="AI11" s="210" t="s">
        <v>10</v>
      </c>
      <c r="AJ11" s="210" t="s">
        <v>10</v>
      </c>
      <c r="AK11" s="210" t="s">
        <v>10</v>
      </c>
      <c r="AL11" s="210" t="s">
        <v>10</v>
      </c>
      <c r="AM11" s="210" t="s">
        <v>10</v>
      </c>
      <c r="AN11" s="210" t="s">
        <v>10</v>
      </c>
      <c r="AO11" s="210" t="s">
        <v>10</v>
      </c>
      <c r="AP11" s="210" t="s">
        <v>10</v>
      </c>
      <c r="AQ11" s="210" t="s">
        <v>10</v>
      </c>
      <c r="AR11" s="210" t="s">
        <v>10</v>
      </c>
      <c r="AS11" s="210" t="s">
        <v>10</v>
      </c>
      <c r="AT11" s="210" t="s">
        <v>10</v>
      </c>
      <c r="AU11" s="210" t="s">
        <v>10</v>
      </c>
      <c r="AV11" s="210" t="s">
        <v>10</v>
      </c>
      <c r="AW11" s="210" t="s">
        <v>10</v>
      </c>
      <c r="AX11" s="210" t="s">
        <v>10</v>
      </c>
      <c r="AY11" s="210" t="s">
        <v>10</v>
      </c>
      <c r="AZ11" s="210" t="s">
        <v>10</v>
      </c>
      <c r="BA11" s="210" t="s">
        <v>10</v>
      </c>
      <c r="BB11" s="210" t="s">
        <v>10</v>
      </c>
      <c r="BC11" s="210" t="s">
        <v>10</v>
      </c>
      <c r="BD11" s="210" t="s">
        <v>10</v>
      </c>
      <c r="BE11" s="388"/>
      <c r="BF11" s="388"/>
      <c r="BG11" s="388"/>
      <c r="BH11" s="388"/>
      <c r="BI11" s="388"/>
      <c r="BJ11" s="388"/>
      <c r="BM11" s="302"/>
    </row>
    <row r="12" spans="1:65" s="189" customFormat="1" ht="9.6" hidden="1" customHeight="1" outlineLevel="1">
      <c r="A12" s="201"/>
      <c r="B12" s="202" t="s">
        <v>263</v>
      </c>
      <c r="C12" s="208">
        <v>13</v>
      </c>
      <c r="D12" s="206">
        <v>8700</v>
      </c>
      <c r="E12" s="210" t="s">
        <v>10</v>
      </c>
      <c r="F12" s="210" t="s">
        <v>10</v>
      </c>
      <c r="G12" s="210" t="s">
        <v>10</v>
      </c>
      <c r="H12" s="210" t="s">
        <v>10</v>
      </c>
      <c r="I12" s="210" t="s">
        <v>10</v>
      </c>
      <c r="J12" s="210" t="s">
        <v>10</v>
      </c>
      <c r="K12" s="210" t="s">
        <v>10</v>
      </c>
      <c r="L12" s="210" t="s">
        <v>10</v>
      </c>
      <c r="M12" s="210" t="s">
        <v>10</v>
      </c>
      <c r="N12" s="210" t="s">
        <v>10</v>
      </c>
      <c r="O12" s="210" t="s">
        <v>10</v>
      </c>
      <c r="P12" s="210" t="s">
        <v>10</v>
      </c>
      <c r="Q12" s="210" t="s">
        <v>10</v>
      </c>
      <c r="R12" s="210" t="s">
        <v>10</v>
      </c>
      <c r="S12" s="210" t="s">
        <v>10</v>
      </c>
      <c r="T12" s="210" t="s">
        <v>10</v>
      </c>
      <c r="U12" s="210" t="s">
        <v>10</v>
      </c>
      <c r="V12" s="210" t="s">
        <v>10</v>
      </c>
      <c r="W12" s="210" t="s">
        <v>10</v>
      </c>
      <c r="X12" s="210" t="s">
        <v>10</v>
      </c>
      <c r="Y12" s="210" t="s">
        <v>10</v>
      </c>
      <c r="Z12" s="210" t="s">
        <v>10</v>
      </c>
      <c r="AA12" s="210" t="s">
        <v>10</v>
      </c>
      <c r="AB12" s="210" t="s">
        <v>10</v>
      </c>
      <c r="AC12" s="210" t="s">
        <v>10</v>
      </c>
      <c r="AD12" s="210" t="s">
        <v>10</v>
      </c>
      <c r="AE12" s="210" t="s">
        <v>10</v>
      </c>
      <c r="AF12" s="210" t="s">
        <v>10</v>
      </c>
      <c r="AG12" s="210" t="s">
        <v>10</v>
      </c>
      <c r="AH12" s="210" t="s">
        <v>10</v>
      </c>
      <c r="AI12" s="210" t="s">
        <v>10</v>
      </c>
      <c r="AJ12" s="210" t="s">
        <v>10</v>
      </c>
      <c r="AK12" s="210" t="s">
        <v>10</v>
      </c>
      <c r="AL12" s="210" t="s">
        <v>10</v>
      </c>
      <c r="AM12" s="210" t="s">
        <v>10</v>
      </c>
      <c r="AN12" s="210" t="s">
        <v>10</v>
      </c>
      <c r="AO12" s="210" t="s">
        <v>10</v>
      </c>
      <c r="AP12" s="210" t="s">
        <v>10</v>
      </c>
      <c r="AQ12" s="210" t="s">
        <v>10</v>
      </c>
      <c r="AR12" s="210" t="s">
        <v>10</v>
      </c>
      <c r="AS12" s="210" t="s">
        <v>10</v>
      </c>
      <c r="AT12" s="210" t="s">
        <v>10</v>
      </c>
      <c r="AU12" s="210" t="s">
        <v>10</v>
      </c>
      <c r="AV12" s="210" t="s">
        <v>10</v>
      </c>
      <c r="AW12" s="210" t="s">
        <v>10</v>
      </c>
      <c r="AX12" s="210" t="s">
        <v>10</v>
      </c>
      <c r="AY12" s="210" t="s">
        <v>10</v>
      </c>
      <c r="AZ12" s="210" t="s">
        <v>10</v>
      </c>
      <c r="BA12" s="210" t="s">
        <v>10</v>
      </c>
      <c r="BB12" s="210" t="s">
        <v>10</v>
      </c>
      <c r="BC12" s="210" t="s">
        <v>10</v>
      </c>
      <c r="BD12" s="210" t="s">
        <v>10</v>
      </c>
      <c r="BE12" s="388"/>
      <c r="BF12" s="388"/>
      <c r="BG12" s="388"/>
      <c r="BH12" s="388"/>
      <c r="BI12" s="388"/>
      <c r="BJ12" s="388"/>
      <c r="BM12" s="302"/>
    </row>
    <row r="13" spans="1:65" s="189" customFormat="1" ht="9.6" hidden="1" customHeight="1" outlineLevel="1">
      <c r="A13" s="201"/>
      <c r="B13" s="202" t="s">
        <v>264</v>
      </c>
      <c r="C13" s="208">
        <v>79</v>
      </c>
      <c r="D13" s="206">
        <v>15000</v>
      </c>
      <c r="E13" s="210"/>
      <c r="F13" s="210" t="s">
        <v>10</v>
      </c>
      <c r="G13" s="210" t="s">
        <v>10</v>
      </c>
      <c r="H13" s="210" t="s">
        <v>10</v>
      </c>
      <c r="I13" s="210" t="s">
        <v>10</v>
      </c>
      <c r="J13" s="210" t="s">
        <v>10</v>
      </c>
      <c r="K13" s="210" t="s">
        <v>10</v>
      </c>
      <c r="L13" s="210" t="s">
        <v>10</v>
      </c>
      <c r="M13" s="210" t="s">
        <v>10</v>
      </c>
      <c r="N13" s="210" t="s">
        <v>10</v>
      </c>
      <c r="O13" s="210" t="s">
        <v>10</v>
      </c>
      <c r="P13" s="210" t="s">
        <v>10</v>
      </c>
      <c r="Q13" s="210" t="s">
        <v>10</v>
      </c>
      <c r="R13" s="210" t="s">
        <v>10</v>
      </c>
      <c r="S13" s="210" t="s">
        <v>10</v>
      </c>
      <c r="T13" s="210" t="s">
        <v>10</v>
      </c>
      <c r="U13" s="210" t="s">
        <v>10</v>
      </c>
      <c r="V13" s="208"/>
      <c r="W13" s="201"/>
      <c r="X13" s="209"/>
      <c r="Y13" s="201"/>
      <c r="Z13" s="201"/>
      <c r="AA13" s="201"/>
      <c r="AB13" s="206"/>
      <c r="AC13" s="210" t="s">
        <v>10</v>
      </c>
      <c r="AD13" s="210" t="s">
        <v>10</v>
      </c>
      <c r="AE13" s="209"/>
      <c r="AF13" s="201"/>
      <c r="AG13" s="201"/>
      <c r="AH13" s="201"/>
      <c r="AI13" s="206"/>
      <c r="AJ13" s="210" t="s">
        <v>10</v>
      </c>
      <c r="AK13" s="210" t="s">
        <v>10</v>
      </c>
      <c r="AL13" s="209"/>
      <c r="AM13" s="201"/>
      <c r="AN13" s="201"/>
      <c r="AO13" s="201"/>
      <c r="AP13" s="206"/>
      <c r="AQ13" s="210" t="s">
        <v>10</v>
      </c>
      <c r="AR13" s="210" t="s">
        <v>10</v>
      </c>
      <c r="AS13" s="209"/>
      <c r="AT13" s="201"/>
      <c r="AU13" s="201"/>
      <c r="AV13" s="201"/>
      <c r="AW13" s="206"/>
      <c r="AX13" s="210" t="s">
        <v>10</v>
      </c>
      <c r="AY13" s="210" t="s">
        <v>10</v>
      </c>
      <c r="AZ13" s="210" t="s">
        <v>10</v>
      </c>
      <c r="BA13" s="210" t="s">
        <v>10</v>
      </c>
      <c r="BB13" s="210" t="s">
        <v>10</v>
      </c>
      <c r="BC13" s="210" t="s">
        <v>10</v>
      </c>
      <c r="BD13" s="210" t="s">
        <v>10</v>
      </c>
      <c r="BE13" s="388"/>
      <c r="BF13" s="388"/>
      <c r="BG13" s="388"/>
      <c r="BH13" s="388"/>
      <c r="BI13" s="388"/>
      <c r="BJ13" s="388"/>
      <c r="BM13" s="302"/>
    </row>
    <row r="14" spans="1:65" s="189" customFormat="1" ht="11.25" customHeight="1" collapsed="1">
      <c r="A14" s="201"/>
      <c r="B14" s="202" t="s">
        <v>265</v>
      </c>
      <c r="C14" s="208">
        <f>SUM(C12:C13)</f>
        <v>92</v>
      </c>
      <c r="D14" s="206">
        <f>SUM(D12:D13)</f>
        <v>23700</v>
      </c>
      <c r="E14" s="208">
        <v>104</v>
      </c>
      <c r="F14" s="208">
        <v>64760</v>
      </c>
      <c r="G14" s="208">
        <v>115</v>
      </c>
      <c r="H14" s="208">
        <v>72651</v>
      </c>
      <c r="I14" s="208">
        <v>110</v>
      </c>
      <c r="J14" s="208">
        <v>64375</v>
      </c>
      <c r="K14" s="208">
        <v>117</v>
      </c>
      <c r="L14" s="208">
        <v>68775</v>
      </c>
      <c r="M14" s="208">
        <v>109</v>
      </c>
      <c r="N14" s="208">
        <v>58457</v>
      </c>
      <c r="O14" s="208">
        <v>92</v>
      </c>
      <c r="P14" s="208">
        <v>66965</v>
      </c>
      <c r="Q14" s="208">
        <v>80</v>
      </c>
      <c r="R14" s="208">
        <v>61712</v>
      </c>
      <c r="S14" s="208">
        <v>76</v>
      </c>
      <c r="T14" s="208">
        <v>54382</v>
      </c>
      <c r="U14" s="208">
        <f>65-2</f>
        <v>63</v>
      </c>
      <c r="V14" s="208">
        <f>51583-2620</f>
        <v>48963</v>
      </c>
      <c r="W14" s="208">
        <f>89-3</f>
        <v>86</v>
      </c>
      <c r="X14" s="209">
        <f>68866-5500</f>
        <v>63366</v>
      </c>
      <c r="Y14" s="201">
        <v>66</v>
      </c>
      <c r="Z14" s="206">
        <v>44762</v>
      </c>
      <c r="AA14" s="201">
        <v>67</v>
      </c>
      <c r="AB14" s="206">
        <v>38039</v>
      </c>
      <c r="AC14" s="201">
        <v>58</v>
      </c>
      <c r="AD14" s="206">
        <v>31679</v>
      </c>
      <c r="AE14" s="201">
        <v>58</v>
      </c>
      <c r="AF14" s="206">
        <v>34618</v>
      </c>
      <c r="AG14" s="201">
        <v>43</v>
      </c>
      <c r="AH14" s="206">
        <v>33952</v>
      </c>
      <c r="AI14" s="201">
        <v>53</v>
      </c>
      <c r="AJ14" s="206">
        <v>36754</v>
      </c>
      <c r="AK14" s="201">
        <v>63</v>
      </c>
      <c r="AL14" s="206">
        <v>25579</v>
      </c>
      <c r="AM14" s="201">
        <v>56</v>
      </c>
      <c r="AN14" s="206">
        <v>22087</v>
      </c>
      <c r="AO14" s="201">
        <v>69</v>
      </c>
      <c r="AP14" s="206">
        <v>32597</v>
      </c>
      <c r="AQ14" s="201">
        <v>62</v>
      </c>
      <c r="AR14" s="206">
        <v>35843</v>
      </c>
      <c r="AS14" s="201">
        <v>47</v>
      </c>
      <c r="AT14" s="206">
        <v>27852</v>
      </c>
      <c r="AU14" s="201">
        <v>43</v>
      </c>
      <c r="AV14" s="206">
        <v>22607</v>
      </c>
      <c r="AW14" s="201">
        <v>66</v>
      </c>
      <c r="AX14" s="206">
        <v>34692</v>
      </c>
      <c r="AY14" s="201">
        <v>65</v>
      </c>
      <c r="AZ14" s="206">
        <v>40784</v>
      </c>
      <c r="BA14" s="387">
        <v>30</v>
      </c>
      <c r="BB14" s="387">
        <v>7190</v>
      </c>
      <c r="BC14" s="387">
        <v>40</v>
      </c>
      <c r="BD14" s="387">
        <v>7329</v>
      </c>
      <c r="BE14" s="387">
        <v>49</v>
      </c>
      <c r="BF14" s="387">
        <v>16216</v>
      </c>
      <c r="BG14" s="387">
        <v>51</v>
      </c>
      <c r="BH14" s="387">
        <v>21158</v>
      </c>
      <c r="BI14" s="387">
        <v>45</v>
      </c>
      <c r="BJ14" s="387">
        <v>32269</v>
      </c>
      <c r="BM14" s="302"/>
    </row>
    <row r="15" spans="1:65" s="189" customFormat="1" ht="11.25" customHeight="1">
      <c r="A15" s="201"/>
      <c r="B15" s="202" t="s">
        <v>266</v>
      </c>
      <c r="C15" s="210" t="s">
        <v>10</v>
      </c>
      <c r="D15" s="217" t="s">
        <v>10</v>
      </c>
      <c r="E15" s="208">
        <v>88</v>
      </c>
      <c r="F15" s="210" t="s">
        <v>10</v>
      </c>
      <c r="G15" s="208">
        <v>86</v>
      </c>
      <c r="H15" s="210" t="s">
        <v>10</v>
      </c>
      <c r="I15" s="208">
        <v>72</v>
      </c>
      <c r="J15" s="210" t="s">
        <v>10</v>
      </c>
      <c r="K15" s="208">
        <v>105</v>
      </c>
      <c r="L15" s="211" t="s">
        <v>10</v>
      </c>
      <c r="M15" s="208">
        <v>97</v>
      </c>
      <c r="N15" s="210" t="s">
        <v>10</v>
      </c>
      <c r="O15" s="208">
        <v>80</v>
      </c>
      <c r="P15" s="210" t="s">
        <v>10</v>
      </c>
      <c r="Q15" s="208">
        <v>81</v>
      </c>
      <c r="R15" s="210" t="s">
        <v>10</v>
      </c>
      <c r="S15" s="208">
        <v>85</v>
      </c>
      <c r="T15" s="210" t="s">
        <v>10</v>
      </c>
      <c r="U15" s="208">
        <v>91</v>
      </c>
      <c r="V15" s="210" t="s">
        <v>10</v>
      </c>
      <c r="W15" s="201">
        <v>77</v>
      </c>
      <c r="X15" s="210" t="s">
        <v>10</v>
      </c>
      <c r="Y15" s="201">
        <v>82</v>
      </c>
      <c r="Z15" s="210" t="s">
        <v>10</v>
      </c>
      <c r="AA15" s="201">
        <v>90</v>
      </c>
      <c r="AB15" s="205" t="s">
        <v>10</v>
      </c>
      <c r="AC15" s="201">
        <v>115</v>
      </c>
      <c r="AD15" s="205" t="s">
        <v>10</v>
      </c>
      <c r="AE15" s="201">
        <v>98</v>
      </c>
      <c r="AF15" s="205" t="s">
        <v>10</v>
      </c>
      <c r="AG15" s="201">
        <v>96</v>
      </c>
      <c r="AH15" s="205" t="s">
        <v>10</v>
      </c>
      <c r="AI15" s="201">
        <v>100</v>
      </c>
      <c r="AJ15" s="205" t="s">
        <v>10</v>
      </c>
      <c r="AK15" s="201">
        <v>90</v>
      </c>
      <c r="AL15" s="205" t="s">
        <v>10</v>
      </c>
      <c r="AM15" s="201">
        <v>90</v>
      </c>
      <c r="AN15" s="205" t="s">
        <v>10</v>
      </c>
      <c r="AO15" s="201">
        <v>94</v>
      </c>
      <c r="AP15" s="205" t="s">
        <v>10</v>
      </c>
      <c r="AQ15" s="201">
        <v>92</v>
      </c>
      <c r="AR15" s="205" t="s">
        <v>10</v>
      </c>
      <c r="AS15" s="201">
        <v>84</v>
      </c>
      <c r="AT15" s="205" t="s">
        <v>10</v>
      </c>
      <c r="AU15" s="201">
        <v>75</v>
      </c>
      <c r="AV15" s="205" t="s">
        <v>10</v>
      </c>
      <c r="AW15" s="201">
        <v>84</v>
      </c>
      <c r="AX15" s="205" t="s">
        <v>10</v>
      </c>
      <c r="AY15" s="201">
        <v>81</v>
      </c>
      <c r="AZ15" s="205" t="s">
        <v>10</v>
      </c>
      <c r="BA15" s="217">
        <v>34</v>
      </c>
      <c r="BB15" s="217" t="s">
        <v>10</v>
      </c>
      <c r="BC15" s="217">
        <v>54</v>
      </c>
      <c r="BD15" s="217" t="s">
        <v>10</v>
      </c>
      <c r="BE15" s="387">
        <v>84</v>
      </c>
      <c r="BF15" s="217" t="s">
        <v>10</v>
      </c>
      <c r="BG15" s="387">
        <v>82</v>
      </c>
      <c r="BH15" s="217" t="s">
        <v>10</v>
      </c>
      <c r="BI15" s="387">
        <v>61</v>
      </c>
      <c r="BJ15" s="217" t="s">
        <v>10</v>
      </c>
      <c r="BM15" s="302"/>
    </row>
    <row r="16" spans="1:65" s="189" customFormat="1" ht="15.75" customHeight="1">
      <c r="A16" s="201"/>
      <c r="B16" s="202" t="s">
        <v>384</v>
      </c>
      <c r="C16" s="208">
        <v>26</v>
      </c>
      <c r="D16" s="206">
        <v>48000</v>
      </c>
      <c r="E16" s="208">
        <v>3</v>
      </c>
      <c r="F16" s="208">
        <v>472</v>
      </c>
      <c r="G16" s="208">
        <v>11</v>
      </c>
      <c r="H16" s="208">
        <v>5498</v>
      </c>
      <c r="I16" s="208">
        <v>28</v>
      </c>
      <c r="J16" s="208">
        <v>11674</v>
      </c>
      <c r="K16" s="208">
        <v>58</v>
      </c>
      <c r="L16" s="208">
        <v>47621</v>
      </c>
      <c r="M16" s="208">
        <v>72</v>
      </c>
      <c r="N16" s="208">
        <v>45760</v>
      </c>
      <c r="O16" s="208">
        <v>51</v>
      </c>
      <c r="P16" s="208">
        <v>39581</v>
      </c>
      <c r="Q16" s="208">
        <v>50</v>
      </c>
      <c r="R16" s="208">
        <v>54369</v>
      </c>
      <c r="S16" s="208">
        <v>48</v>
      </c>
      <c r="T16" s="208">
        <v>53712</v>
      </c>
      <c r="U16" s="208">
        <f>76-13</f>
        <v>63</v>
      </c>
      <c r="V16" s="208">
        <f>61163-3182</f>
        <v>57981</v>
      </c>
      <c r="W16" s="208">
        <f>83-36</f>
        <v>47</v>
      </c>
      <c r="X16" s="208">
        <f>40430-11190-3750</f>
        <v>25490</v>
      </c>
      <c r="Y16" s="208">
        <v>43</v>
      </c>
      <c r="Z16" s="208">
        <v>31839</v>
      </c>
      <c r="AA16" s="208">
        <v>39</v>
      </c>
      <c r="AB16" s="204">
        <v>39551</v>
      </c>
      <c r="AC16" s="208">
        <v>48</v>
      </c>
      <c r="AD16" s="204">
        <v>59331</v>
      </c>
      <c r="AE16" s="208">
        <v>41</v>
      </c>
      <c r="AF16" s="204">
        <v>40381</v>
      </c>
      <c r="AG16" s="208">
        <v>56</v>
      </c>
      <c r="AH16" s="205">
        <v>71526</v>
      </c>
      <c r="AI16" s="208">
        <v>56</v>
      </c>
      <c r="AJ16" s="205">
        <v>60022</v>
      </c>
      <c r="AK16" s="208">
        <v>50</v>
      </c>
      <c r="AL16" s="205">
        <v>49592</v>
      </c>
      <c r="AM16" s="208">
        <v>55</v>
      </c>
      <c r="AN16" s="205">
        <v>58536</v>
      </c>
      <c r="AO16" s="208">
        <v>66</v>
      </c>
      <c r="AP16" s="205">
        <v>79923</v>
      </c>
      <c r="AQ16" s="208">
        <v>54</v>
      </c>
      <c r="AR16" s="205">
        <v>51391</v>
      </c>
      <c r="AS16" s="208">
        <v>55</v>
      </c>
      <c r="AT16" s="205">
        <v>54247</v>
      </c>
      <c r="AU16" s="208">
        <v>37</v>
      </c>
      <c r="AV16" s="205">
        <v>32531</v>
      </c>
      <c r="AW16" s="208">
        <v>56</v>
      </c>
      <c r="AX16" s="205">
        <v>61484</v>
      </c>
      <c r="AY16" s="208">
        <v>55</v>
      </c>
      <c r="AZ16" s="205">
        <v>49533</v>
      </c>
      <c r="BA16" s="217">
        <v>23</v>
      </c>
      <c r="BB16" s="217">
        <v>17276</v>
      </c>
      <c r="BC16" s="217">
        <v>48</v>
      </c>
      <c r="BD16" s="217">
        <v>157977</v>
      </c>
      <c r="BE16" s="387">
        <v>39</v>
      </c>
      <c r="BF16" s="387">
        <v>48437</v>
      </c>
      <c r="BG16" s="387">
        <v>46</v>
      </c>
      <c r="BH16" s="387">
        <v>49989</v>
      </c>
      <c r="BI16" s="387">
        <v>49</v>
      </c>
      <c r="BJ16" s="387">
        <v>54084</v>
      </c>
      <c r="BM16" s="302"/>
    </row>
    <row r="17" spans="1:65" s="189" customFormat="1" ht="18" hidden="1" customHeight="1" outlineLevel="1">
      <c r="A17" s="212" t="s">
        <v>267</v>
      </c>
      <c r="B17" s="202"/>
      <c r="C17" s="213"/>
      <c r="D17" s="213"/>
      <c r="E17" s="204"/>
      <c r="F17" s="204"/>
      <c r="G17" s="205"/>
      <c r="H17" s="205"/>
      <c r="I17" s="206"/>
      <c r="J17" s="206"/>
      <c r="K17" s="206"/>
      <c r="L17" s="206"/>
      <c r="M17" s="206"/>
      <c r="N17" s="206"/>
      <c r="O17" s="206"/>
      <c r="P17" s="206"/>
      <c r="Q17" s="206"/>
      <c r="R17" s="206"/>
      <c r="S17" s="206"/>
      <c r="T17" s="206"/>
      <c r="U17" s="206"/>
      <c r="V17" s="206"/>
      <c r="W17" s="201"/>
      <c r="X17" s="209"/>
      <c r="Y17" s="201"/>
      <c r="Z17" s="201"/>
      <c r="AA17" s="201"/>
      <c r="AB17" s="201"/>
      <c r="AC17" s="201"/>
      <c r="AD17" s="201"/>
      <c r="AE17" s="201"/>
      <c r="AF17" s="201"/>
      <c r="AG17" s="201"/>
      <c r="AH17" s="201"/>
      <c r="AI17" s="201"/>
      <c r="AJ17" s="201"/>
      <c r="BM17" s="302"/>
    </row>
    <row r="18" spans="1:65" s="189" customFormat="1" ht="12" hidden="1" customHeight="1" outlineLevel="1">
      <c r="A18" s="201" t="s">
        <v>268</v>
      </c>
      <c r="B18" s="202"/>
      <c r="C18" s="203">
        <v>50</v>
      </c>
      <c r="D18" s="213">
        <v>40000</v>
      </c>
      <c r="E18" s="204">
        <v>72</v>
      </c>
      <c r="F18" s="204">
        <v>21087</v>
      </c>
      <c r="G18" s="205">
        <v>47</v>
      </c>
      <c r="H18" s="205">
        <v>37309</v>
      </c>
      <c r="I18" s="206">
        <v>34</v>
      </c>
      <c r="J18" s="206">
        <v>21086</v>
      </c>
      <c r="K18" s="206">
        <v>3</v>
      </c>
      <c r="L18" s="206">
        <v>5206</v>
      </c>
      <c r="M18" s="206">
        <v>22</v>
      </c>
      <c r="N18" s="206">
        <v>18651</v>
      </c>
      <c r="O18" s="206">
        <f t="shared" ref="O18:AN18" si="2">SUM(O20:O25)</f>
        <v>9</v>
      </c>
      <c r="P18" s="206">
        <f t="shared" si="2"/>
        <v>23156</v>
      </c>
      <c r="Q18" s="206">
        <f t="shared" si="2"/>
        <v>15</v>
      </c>
      <c r="R18" s="206">
        <f t="shared" si="2"/>
        <v>8640</v>
      </c>
      <c r="S18" s="206">
        <f t="shared" si="2"/>
        <v>7</v>
      </c>
      <c r="T18" s="206">
        <f t="shared" si="2"/>
        <v>6589</v>
      </c>
      <c r="U18" s="206">
        <f t="shared" si="2"/>
        <v>3</v>
      </c>
      <c r="V18" s="206">
        <f t="shared" si="2"/>
        <v>3150</v>
      </c>
      <c r="W18" s="206">
        <f t="shared" si="2"/>
        <v>4</v>
      </c>
      <c r="X18" s="209">
        <f t="shared" si="2"/>
        <v>3750</v>
      </c>
      <c r="Y18" s="206">
        <f t="shared" si="2"/>
        <v>0</v>
      </c>
      <c r="Z18" s="206">
        <f t="shared" si="2"/>
        <v>0</v>
      </c>
      <c r="AA18" s="206">
        <f t="shared" si="2"/>
        <v>0</v>
      </c>
      <c r="AB18" s="206">
        <f t="shared" si="2"/>
        <v>0</v>
      </c>
      <c r="AC18" s="206">
        <f t="shared" si="2"/>
        <v>0</v>
      </c>
      <c r="AD18" s="206">
        <f t="shared" si="2"/>
        <v>0</v>
      </c>
      <c r="AE18" s="206">
        <f t="shared" si="2"/>
        <v>0</v>
      </c>
      <c r="AF18" s="206">
        <f t="shared" si="2"/>
        <v>0</v>
      </c>
      <c r="AG18" s="206">
        <f t="shared" si="2"/>
        <v>0</v>
      </c>
      <c r="AH18" s="206">
        <f t="shared" si="2"/>
        <v>0</v>
      </c>
      <c r="AI18" s="206">
        <f t="shared" si="2"/>
        <v>0</v>
      </c>
      <c r="AJ18" s="206">
        <f t="shared" si="2"/>
        <v>0</v>
      </c>
      <c r="AK18" s="206">
        <f t="shared" si="2"/>
        <v>0</v>
      </c>
      <c r="AL18" s="206">
        <f t="shared" si="2"/>
        <v>0</v>
      </c>
      <c r="AM18" s="206">
        <f t="shared" si="2"/>
        <v>0</v>
      </c>
      <c r="AN18" s="206">
        <f t="shared" si="2"/>
        <v>0</v>
      </c>
      <c r="AO18" s="206"/>
      <c r="AP18" s="206"/>
      <c r="AQ18" s="206"/>
      <c r="AR18" s="206"/>
      <c r="AS18" s="206"/>
      <c r="AT18" s="206"/>
      <c r="AU18" s="206">
        <f t="shared" ref="AU18:BI18" si="3">SUM(AU20:AU25)</f>
        <v>0</v>
      </c>
      <c r="AV18" s="206">
        <f t="shared" si="3"/>
        <v>0</v>
      </c>
      <c r="AW18" s="206">
        <f t="shared" si="3"/>
        <v>0</v>
      </c>
      <c r="AX18" s="206">
        <f t="shared" si="3"/>
        <v>0</v>
      </c>
      <c r="AY18" s="206">
        <f t="shared" si="3"/>
        <v>0</v>
      </c>
      <c r="AZ18" s="206">
        <f t="shared" ref="AZ18:BC18" si="4">SUM(AZ20:AZ25)</f>
        <v>0</v>
      </c>
      <c r="BA18" s="206">
        <f t="shared" ref="BA18:BB18" si="5">SUM(BA20:BA25)</f>
        <v>0</v>
      </c>
      <c r="BB18" s="206">
        <f t="shared" si="5"/>
        <v>0</v>
      </c>
      <c r="BC18" s="206">
        <f t="shared" si="4"/>
        <v>0</v>
      </c>
      <c r="BD18" s="206">
        <f t="shared" si="3"/>
        <v>0</v>
      </c>
      <c r="BE18" s="206">
        <f t="shared" si="3"/>
        <v>0</v>
      </c>
      <c r="BF18" s="206">
        <f t="shared" si="3"/>
        <v>0</v>
      </c>
      <c r="BG18" s="206">
        <f t="shared" ref="BG18" si="6">SUM(BG20:BG25)</f>
        <v>0</v>
      </c>
      <c r="BH18" s="206">
        <f t="shared" ref="BH18:BJ18" si="7">SUM(BH20:BH25)</f>
        <v>0</v>
      </c>
      <c r="BI18" s="206">
        <f t="shared" si="3"/>
        <v>0</v>
      </c>
      <c r="BJ18" s="206">
        <f t="shared" si="7"/>
        <v>0</v>
      </c>
      <c r="BM18" s="302"/>
    </row>
    <row r="19" spans="1:65" s="189" customFormat="1" ht="12" hidden="1" customHeight="1" outlineLevel="1">
      <c r="A19" s="201" t="s">
        <v>142</v>
      </c>
      <c r="B19" s="202"/>
      <c r="C19" s="214"/>
      <c r="D19" s="214"/>
      <c r="E19" s="214"/>
      <c r="F19" s="214"/>
      <c r="G19" s="214"/>
      <c r="H19" s="214"/>
      <c r="I19" s="214"/>
      <c r="J19" s="214"/>
      <c r="K19" s="214"/>
      <c r="L19" s="214"/>
      <c r="M19" s="214"/>
      <c r="N19" s="214"/>
      <c r="O19" s="214"/>
      <c r="P19" s="214"/>
      <c r="Q19" s="214"/>
      <c r="R19" s="214"/>
      <c r="S19" s="214"/>
      <c r="T19" s="214"/>
      <c r="U19" s="214"/>
      <c r="V19" s="214"/>
      <c r="W19" s="201"/>
      <c r="X19" s="209"/>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M19" s="302"/>
    </row>
    <row r="20" spans="1:65" s="189" customFormat="1" ht="9.6" hidden="1" customHeight="1" outlineLevel="1">
      <c r="A20" s="201"/>
      <c r="B20" s="202" t="s">
        <v>259</v>
      </c>
      <c r="C20" s="210" t="s">
        <v>10</v>
      </c>
      <c r="D20" s="210" t="s">
        <v>10</v>
      </c>
      <c r="E20" s="204">
        <v>20</v>
      </c>
      <c r="F20" s="204">
        <v>10057</v>
      </c>
      <c r="G20" s="205">
        <v>3</v>
      </c>
      <c r="H20" s="205">
        <v>772</v>
      </c>
      <c r="I20" s="206">
        <v>2</v>
      </c>
      <c r="J20" s="206">
        <v>1500</v>
      </c>
      <c r="K20" s="206">
        <v>0</v>
      </c>
      <c r="L20" s="206">
        <v>0</v>
      </c>
      <c r="M20" s="206">
        <v>0</v>
      </c>
      <c r="N20" s="206">
        <v>0</v>
      </c>
      <c r="O20" s="206">
        <v>0</v>
      </c>
      <c r="P20" s="206">
        <v>0</v>
      </c>
      <c r="Q20" s="206">
        <v>0</v>
      </c>
      <c r="R20" s="206">
        <v>0</v>
      </c>
      <c r="S20" s="206">
        <v>0</v>
      </c>
      <c r="T20" s="206">
        <v>0</v>
      </c>
      <c r="U20" s="206">
        <v>0</v>
      </c>
      <c r="V20" s="206">
        <v>0</v>
      </c>
      <c r="W20" s="206">
        <v>0</v>
      </c>
      <c r="X20" s="206">
        <v>0</v>
      </c>
      <c r="Y20" s="206">
        <v>0</v>
      </c>
      <c r="Z20" s="206">
        <v>0</v>
      </c>
      <c r="AA20" s="206">
        <v>0</v>
      </c>
      <c r="AB20" s="206">
        <v>0</v>
      </c>
      <c r="AC20" s="206">
        <v>0</v>
      </c>
      <c r="AD20" s="206">
        <v>0</v>
      </c>
      <c r="AE20" s="206">
        <v>0</v>
      </c>
      <c r="AF20" s="206">
        <v>0</v>
      </c>
      <c r="AG20" s="206">
        <v>0</v>
      </c>
      <c r="AH20" s="206">
        <v>0</v>
      </c>
      <c r="AI20" s="206">
        <v>0</v>
      </c>
      <c r="AJ20" s="206">
        <v>0</v>
      </c>
      <c r="AK20" s="206">
        <v>0</v>
      </c>
      <c r="AL20" s="206">
        <v>0</v>
      </c>
      <c r="AM20" s="206">
        <v>0</v>
      </c>
      <c r="AN20" s="206">
        <v>0</v>
      </c>
      <c r="AO20" s="206"/>
      <c r="AP20" s="206"/>
      <c r="AQ20" s="206"/>
      <c r="AR20" s="206"/>
      <c r="AS20" s="206"/>
      <c r="AT20" s="206"/>
      <c r="AU20" s="206">
        <v>0</v>
      </c>
      <c r="AV20" s="206">
        <v>0</v>
      </c>
      <c r="AW20" s="206">
        <v>0</v>
      </c>
      <c r="AX20" s="206">
        <v>0</v>
      </c>
      <c r="AY20" s="206">
        <v>0</v>
      </c>
      <c r="AZ20" s="206">
        <v>0</v>
      </c>
      <c r="BA20" s="206">
        <v>0</v>
      </c>
      <c r="BB20" s="206">
        <v>0</v>
      </c>
      <c r="BC20" s="206">
        <v>0</v>
      </c>
      <c r="BD20" s="206">
        <v>0</v>
      </c>
      <c r="BE20" s="206">
        <v>0</v>
      </c>
      <c r="BF20" s="206">
        <v>0</v>
      </c>
      <c r="BG20" s="206">
        <v>0</v>
      </c>
      <c r="BH20" s="206">
        <v>0</v>
      </c>
      <c r="BI20" s="206">
        <v>0</v>
      </c>
      <c r="BJ20" s="206">
        <v>0</v>
      </c>
      <c r="BM20" s="302"/>
    </row>
    <row r="21" spans="1:65" s="189" customFormat="1" ht="9.6" hidden="1" customHeight="1" outlineLevel="1">
      <c r="A21" s="201"/>
      <c r="B21" s="202" t="s">
        <v>260</v>
      </c>
      <c r="C21" s="210" t="s">
        <v>10</v>
      </c>
      <c r="D21" s="210" t="s">
        <v>10</v>
      </c>
      <c r="E21" s="204">
        <v>7</v>
      </c>
      <c r="F21" s="204">
        <v>3400</v>
      </c>
      <c r="G21" s="205">
        <v>8</v>
      </c>
      <c r="H21" s="205">
        <v>3500</v>
      </c>
      <c r="I21" s="206">
        <v>0</v>
      </c>
      <c r="J21" s="206">
        <v>0</v>
      </c>
      <c r="K21" s="206">
        <v>1</v>
      </c>
      <c r="L21" s="206">
        <v>600</v>
      </c>
      <c r="M21" s="206">
        <v>9</v>
      </c>
      <c r="N21" s="206">
        <v>3573</v>
      </c>
      <c r="O21" s="206">
        <v>3</v>
      </c>
      <c r="P21" s="206">
        <v>1799</v>
      </c>
      <c r="Q21" s="206">
        <v>5</v>
      </c>
      <c r="R21" s="206">
        <v>2420</v>
      </c>
      <c r="S21" s="206">
        <v>1</v>
      </c>
      <c r="T21" s="206">
        <v>500</v>
      </c>
      <c r="U21" s="206">
        <v>0</v>
      </c>
      <c r="V21" s="206">
        <v>0</v>
      </c>
      <c r="W21" s="206">
        <v>0</v>
      </c>
      <c r="X21" s="206">
        <v>0</v>
      </c>
      <c r="Y21" s="206">
        <v>0</v>
      </c>
      <c r="Z21" s="206">
        <v>0</v>
      </c>
      <c r="AA21" s="206">
        <v>0</v>
      </c>
      <c r="AB21" s="206">
        <v>0</v>
      </c>
      <c r="AC21" s="206">
        <v>0</v>
      </c>
      <c r="AD21" s="206">
        <v>0</v>
      </c>
      <c r="AE21" s="206">
        <v>0</v>
      </c>
      <c r="AF21" s="206">
        <v>0</v>
      </c>
      <c r="AG21" s="206">
        <v>0</v>
      </c>
      <c r="AH21" s="206">
        <v>0</v>
      </c>
      <c r="AI21" s="206">
        <v>0</v>
      </c>
      <c r="AJ21" s="206">
        <v>0</v>
      </c>
      <c r="AK21" s="206">
        <v>0</v>
      </c>
      <c r="AL21" s="206">
        <v>0</v>
      </c>
      <c r="AM21" s="206">
        <v>0</v>
      </c>
      <c r="AN21" s="206">
        <v>0</v>
      </c>
      <c r="AO21" s="206"/>
      <c r="AP21" s="206"/>
      <c r="AQ21" s="206"/>
      <c r="AR21" s="206"/>
      <c r="AS21" s="206"/>
      <c r="AT21" s="206"/>
      <c r="AU21" s="206">
        <v>0</v>
      </c>
      <c r="AV21" s="206">
        <v>0</v>
      </c>
      <c r="AW21" s="206">
        <v>0</v>
      </c>
      <c r="AX21" s="206">
        <v>0</v>
      </c>
      <c r="AY21" s="206">
        <v>0</v>
      </c>
      <c r="AZ21" s="206">
        <v>0</v>
      </c>
      <c r="BA21" s="206">
        <v>0</v>
      </c>
      <c r="BB21" s="206">
        <v>0</v>
      </c>
      <c r="BC21" s="206">
        <v>0</v>
      </c>
      <c r="BD21" s="206">
        <v>0</v>
      </c>
      <c r="BE21" s="206">
        <v>0</v>
      </c>
      <c r="BF21" s="206">
        <v>0</v>
      </c>
      <c r="BG21" s="206">
        <v>0</v>
      </c>
      <c r="BH21" s="206">
        <v>0</v>
      </c>
      <c r="BI21" s="206">
        <v>0</v>
      </c>
      <c r="BJ21" s="206">
        <v>0</v>
      </c>
      <c r="BM21" s="302"/>
    </row>
    <row r="22" spans="1:65" s="189" customFormat="1" ht="9.6" hidden="1" customHeight="1" outlineLevel="1">
      <c r="A22" s="201"/>
      <c r="B22" s="202" t="s">
        <v>261</v>
      </c>
      <c r="C22" s="210" t="s">
        <v>10</v>
      </c>
      <c r="D22" s="210" t="s">
        <v>10</v>
      </c>
      <c r="E22" s="204">
        <v>1</v>
      </c>
      <c r="F22" s="204">
        <v>500</v>
      </c>
      <c r="G22" s="205">
        <v>4</v>
      </c>
      <c r="H22" s="205">
        <v>8257</v>
      </c>
      <c r="I22" s="206">
        <v>0</v>
      </c>
      <c r="J22" s="206">
        <v>0</v>
      </c>
      <c r="K22" s="206">
        <v>0</v>
      </c>
      <c r="L22" s="206">
        <v>0</v>
      </c>
      <c r="M22" s="206">
        <v>0</v>
      </c>
      <c r="N22" s="206">
        <v>0</v>
      </c>
      <c r="O22" s="206">
        <v>0</v>
      </c>
      <c r="P22" s="206">
        <v>0</v>
      </c>
      <c r="Q22" s="206">
        <v>0</v>
      </c>
      <c r="R22" s="206">
        <v>0</v>
      </c>
      <c r="S22" s="206">
        <v>0</v>
      </c>
      <c r="T22" s="206">
        <v>0</v>
      </c>
      <c r="U22" s="206">
        <v>0</v>
      </c>
      <c r="V22" s="206">
        <v>0</v>
      </c>
      <c r="W22" s="206">
        <v>0</v>
      </c>
      <c r="X22" s="206">
        <v>0</v>
      </c>
      <c r="Y22" s="206">
        <v>0</v>
      </c>
      <c r="Z22" s="206">
        <v>0</v>
      </c>
      <c r="AA22" s="206">
        <v>0</v>
      </c>
      <c r="AB22" s="206">
        <v>0</v>
      </c>
      <c r="AC22" s="206">
        <v>0</v>
      </c>
      <c r="AD22" s="206">
        <v>0</v>
      </c>
      <c r="AE22" s="206">
        <v>0</v>
      </c>
      <c r="AF22" s="206">
        <v>0</v>
      </c>
      <c r="AG22" s="206">
        <v>0</v>
      </c>
      <c r="AH22" s="206">
        <v>0</v>
      </c>
      <c r="AI22" s="206">
        <v>0</v>
      </c>
      <c r="AJ22" s="206">
        <v>0</v>
      </c>
      <c r="AK22" s="206">
        <v>0</v>
      </c>
      <c r="AL22" s="206">
        <v>0</v>
      </c>
      <c r="AM22" s="206">
        <v>0</v>
      </c>
      <c r="AN22" s="206">
        <v>0</v>
      </c>
      <c r="AO22" s="206"/>
      <c r="AP22" s="206"/>
      <c r="AQ22" s="206"/>
      <c r="AR22" s="206"/>
      <c r="AS22" s="206"/>
      <c r="AT22" s="206"/>
      <c r="AU22" s="206">
        <v>0</v>
      </c>
      <c r="AV22" s="206">
        <v>0</v>
      </c>
      <c r="AW22" s="206">
        <v>0</v>
      </c>
      <c r="AX22" s="206">
        <v>0</v>
      </c>
      <c r="AY22" s="206">
        <v>0</v>
      </c>
      <c r="AZ22" s="206">
        <v>0</v>
      </c>
      <c r="BA22" s="206">
        <v>0</v>
      </c>
      <c r="BB22" s="206">
        <v>0</v>
      </c>
      <c r="BC22" s="206">
        <v>0</v>
      </c>
      <c r="BD22" s="206">
        <v>0</v>
      </c>
      <c r="BE22" s="206">
        <v>0</v>
      </c>
      <c r="BF22" s="206">
        <v>0</v>
      </c>
      <c r="BG22" s="206">
        <v>0</v>
      </c>
      <c r="BH22" s="206">
        <v>0</v>
      </c>
      <c r="BI22" s="206">
        <v>0</v>
      </c>
      <c r="BJ22" s="206">
        <v>0</v>
      </c>
      <c r="BM22" s="302"/>
    </row>
    <row r="23" spans="1:65" s="189" customFormat="1" ht="9.6" hidden="1" customHeight="1" outlineLevel="1">
      <c r="A23" s="201"/>
      <c r="B23" s="202" t="s">
        <v>265</v>
      </c>
      <c r="C23" s="210" t="s">
        <v>10</v>
      </c>
      <c r="D23" s="210" t="s">
        <v>10</v>
      </c>
      <c r="E23" s="204">
        <v>11</v>
      </c>
      <c r="F23" s="204">
        <v>7130</v>
      </c>
      <c r="G23" s="205">
        <v>10</v>
      </c>
      <c r="H23" s="205">
        <v>23980</v>
      </c>
      <c r="I23" s="206">
        <v>7</v>
      </c>
      <c r="J23" s="206">
        <v>3586</v>
      </c>
      <c r="K23" s="206">
        <v>1</v>
      </c>
      <c r="L23" s="206">
        <v>4506</v>
      </c>
      <c r="M23" s="206">
        <v>0</v>
      </c>
      <c r="N23" s="205">
        <v>0</v>
      </c>
      <c r="O23" s="206">
        <v>1</v>
      </c>
      <c r="P23" s="205">
        <v>4000</v>
      </c>
      <c r="Q23" s="206">
        <v>2</v>
      </c>
      <c r="R23" s="205">
        <v>5000</v>
      </c>
      <c r="S23" s="206">
        <v>3</v>
      </c>
      <c r="T23" s="205">
        <v>3789</v>
      </c>
      <c r="U23" s="206">
        <v>0</v>
      </c>
      <c r="V23" s="205">
        <v>0</v>
      </c>
      <c r="W23" s="206">
        <v>0</v>
      </c>
      <c r="X23" s="206">
        <v>0</v>
      </c>
      <c r="Y23" s="206">
        <v>0</v>
      </c>
      <c r="Z23" s="206">
        <v>0</v>
      </c>
      <c r="AA23" s="206">
        <v>0</v>
      </c>
      <c r="AB23" s="206">
        <v>0</v>
      </c>
      <c r="AC23" s="206">
        <v>0</v>
      </c>
      <c r="AD23" s="206">
        <v>0</v>
      </c>
      <c r="AE23" s="206">
        <v>0</v>
      </c>
      <c r="AF23" s="206">
        <v>0</v>
      </c>
      <c r="AG23" s="206">
        <v>0</v>
      </c>
      <c r="AH23" s="206">
        <v>0</v>
      </c>
      <c r="AI23" s="206">
        <v>0</v>
      </c>
      <c r="AJ23" s="206">
        <v>0</v>
      </c>
      <c r="AK23" s="206">
        <v>0</v>
      </c>
      <c r="AL23" s="206">
        <v>0</v>
      </c>
      <c r="AM23" s="206">
        <v>0</v>
      </c>
      <c r="AN23" s="206">
        <v>0</v>
      </c>
      <c r="AO23" s="206"/>
      <c r="AP23" s="206"/>
      <c r="AQ23" s="206"/>
      <c r="AR23" s="206"/>
      <c r="AS23" s="206"/>
      <c r="AT23" s="206"/>
      <c r="AU23" s="206">
        <v>0</v>
      </c>
      <c r="AV23" s="206">
        <v>0</v>
      </c>
      <c r="AW23" s="206">
        <v>0</v>
      </c>
      <c r="AX23" s="206">
        <v>0</v>
      </c>
      <c r="AY23" s="206">
        <v>0</v>
      </c>
      <c r="AZ23" s="206">
        <v>0</v>
      </c>
      <c r="BA23" s="206">
        <v>0</v>
      </c>
      <c r="BB23" s="206">
        <v>0</v>
      </c>
      <c r="BC23" s="206">
        <v>0</v>
      </c>
      <c r="BD23" s="206">
        <v>0</v>
      </c>
      <c r="BE23" s="206">
        <v>0</v>
      </c>
      <c r="BF23" s="206">
        <v>0</v>
      </c>
      <c r="BG23" s="206">
        <v>0</v>
      </c>
      <c r="BH23" s="206">
        <v>0</v>
      </c>
      <c r="BI23" s="206">
        <v>0</v>
      </c>
      <c r="BJ23" s="206">
        <v>0</v>
      </c>
      <c r="BM23" s="302"/>
    </row>
    <row r="24" spans="1:65" s="189" customFormat="1" ht="9.6" hidden="1" customHeight="1" outlineLevel="1">
      <c r="A24" s="201"/>
      <c r="B24" s="202" t="s">
        <v>266</v>
      </c>
      <c r="C24" s="210" t="s">
        <v>10</v>
      </c>
      <c r="D24" s="210" t="s">
        <v>10</v>
      </c>
      <c r="E24" s="204">
        <v>33</v>
      </c>
      <c r="F24" s="215" t="s">
        <v>10</v>
      </c>
      <c r="G24" s="205">
        <v>20</v>
      </c>
      <c r="H24" s="215">
        <v>0</v>
      </c>
      <c r="I24" s="206">
        <v>23</v>
      </c>
      <c r="J24" s="215">
        <v>0</v>
      </c>
      <c r="K24" s="206">
        <v>0</v>
      </c>
      <c r="L24" s="206">
        <v>0</v>
      </c>
      <c r="M24" s="206">
        <v>1</v>
      </c>
      <c r="N24" s="206">
        <v>0</v>
      </c>
      <c r="O24" s="206">
        <v>0</v>
      </c>
      <c r="P24" s="206">
        <v>0</v>
      </c>
      <c r="Q24" s="206">
        <v>5</v>
      </c>
      <c r="R24" s="206">
        <v>0</v>
      </c>
      <c r="S24" s="206">
        <v>0</v>
      </c>
      <c r="T24" s="206">
        <v>0</v>
      </c>
      <c r="U24" s="206">
        <v>0</v>
      </c>
      <c r="V24" s="206">
        <v>0</v>
      </c>
      <c r="W24" s="206">
        <v>0</v>
      </c>
      <c r="X24" s="206">
        <v>0</v>
      </c>
      <c r="Y24" s="206">
        <v>0</v>
      </c>
      <c r="Z24" s="206">
        <v>0</v>
      </c>
      <c r="AA24" s="206">
        <v>0</v>
      </c>
      <c r="AB24" s="206">
        <v>0</v>
      </c>
      <c r="AC24" s="206">
        <v>0</v>
      </c>
      <c r="AD24" s="206">
        <v>0</v>
      </c>
      <c r="AE24" s="206">
        <v>0</v>
      </c>
      <c r="AF24" s="206">
        <v>0</v>
      </c>
      <c r="AG24" s="206">
        <v>0</v>
      </c>
      <c r="AH24" s="206">
        <v>0</v>
      </c>
      <c r="AI24" s="206">
        <v>0</v>
      </c>
      <c r="AJ24" s="206">
        <v>0</v>
      </c>
      <c r="AK24" s="206">
        <v>0</v>
      </c>
      <c r="AL24" s="206">
        <v>0</v>
      </c>
      <c r="AM24" s="206">
        <v>0</v>
      </c>
      <c r="AN24" s="206">
        <v>0</v>
      </c>
      <c r="AO24" s="206"/>
      <c r="AP24" s="206"/>
      <c r="AQ24" s="206"/>
      <c r="AR24" s="206"/>
      <c r="AS24" s="206"/>
      <c r="AT24" s="206"/>
      <c r="AU24" s="206">
        <v>0</v>
      </c>
      <c r="AV24" s="206">
        <v>0</v>
      </c>
      <c r="AW24" s="206">
        <v>0</v>
      </c>
      <c r="AX24" s="206">
        <v>0</v>
      </c>
      <c r="AY24" s="206">
        <v>0</v>
      </c>
      <c r="AZ24" s="206">
        <v>0</v>
      </c>
      <c r="BA24" s="206">
        <v>0</v>
      </c>
      <c r="BB24" s="206">
        <v>0</v>
      </c>
      <c r="BC24" s="206">
        <v>0</v>
      </c>
      <c r="BD24" s="206">
        <v>0</v>
      </c>
      <c r="BE24" s="206">
        <v>0</v>
      </c>
      <c r="BF24" s="206">
        <v>0</v>
      </c>
      <c r="BG24" s="206">
        <v>0</v>
      </c>
      <c r="BH24" s="206">
        <v>0</v>
      </c>
      <c r="BI24" s="206">
        <v>0</v>
      </c>
      <c r="BJ24" s="206">
        <v>0</v>
      </c>
      <c r="BM24" s="302"/>
    </row>
    <row r="25" spans="1:65" s="189" customFormat="1" ht="9.6" hidden="1" customHeight="1" outlineLevel="1">
      <c r="A25" s="201"/>
      <c r="B25" s="202" t="s">
        <v>269</v>
      </c>
      <c r="C25" s="210" t="s">
        <v>10</v>
      </c>
      <c r="D25" s="210" t="s">
        <v>10</v>
      </c>
      <c r="E25" s="204">
        <v>0</v>
      </c>
      <c r="F25" s="204">
        <v>0</v>
      </c>
      <c r="G25" s="205">
        <v>2</v>
      </c>
      <c r="H25" s="205">
        <v>800</v>
      </c>
      <c r="I25" s="206">
        <v>2</v>
      </c>
      <c r="J25" s="206">
        <v>16000</v>
      </c>
      <c r="K25" s="206">
        <v>1</v>
      </c>
      <c r="L25" s="206">
        <v>100</v>
      </c>
      <c r="M25" s="206">
        <v>12</v>
      </c>
      <c r="N25" s="206">
        <v>15078</v>
      </c>
      <c r="O25" s="206">
        <v>5</v>
      </c>
      <c r="P25" s="206">
        <v>17357</v>
      </c>
      <c r="Q25" s="206">
        <v>3</v>
      </c>
      <c r="R25" s="206">
        <v>1220</v>
      </c>
      <c r="S25" s="206">
        <v>3</v>
      </c>
      <c r="T25" s="206">
        <v>2300</v>
      </c>
      <c r="U25" s="206">
        <v>3</v>
      </c>
      <c r="V25" s="206">
        <v>3150</v>
      </c>
      <c r="W25" s="206">
        <v>4</v>
      </c>
      <c r="X25" s="209">
        <v>3750</v>
      </c>
      <c r="Y25" s="201"/>
      <c r="Z25" s="201"/>
      <c r="AA25" s="201"/>
      <c r="AB25" s="201"/>
      <c r="AC25" s="206">
        <v>0</v>
      </c>
      <c r="AD25" s="206">
        <v>0</v>
      </c>
      <c r="AE25" s="206">
        <v>0</v>
      </c>
      <c r="AF25" s="206">
        <v>0</v>
      </c>
      <c r="AG25" s="206">
        <v>0</v>
      </c>
      <c r="AH25" s="206">
        <v>0</v>
      </c>
      <c r="AI25" s="206">
        <v>0</v>
      </c>
      <c r="AJ25" s="206">
        <v>0</v>
      </c>
      <c r="AK25" s="206">
        <v>0</v>
      </c>
      <c r="AL25" s="206">
        <v>0</v>
      </c>
      <c r="AM25" s="206">
        <v>0</v>
      </c>
      <c r="AN25" s="206">
        <v>0</v>
      </c>
      <c r="AO25" s="206"/>
      <c r="AP25" s="206"/>
      <c r="AQ25" s="206"/>
      <c r="AR25" s="206"/>
      <c r="AS25" s="206"/>
      <c r="AT25" s="206"/>
      <c r="AU25" s="206">
        <v>0</v>
      </c>
      <c r="AV25" s="206">
        <v>0</v>
      </c>
      <c r="AW25" s="206">
        <v>0</v>
      </c>
      <c r="AX25" s="206">
        <v>0</v>
      </c>
      <c r="AY25" s="206">
        <v>0</v>
      </c>
      <c r="AZ25" s="206">
        <v>0</v>
      </c>
      <c r="BA25" s="206">
        <v>0</v>
      </c>
      <c r="BB25" s="206">
        <v>0</v>
      </c>
      <c r="BC25" s="206">
        <v>0</v>
      </c>
      <c r="BD25" s="206">
        <v>0</v>
      </c>
      <c r="BE25" s="206">
        <v>0</v>
      </c>
      <c r="BF25" s="206">
        <v>0</v>
      </c>
      <c r="BG25" s="206">
        <v>0</v>
      </c>
      <c r="BH25" s="206">
        <v>0</v>
      </c>
      <c r="BI25" s="206">
        <v>0</v>
      </c>
      <c r="BJ25" s="206">
        <v>0</v>
      </c>
      <c r="BM25" s="302"/>
    </row>
    <row r="26" spans="1:65" s="189" customFormat="1" ht="18" hidden="1" customHeight="1" outlineLevel="1">
      <c r="A26" s="212" t="s">
        <v>270</v>
      </c>
      <c r="B26" s="202"/>
      <c r="C26" s="201"/>
      <c r="D26" s="201"/>
      <c r="E26" s="201"/>
      <c r="F26" s="201"/>
      <c r="G26" s="201"/>
      <c r="H26" s="201"/>
      <c r="I26" s="201"/>
      <c r="J26" s="201"/>
      <c r="K26" s="201"/>
      <c r="L26" s="201"/>
      <c r="M26" s="216"/>
      <c r="N26" s="216"/>
      <c r="O26" s="201"/>
      <c r="P26" s="201"/>
      <c r="Q26" s="201"/>
      <c r="R26" s="201"/>
      <c r="S26" s="201"/>
      <c r="T26" s="201"/>
      <c r="U26" s="206"/>
      <c r="V26" s="201"/>
      <c r="W26" s="201"/>
      <c r="X26" s="201"/>
      <c r="Y26" s="201"/>
      <c r="Z26" s="201"/>
      <c r="AA26" s="201"/>
      <c r="AB26" s="201"/>
      <c r="AC26" s="201"/>
      <c r="AD26" s="201"/>
      <c r="AE26" s="201"/>
      <c r="AF26" s="201"/>
      <c r="AG26" s="201"/>
      <c r="AH26" s="201"/>
      <c r="AI26" s="201"/>
      <c r="AJ26" s="201"/>
      <c r="AL26" s="201"/>
      <c r="BM26" s="302"/>
    </row>
    <row r="27" spans="1:65" s="189" customFormat="1" ht="12" hidden="1" customHeight="1" outlineLevel="1">
      <c r="A27" s="201" t="s">
        <v>268</v>
      </c>
      <c r="B27" s="202"/>
      <c r="C27" s="216" t="s">
        <v>271</v>
      </c>
      <c r="D27" s="216" t="s">
        <v>271</v>
      </c>
      <c r="E27" s="216" t="s">
        <v>271</v>
      </c>
      <c r="F27" s="216" t="s">
        <v>271</v>
      </c>
      <c r="G27" s="216" t="s">
        <v>271</v>
      </c>
      <c r="H27" s="216" t="s">
        <v>271</v>
      </c>
      <c r="I27" s="216" t="s">
        <v>271</v>
      </c>
      <c r="J27" s="216" t="s">
        <v>271</v>
      </c>
      <c r="K27" s="216" t="s">
        <v>271</v>
      </c>
      <c r="L27" s="216" t="s">
        <v>271</v>
      </c>
      <c r="M27" s="216" t="s">
        <v>271</v>
      </c>
      <c r="N27" s="216" t="s">
        <v>271</v>
      </c>
      <c r="O27" s="216" t="s">
        <v>271</v>
      </c>
      <c r="P27" s="216" t="s">
        <v>271</v>
      </c>
      <c r="Q27" s="216" t="s">
        <v>271</v>
      </c>
      <c r="R27" s="216" t="s">
        <v>271</v>
      </c>
      <c r="S27" s="216" t="s">
        <v>271</v>
      </c>
      <c r="T27" s="216" t="s">
        <v>271</v>
      </c>
      <c r="U27" s="201">
        <f t="shared" ref="U27:Z27" si="8">SUM(U29:U34)</f>
        <v>21</v>
      </c>
      <c r="V27" s="209">
        <f t="shared" si="8"/>
        <v>7657</v>
      </c>
      <c r="W27" s="201">
        <f t="shared" si="8"/>
        <v>44</v>
      </c>
      <c r="X27" s="209">
        <f t="shared" si="8"/>
        <v>18085</v>
      </c>
      <c r="Y27" s="201">
        <f t="shared" si="8"/>
        <v>47</v>
      </c>
      <c r="Z27" s="209">
        <f t="shared" si="8"/>
        <v>26263</v>
      </c>
      <c r="AA27" s="201">
        <f>SUM(AA29:AA34)</f>
        <v>29</v>
      </c>
      <c r="AB27" s="209">
        <f>SUM(AB29:AB34)</f>
        <v>25585</v>
      </c>
      <c r="AC27" s="217" t="s">
        <v>10</v>
      </c>
      <c r="AD27" s="217" t="s">
        <v>10</v>
      </c>
      <c r="AE27" s="217" t="s">
        <v>10</v>
      </c>
      <c r="AF27" s="217" t="s">
        <v>10</v>
      </c>
      <c r="AG27" s="217" t="s">
        <v>10</v>
      </c>
      <c r="AH27" s="217" t="s">
        <v>10</v>
      </c>
      <c r="AI27" s="217" t="s">
        <v>10</v>
      </c>
      <c r="AJ27" s="217" t="s">
        <v>10</v>
      </c>
      <c r="AK27" s="217" t="s">
        <v>10</v>
      </c>
      <c r="AL27" s="217" t="s">
        <v>10</v>
      </c>
      <c r="AM27" s="217" t="s">
        <v>10</v>
      </c>
      <c r="AN27" s="217" t="s">
        <v>10</v>
      </c>
      <c r="AO27" s="217"/>
      <c r="AP27" s="217"/>
      <c r="AQ27" s="217"/>
      <c r="AR27" s="217"/>
      <c r="AS27" s="217"/>
      <c r="AT27" s="217"/>
      <c r="AU27" s="217" t="s">
        <v>10</v>
      </c>
      <c r="AV27" s="217" t="s">
        <v>10</v>
      </c>
      <c r="AW27" s="217" t="s">
        <v>10</v>
      </c>
      <c r="AX27" s="217" t="s">
        <v>10</v>
      </c>
      <c r="AY27" s="217" t="s">
        <v>10</v>
      </c>
      <c r="AZ27" s="217" t="s">
        <v>10</v>
      </c>
      <c r="BA27" s="217" t="s">
        <v>10</v>
      </c>
      <c r="BB27" s="217" t="s">
        <v>10</v>
      </c>
      <c r="BC27" s="217" t="s">
        <v>10</v>
      </c>
      <c r="BD27" s="217" t="s">
        <v>10</v>
      </c>
      <c r="BE27" s="217" t="s">
        <v>10</v>
      </c>
      <c r="BF27" s="217" t="s">
        <v>10</v>
      </c>
      <c r="BG27" s="217" t="s">
        <v>10</v>
      </c>
      <c r="BH27" s="217" t="s">
        <v>10</v>
      </c>
      <c r="BI27" s="217" t="s">
        <v>10</v>
      </c>
      <c r="BJ27" s="217" t="s">
        <v>10</v>
      </c>
      <c r="BM27" s="302"/>
    </row>
    <row r="28" spans="1:65" s="189" customFormat="1" ht="12" hidden="1" customHeight="1" outlineLevel="1">
      <c r="A28" s="201" t="s">
        <v>142</v>
      </c>
      <c r="B28" s="202"/>
      <c r="C28" s="216" t="s">
        <v>271</v>
      </c>
      <c r="D28" s="216" t="s">
        <v>271</v>
      </c>
      <c r="E28" s="216" t="s">
        <v>271</v>
      </c>
      <c r="F28" s="216" t="s">
        <v>271</v>
      </c>
      <c r="G28" s="216" t="s">
        <v>271</v>
      </c>
      <c r="H28" s="216" t="s">
        <v>271</v>
      </c>
      <c r="I28" s="216" t="s">
        <v>271</v>
      </c>
      <c r="J28" s="216" t="s">
        <v>271</v>
      </c>
      <c r="K28" s="216" t="s">
        <v>271</v>
      </c>
      <c r="L28" s="216" t="s">
        <v>271</v>
      </c>
      <c r="M28" s="216" t="s">
        <v>271</v>
      </c>
      <c r="N28" s="216" t="s">
        <v>271</v>
      </c>
      <c r="O28" s="216" t="s">
        <v>271</v>
      </c>
      <c r="P28" s="216" t="s">
        <v>271</v>
      </c>
      <c r="Q28" s="216" t="s">
        <v>271</v>
      </c>
      <c r="R28" s="216" t="s">
        <v>271</v>
      </c>
      <c r="S28" s="216" t="s">
        <v>271</v>
      </c>
      <c r="T28" s="216" t="s">
        <v>271</v>
      </c>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M28" s="302"/>
    </row>
    <row r="29" spans="1:65" s="189" customFormat="1" ht="9.6" hidden="1" customHeight="1" outlineLevel="1">
      <c r="A29" s="201"/>
      <c r="B29" s="202" t="s">
        <v>259</v>
      </c>
      <c r="C29" s="216" t="s">
        <v>271</v>
      </c>
      <c r="D29" s="216" t="s">
        <v>271</v>
      </c>
      <c r="E29" s="216" t="s">
        <v>271</v>
      </c>
      <c r="F29" s="216" t="s">
        <v>271</v>
      </c>
      <c r="G29" s="216" t="s">
        <v>271</v>
      </c>
      <c r="H29" s="216" t="s">
        <v>271</v>
      </c>
      <c r="I29" s="216" t="s">
        <v>271</v>
      </c>
      <c r="J29" s="216" t="s">
        <v>271</v>
      </c>
      <c r="K29" s="216" t="s">
        <v>271</v>
      </c>
      <c r="L29" s="216" t="s">
        <v>271</v>
      </c>
      <c r="M29" s="216" t="s">
        <v>271</v>
      </c>
      <c r="N29" s="216" t="s">
        <v>271</v>
      </c>
      <c r="O29" s="216" t="s">
        <v>271</v>
      </c>
      <c r="P29" s="216" t="s">
        <v>271</v>
      </c>
      <c r="Q29" s="216" t="s">
        <v>271</v>
      </c>
      <c r="R29" s="216" t="s">
        <v>271</v>
      </c>
      <c r="S29" s="216" t="s">
        <v>271</v>
      </c>
      <c r="T29" s="216" t="s">
        <v>271</v>
      </c>
      <c r="U29" s="206">
        <v>0</v>
      </c>
      <c r="V29" s="206">
        <v>0</v>
      </c>
      <c r="W29" s="206">
        <v>0</v>
      </c>
      <c r="X29" s="206">
        <v>0</v>
      </c>
      <c r="Y29" s="206">
        <v>0</v>
      </c>
      <c r="Z29" s="206">
        <v>0</v>
      </c>
      <c r="AA29" s="206">
        <v>0</v>
      </c>
      <c r="AB29" s="206">
        <v>0</v>
      </c>
      <c r="AC29" s="217" t="s">
        <v>10</v>
      </c>
      <c r="AD29" s="217" t="s">
        <v>10</v>
      </c>
      <c r="AE29" s="217" t="s">
        <v>10</v>
      </c>
      <c r="AF29" s="217" t="s">
        <v>10</v>
      </c>
      <c r="AG29" s="217" t="s">
        <v>10</v>
      </c>
      <c r="AH29" s="217" t="s">
        <v>10</v>
      </c>
      <c r="AI29" s="217" t="s">
        <v>10</v>
      </c>
      <c r="AJ29" s="217" t="s">
        <v>10</v>
      </c>
      <c r="AK29" s="217" t="s">
        <v>10</v>
      </c>
      <c r="AL29" s="217" t="s">
        <v>10</v>
      </c>
      <c r="AM29" s="217" t="s">
        <v>10</v>
      </c>
      <c r="AN29" s="217" t="s">
        <v>10</v>
      </c>
      <c r="AO29" s="217"/>
      <c r="AP29" s="217"/>
      <c r="AQ29" s="217"/>
      <c r="AR29" s="217"/>
      <c r="AS29" s="217"/>
      <c r="AT29" s="217"/>
      <c r="AU29" s="217" t="s">
        <v>10</v>
      </c>
      <c r="AV29" s="217" t="s">
        <v>10</v>
      </c>
      <c r="AW29" s="217" t="s">
        <v>10</v>
      </c>
      <c r="AX29" s="217" t="s">
        <v>10</v>
      </c>
      <c r="AY29" s="217" t="s">
        <v>10</v>
      </c>
      <c r="AZ29" s="217" t="s">
        <v>10</v>
      </c>
      <c r="BA29" s="217" t="s">
        <v>10</v>
      </c>
      <c r="BB29" s="217" t="s">
        <v>10</v>
      </c>
      <c r="BC29" s="217" t="s">
        <v>10</v>
      </c>
      <c r="BD29" s="217" t="s">
        <v>10</v>
      </c>
      <c r="BE29" s="217" t="s">
        <v>10</v>
      </c>
      <c r="BF29" s="217" t="s">
        <v>10</v>
      </c>
      <c r="BG29" s="217" t="s">
        <v>10</v>
      </c>
      <c r="BH29" s="217" t="s">
        <v>10</v>
      </c>
      <c r="BI29" s="217" t="s">
        <v>10</v>
      </c>
      <c r="BJ29" s="217" t="s">
        <v>10</v>
      </c>
      <c r="BM29" s="302"/>
    </row>
    <row r="30" spans="1:65" s="189" customFormat="1" ht="9.6" hidden="1" customHeight="1" outlineLevel="1">
      <c r="A30" s="201"/>
      <c r="B30" s="202" t="s">
        <v>260</v>
      </c>
      <c r="C30" s="216" t="s">
        <v>271</v>
      </c>
      <c r="D30" s="216" t="s">
        <v>271</v>
      </c>
      <c r="E30" s="216" t="s">
        <v>271</v>
      </c>
      <c r="F30" s="216" t="s">
        <v>271</v>
      </c>
      <c r="G30" s="216" t="s">
        <v>271</v>
      </c>
      <c r="H30" s="216" t="s">
        <v>271</v>
      </c>
      <c r="I30" s="216" t="s">
        <v>271</v>
      </c>
      <c r="J30" s="216" t="s">
        <v>271</v>
      </c>
      <c r="K30" s="216" t="s">
        <v>271</v>
      </c>
      <c r="L30" s="216" t="s">
        <v>271</v>
      </c>
      <c r="M30" s="216" t="s">
        <v>271</v>
      </c>
      <c r="N30" s="216" t="s">
        <v>271</v>
      </c>
      <c r="O30" s="216" t="s">
        <v>271</v>
      </c>
      <c r="P30" s="216" t="s">
        <v>271</v>
      </c>
      <c r="Q30" s="216" t="s">
        <v>271</v>
      </c>
      <c r="R30" s="216" t="s">
        <v>271</v>
      </c>
      <c r="S30" s="216" t="s">
        <v>271</v>
      </c>
      <c r="T30" s="216" t="s">
        <v>271</v>
      </c>
      <c r="U30" s="206">
        <v>6</v>
      </c>
      <c r="V30" s="209">
        <v>1855</v>
      </c>
      <c r="W30" s="201">
        <f>9-4</f>
        <v>5</v>
      </c>
      <c r="X30" s="209">
        <f>2924-1529</f>
        <v>1395</v>
      </c>
      <c r="Y30" s="201">
        <v>7</v>
      </c>
      <c r="Z30" s="209">
        <v>2800</v>
      </c>
      <c r="AA30" s="201">
        <v>3</v>
      </c>
      <c r="AB30" s="206">
        <v>425</v>
      </c>
      <c r="AC30" s="217" t="s">
        <v>10</v>
      </c>
      <c r="AD30" s="217" t="s">
        <v>10</v>
      </c>
      <c r="AE30" s="217" t="s">
        <v>10</v>
      </c>
      <c r="AF30" s="217" t="s">
        <v>10</v>
      </c>
      <c r="AG30" s="217" t="s">
        <v>10</v>
      </c>
      <c r="AH30" s="217" t="s">
        <v>10</v>
      </c>
      <c r="AI30" s="217" t="s">
        <v>10</v>
      </c>
      <c r="AJ30" s="217" t="s">
        <v>10</v>
      </c>
      <c r="AK30" s="217" t="s">
        <v>10</v>
      </c>
      <c r="AL30" s="217" t="s">
        <v>10</v>
      </c>
      <c r="AM30" s="217" t="s">
        <v>10</v>
      </c>
      <c r="AN30" s="217" t="s">
        <v>10</v>
      </c>
      <c r="AO30" s="217"/>
      <c r="AP30" s="217"/>
      <c r="AQ30" s="217"/>
      <c r="AR30" s="217"/>
      <c r="AS30" s="217"/>
      <c r="AT30" s="217"/>
      <c r="AU30" s="217" t="s">
        <v>10</v>
      </c>
      <c r="AV30" s="217" t="s">
        <v>10</v>
      </c>
      <c r="AW30" s="217" t="s">
        <v>10</v>
      </c>
      <c r="AX30" s="217" t="s">
        <v>10</v>
      </c>
      <c r="AY30" s="217" t="s">
        <v>10</v>
      </c>
      <c r="AZ30" s="217" t="s">
        <v>10</v>
      </c>
      <c r="BA30" s="217" t="s">
        <v>10</v>
      </c>
      <c r="BB30" s="217" t="s">
        <v>10</v>
      </c>
      <c r="BC30" s="217" t="s">
        <v>10</v>
      </c>
      <c r="BD30" s="217" t="s">
        <v>10</v>
      </c>
      <c r="BE30" s="217" t="s">
        <v>10</v>
      </c>
      <c r="BF30" s="217" t="s">
        <v>10</v>
      </c>
      <c r="BG30" s="217" t="s">
        <v>10</v>
      </c>
      <c r="BH30" s="217" t="s">
        <v>10</v>
      </c>
      <c r="BI30" s="217" t="s">
        <v>10</v>
      </c>
      <c r="BJ30" s="217" t="s">
        <v>10</v>
      </c>
      <c r="BM30" s="302"/>
    </row>
    <row r="31" spans="1:65" s="189" customFormat="1" ht="9.6" hidden="1" customHeight="1" outlineLevel="1">
      <c r="A31" s="201"/>
      <c r="B31" s="202" t="s">
        <v>261</v>
      </c>
      <c r="C31" s="216" t="s">
        <v>271</v>
      </c>
      <c r="D31" s="216" t="s">
        <v>271</v>
      </c>
      <c r="E31" s="216" t="s">
        <v>271</v>
      </c>
      <c r="F31" s="216" t="s">
        <v>271</v>
      </c>
      <c r="G31" s="216" t="s">
        <v>271</v>
      </c>
      <c r="H31" s="216" t="s">
        <v>271</v>
      </c>
      <c r="I31" s="216" t="s">
        <v>271</v>
      </c>
      <c r="J31" s="216" t="s">
        <v>271</v>
      </c>
      <c r="K31" s="216" t="s">
        <v>271</v>
      </c>
      <c r="L31" s="216" t="s">
        <v>271</v>
      </c>
      <c r="M31" s="216" t="s">
        <v>271</v>
      </c>
      <c r="N31" s="216" t="s">
        <v>271</v>
      </c>
      <c r="O31" s="216" t="s">
        <v>271</v>
      </c>
      <c r="P31" s="216" t="s">
        <v>271</v>
      </c>
      <c r="Q31" s="216" t="s">
        <v>271</v>
      </c>
      <c r="R31" s="216" t="s">
        <v>271</v>
      </c>
      <c r="S31" s="216" t="s">
        <v>271</v>
      </c>
      <c r="T31" s="216" t="s">
        <v>271</v>
      </c>
      <c r="U31" s="206">
        <v>0</v>
      </c>
      <c r="V31" s="206">
        <v>0</v>
      </c>
      <c r="W31" s="206">
        <v>0</v>
      </c>
      <c r="X31" s="206">
        <v>0</v>
      </c>
      <c r="Y31" s="206">
        <v>0</v>
      </c>
      <c r="Z31" s="206">
        <v>0</v>
      </c>
      <c r="AA31" s="206">
        <v>1</v>
      </c>
      <c r="AB31" s="206">
        <v>700</v>
      </c>
      <c r="AC31" s="217" t="s">
        <v>10</v>
      </c>
      <c r="AD31" s="217" t="s">
        <v>10</v>
      </c>
      <c r="AE31" s="217" t="s">
        <v>10</v>
      </c>
      <c r="AF31" s="217" t="s">
        <v>10</v>
      </c>
      <c r="AG31" s="217" t="s">
        <v>10</v>
      </c>
      <c r="AH31" s="217" t="s">
        <v>10</v>
      </c>
      <c r="AI31" s="217" t="s">
        <v>10</v>
      </c>
      <c r="AJ31" s="217" t="s">
        <v>10</v>
      </c>
      <c r="AK31" s="217" t="s">
        <v>10</v>
      </c>
      <c r="AL31" s="217" t="s">
        <v>10</v>
      </c>
      <c r="AM31" s="217" t="s">
        <v>10</v>
      </c>
      <c r="AN31" s="217" t="s">
        <v>10</v>
      </c>
      <c r="AO31" s="217"/>
      <c r="AP31" s="217"/>
      <c r="AQ31" s="217"/>
      <c r="AR31" s="217"/>
      <c r="AS31" s="217"/>
      <c r="AT31" s="217"/>
      <c r="AU31" s="217" t="s">
        <v>10</v>
      </c>
      <c r="AV31" s="217" t="s">
        <v>10</v>
      </c>
      <c r="AW31" s="217" t="s">
        <v>10</v>
      </c>
      <c r="AX31" s="217" t="s">
        <v>10</v>
      </c>
      <c r="AY31" s="217" t="s">
        <v>10</v>
      </c>
      <c r="AZ31" s="217" t="s">
        <v>10</v>
      </c>
      <c r="BA31" s="217" t="s">
        <v>10</v>
      </c>
      <c r="BB31" s="217" t="s">
        <v>10</v>
      </c>
      <c r="BC31" s="217" t="s">
        <v>10</v>
      </c>
      <c r="BD31" s="217" t="s">
        <v>10</v>
      </c>
      <c r="BE31" s="217" t="s">
        <v>10</v>
      </c>
      <c r="BF31" s="217" t="s">
        <v>10</v>
      </c>
      <c r="BG31" s="217" t="s">
        <v>10</v>
      </c>
      <c r="BH31" s="217" t="s">
        <v>10</v>
      </c>
      <c r="BI31" s="217" t="s">
        <v>10</v>
      </c>
      <c r="BJ31" s="217" t="s">
        <v>10</v>
      </c>
      <c r="BM31" s="302"/>
    </row>
    <row r="32" spans="1:65" s="189" customFormat="1" ht="9.6" hidden="1" customHeight="1" outlineLevel="1">
      <c r="A32" s="201"/>
      <c r="B32" s="202" t="s">
        <v>265</v>
      </c>
      <c r="C32" s="216" t="s">
        <v>271</v>
      </c>
      <c r="D32" s="216" t="s">
        <v>271</v>
      </c>
      <c r="E32" s="216" t="s">
        <v>271</v>
      </c>
      <c r="F32" s="216" t="s">
        <v>271</v>
      </c>
      <c r="G32" s="216" t="s">
        <v>271</v>
      </c>
      <c r="H32" s="216" t="s">
        <v>271</v>
      </c>
      <c r="I32" s="216" t="s">
        <v>271</v>
      </c>
      <c r="J32" s="216" t="s">
        <v>271</v>
      </c>
      <c r="K32" s="216" t="s">
        <v>271</v>
      </c>
      <c r="L32" s="216" t="s">
        <v>271</v>
      </c>
      <c r="M32" s="216" t="s">
        <v>271</v>
      </c>
      <c r="N32" s="216" t="s">
        <v>271</v>
      </c>
      <c r="O32" s="216" t="s">
        <v>271</v>
      </c>
      <c r="P32" s="216" t="s">
        <v>271</v>
      </c>
      <c r="Q32" s="216" t="s">
        <v>271</v>
      </c>
      <c r="R32" s="216" t="s">
        <v>271</v>
      </c>
      <c r="S32" s="216" t="s">
        <v>271</v>
      </c>
      <c r="T32" s="216" t="s">
        <v>271</v>
      </c>
      <c r="U32" s="206">
        <v>2</v>
      </c>
      <c r="V32" s="209">
        <v>2620</v>
      </c>
      <c r="W32" s="201">
        <v>3</v>
      </c>
      <c r="X32" s="209">
        <v>5500</v>
      </c>
      <c r="Y32" s="201">
        <v>6</v>
      </c>
      <c r="Z32" s="209">
        <v>14300</v>
      </c>
      <c r="AA32" s="201">
        <v>5</v>
      </c>
      <c r="AB32" s="206">
        <v>12000</v>
      </c>
      <c r="AC32" s="217" t="s">
        <v>10</v>
      </c>
      <c r="AD32" s="217" t="s">
        <v>10</v>
      </c>
      <c r="AE32" s="217" t="s">
        <v>10</v>
      </c>
      <c r="AF32" s="217" t="s">
        <v>10</v>
      </c>
      <c r="AG32" s="217" t="s">
        <v>10</v>
      </c>
      <c r="AH32" s="217" t="s">
        <v>10</v>
      </c>
      <c r="AI32" s="217" t="s">
        <v>10</v>
      </c>
      <c r="AJ32" s="217" t="s">
        <v>10</v>
      </c>
      <c r="AK32" s="217" t="s">
        <v>10</v>
      </c>
      <c r="AL32" s="217" t="s">
        <v>10</v>
      </c>
      <c r="AM32" s="217" t="s">
        <v>10</v>
      </c>
      <c r="AN32" s="217" t="s">
        <v>10</v>
      </c>
      <c r="AO32" s="217"/>
      <c r="AP32" s="217"/>
      <c r="AQ32" s="217"/>
      <c r="AR32" s="217"/>
      <c r="AS32" s="217"/>
      <c r="AT32" s="217"/>
      <c r="AU32" s="217" t="s">
        <v>10</v>
      </c>
      <c r="AV32" s="217" t="s">
        <v>10</v>
      </c>
      <c r="AW32" s="217" t="s">
        <v>10</v>
      </c>
      <c r="AX32" s="217" t="s">
        <v>10</v>
      </c>
      <c r="AY32" s="217" t="s">
        <v>10</v>
      </c>
      <c r="AZ32" s="217" t="s">
        <v>10</v>
      </c>
      <c r="BA32" s="217" t="s">
        <v>10</v>
      </c>
      <c r="BB32" s="217" t="s">
        <v>10</v>
      </c>
      <c r="BC32" s="217" t="s">
        <v>10</v>
      </c>
      <c r="BD32" s="217" t="s">
        <v>10</v>
      </c>
      <c r="BE32" s="217" t="s">
        <v>10</v>
      </c>
      <c r="BF32" s="217" t="s">
        <v>10</v>
      </c>
      <c r="BG32" s="217" t="s">
        <v>10</v>
      </c>
      <c r="BH32" s="217" t="s">
        <v>10</v>
      </c>
      <c r="BI32" s="217" t="s">
        <v>10</v>
      </c>
      <c r="BJ32" s="217" t="s">
        <v>10</v>
      </c>
      <c r="BM32" s="302"/>
    </row>
    <row r="33" spans="1:65" s="189" customFormat="1" ht="9.6" hidden="1" customHeight="1" outlineLevel="1">
      <c r="A33" s="201"/>
      <c r="B33" s="202" t="s">
        <v>266</v>
      </c>
      <c r="C33" s="216" t="s">
        <v>271</v>
      </c>
      <c r="D33" s="216" t="s">
        <v>271</v>
      </c>
      <c r="E33" s="216" t="s">
        <v>271</v>
      </c>
      <c r="F33" s="216" t="s">
        <v>271</v>
      </c>
      <c r="G33" s="216" t="s">
        <v>271</v>
      </c>
      <c r="H33" s="216" t="s">
        <v>271</v>
      </c>
      <c r="I33" s="216" t="s">
        <v>271</v>
      </c>
      <c r="J33" s="216" t="s">
        <v>271</v>
      </c>
      <c r="K33" s="216" t="s">
        <v>271</v>
      </c>
      <c r="L33" s="216" t="s">
        <v>271</v>
      </c>
      <c r="M33" s="216" t="s">
        <v>271</v>
      </c>
      <c r="N33" s="216" t="s">
        <v>271</v>
      </c>
      <c r="O33" s="216" t="s">
        <v>271</v>
      </c>
      <c r="P33" s="216" t="s">
        <v>271</v>
      </c>
      <c r="Q33" s="216" t="s">
        <v>271</v>
      </c>
      <c r="R33" s="216" t="s">
        <v>271</v>
      </c>
      <c r="S33" s="216" t="s">
        <v>271</v>
      </c>
      <c r="T33" s="216" t="s">
        <v>271</v>
      </c>
      <c r="U33" s="206">
        <v>0</v>
      </c>
      <c r="V33" s="206">
        <v>0</v>
      </c>
      <c r="W33" s="206">
        <v>0</v>
      </c>
      <c r="X33" s="206">
        <v>0</v>
      </c>
      <c r="Y33" s="206">
        <v>0</v>
      </c>
      <c r="Z33" s="206">
        <v>0</v>
      </c>
      <c r="AA33" s="206">
        <v>0</v>
      </c>
      <c r="AB33" s="206">
        <v>0</v>
      </c>
      <c r="AC33" s="217" t="s">
        <v>10</v>
      </c>
      <c r="AD33" s="217" t="s">
        <v>10</v>
      </c>
      <c r="AE33" s="217" t="s">
        <v>10</v>
      </c>
      <c r="AF33" s="217" t="s">
        <v>10</v>
      </c>
      <c r="AG33" s="217" t="s">
        <v>10</v>
      </c>
      <c r="AH33" s="217" t="s">
        <v>10</v>
      </c>
      <c r="AI33" s="217" t="s">
        <v>10</v>
      </c>
      <c r="AJ33" s="217" t="s">
        <v>10</v>
      </c>
      <c r="AK33" s="217" t="s">
        <v>10</v>
      </c>
      <c r="AL33" s="217" t="s">
        <v>10</v>
      </c>
      <c r="AM33" s="217" t="s">
        <v>10</v>
      </c>
      <c r="AN33" s="217" t="s">
        <v>10</v>
      </c>
      <c r="AO33" s="217"/>
      <c r="AP33" s="217"/>
      <c r="AQ33" s="217"/>
      <c r="AR33" s="217"/>
      <c r="AS33" s="217"/>
      <c r="AT33" s="217"/>
      <c r="AU33" s="217" t="s">
        <v>10</v>
      </c>
      <c r="AV33" s="217" t="s">
        <v>10</v>
      </c>
      <c r="AW33" s="217" t="s">
        <v>10</v>
      </c>
      <c r="AX33" s="217" t="s">
        <v>10</v>
      </c>
      <c r="AY33" s="217" t="s">
        <v>10</v>
      </c>
      <c r="AZ33" s="217" t="s">
        <v>10</v>
      </c>
      <c r="BA33" s="217" t="s">
        <v>10</v>
      </c>
      <c r="BB33" s="217" t="s">
        <v>10</v>
      </c>
      <c r="BC33" s="217" t="s">
        <v>10</v>
      </c>
      <c r="BD33" s="217" t="s">
        <v>10</v>
      </c>
      <c r="BE33" s="217" t="s">
        <v>10</v>
      </c>
      <c r="BF33" s="217" t="s">
        <v>10</v>
      </c>
      <c r="BG33" s="217" t="s">
        <v>10</v>
      </c>
      <c r="BH33" s="217" t="s">
        <v>10</v>
      </c>
      <c r="BI33" s="217" t="s">
        <v>10</v>
      </c>
      <c r="BJ33" s="217" t="s">
        <v>10</v>
      </c>
      <c r="BM33" s="302"/>
    </row>
    <row r="34" spans="1:65" s="189" customFormat="1" ht="9.6" hidden="1" customHeight="1" outlineLevel="1">
      <c r="A34" s="201"/>
      <c r="B34" s="202" t="s">
        <v>269</v>
      </c>
      <c r="C34" s="216" t="s">
        <v>271</v>
      </c>
      <c r="D34" s="216" t="s">
        <v>271</v>
      </c>
      <c r="E34" s="216" t="s">
        <v>271</v>
      </c>
      <c r="F34" s="216" t="s">
        <v>271</v>
      </c>
      <c r="G34" s="216" t="s">
        <v>271</v>
      </c>
      <c r="H34" s="216" t="s">
        <v>271</v>
      </c>
      <c r="I34" s="216" t="s">
        <v>271</v>
      </c>
      <c r="J34" s="216" t="s">
        <v>271</v>
      </c>
      <c r="K34" s="216" t="s">
        <v>271</v>
      </c>
      <c r="L34" s="216" t="s">
        <v>271</v>
      </c>
      <c r="M34" s="216" t="s">
        <v>271</v>
      </c>
      <c r="N34" s="216" t="s">
        <v>271</v>
      </c>
      <c r="O34" s="216" t="s">
        <v>271</v>
      </c>
      <c r="P34" s="216" t="s">
        <v>271</v>
      </c>
      <c r="Q34" s="216" t="s">
        <v>271</v>
      </c>
      <c r="R34" s="216" t="s">
        <v>271</v>
      </c>
      <c r="S34" s="216" t="s">
        <v>271</v>
      </c>
      <c r="T34" s="216" t="s">
        <v>271</v>
      </c>
      <c r="U34" s="206">
        <v>13</v>
      </c>
      <c r="V34" s="209">
        <v>3182</v>
      </c>
      <c r="W34" s="201">
        <v>36</v>
      </c>
      <c r="X34" s="209">
        <v>11190</v>
      </c>
      <c r="Y34" s="201">
        <f>12+22</f>
        <v>34</v>
      </c>
      <c r="Z34" s="209">
        <f>2400+6763</f>
        <v>9163</v>
      </c>
      <c r="AA34" s="201">
        <v>20</v>
      </c>
      <c r="AB34" s="206">
        <v>12460</v>
      </c>
      <c r="AC34" s="217" t="s">
        <v>10</v>
      </c>
      <c r="AD34" s="217" t="s">
        <v>10</v>
      </c>
      <c r="AE34" s="217" t="s">
        <v>10</v>
      </c>
      <c r="AF34" s="217" t="s">
        <v>10</v>
      </c>
      <c r="AG34" s="217" t="s">
        <v>10</v>
      </c>
      <c r="AH34" s="217" t="s">
        <v>10</v>
      </c>
      <c r="AI34" s="217" t="s">
        <v>10</v>
      </c>
      <c r="AJ34" s="217" t="s">
        <v>10</v>
      </c>
      <c r="AK34" s="217" t="s">
        <v>10</v>
      </c>
      <c r="AL34" s="217" t="s">
        <v>10</v>
      </c>
      <c r="AM34" s="217" t="s">
        <v>10</v>
      </c>
      <c r="AN34" s="217" t="s">
        <v>10</v>
      </c>
      <c r="AO34" s="217"/>
      <c r="AP34" s="217"/>
      <c r="AQ34" s="217"/>
      <c r="AR34" s="217"/>
      <c r="AS34" s="217"/>
      <c r="AT34" s="217"/>
      <c r="AU34" s="217" t="s">
        <v>10</v>
      </c>
      <c r="AV34" s="217" t="s">
        <v>10</v>
      </c>
      <c r="AW34" s="217" t="s">
        <v>10</v>
      </c>
      <c r="AX34" s="217" t="s">
        <v>10</v>
      </c>
      <c r="AY34" s="217" t="s">
        <v>10</v>
      </c>
      <c r="AZ34" s="217" t="s">
        <v>10</v>
      </c>
      <c r="BA34" s="217" t="s">
        <v>10</v>
      </c>
      <c r="BB34" s="217" t="s">
        <v>10</v>
      </c>
      <c r="BC34" s="217" t="s">
        <v>10</v>
      </c>
      <c r="BD34" s="217" t="s">
        <v>10</v>
      </c>
      <c r="BE34" s="217" t="s">
        <v>10</v>
      </c>
      <c r="BF34" s="217" t="s">
        <v>10</v>
      </c>
      <c r="BG34" s="217" t="s">
        <v>10</v>
      </c>
      <c r="BH34" s="217" t="s">
        <v>10</v>
      </c>
      <c r="BI34" s="217" t="s">
        <v>10</v>
      </c>
      <c r="BJ34" s="217" t="s">
        <v>10</v>
      </c>
      <c r="BM34" s="302"/>
    </row>
    <row r="35" spans="1:65" s="189" customFormat="1" ht="15" hidden="1" customHeight="1" outlineLevel="1">
      <c r="B35" s="218"/>
      <c r="C35" s="219"/>
      <c r="D35" s="220"/>
      <c r="E35" s="221"/>
      <c r="F35" s="221"/>
      <c r="G35" s="222"/>
      <c r="H35" s="222"/>
      <c r="I35" s="223"/>
      <c r="J35" s="223"/>
      <c r="K35" s="223"/>
      <c r="L35" s="223"/>
      <c r="W35" s="201"/>
      <c r="X35" s="201"/>
      <c r="BM35" s="302"/>
    </row>
    <row r="36" spans="1:65" s="189" customFormat="1" ht="11.25" hidden="1" customHeight="1" outlineLevel="1">
      <c r="B36" s="218"/>
      <c r="C36" s="219"/>
      <c r="D36" s="220"/>
      <c r="E36" s="221"/>
      <c r="F36" s="221"/>
      <c r="G36" s="222"/>
      <c r="H36" s="222"/>
      <c r="I36" s="223"/>
      <c r="J36" s="223"/>
      <c r="K36" s="223"/>
      <c r="L36" s="223"/>
      <c r="M36" s="223"/>
      <c r="N36" s="223"/>
      <c r="O36" s="223"/>
      <c r="P36" s="223"/>
      <c r="Q36" s="223"/>
      <c r="R36" s="223"/>
      <c r="U36" s="223"/>
      <c r="V36" s="223"/>
      <c r="W36" s="206"/>
      <c r="X36" s="206"/>
      <c r="BM36" s="302"/>
    </row>
    <row r="37" spans="1:65" s="189" customFormat="1" ht="11.25" hidden="1" customHeight="1" outlineLevel="1">
      <c r="B37" s="224" t="s">
        <v>272</v>
      </c>
      <c r="C37" s="219"/>
      <c r="D37" s="220"/>
      <c r="E37" s="221"/>
      <c r="F37" s="221"/>
      <c r="G37" s="222"/>
      <c r="H37" s="222"/>
      <c r="I37" s="223"/>
      <c r="J37" s="223"/>
      <c r="K37" s="223"/>
      <c r="L37" s="223"/>
      <c r="M37" s="223"/>
      <c r="N37" s="223"/>
      <c r="O37" s="223"/>
      <c r="P37" s="223"/>
      <c r="Q37" s="223"/>
      <c r="R37" s="223"/>
      <c r="U37" s="223"/>
      <c r="V37" s="223"/>
      <c r="W37" s="206"/>
      <c r="X37" s="206"/>
      <c r="AA37" s="223"/>
      <c r="AB37" s="223"/>
      <c r="AC37" s="223"/>
      <c r="AD37" s="223"/>
      <c r="AE37" s="223"/>
      <c r="AF37" s="223"/>
      <c r="AG37" s="223"/>
      <c r="AH37" s="223"/>
      <c r="AI37" s="223"/>
      <c r="AJ37" s="223"/>
      <c r="BM37" s="302"/>
    </row>
    <row r="38" spans="1:65" s="189" customFormat="1" ht="20.25" customHeight="1" collapsed="1">
      <c r="A38" s="513" t="s">
        <v>401</v>
      </c>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c r="AO38" s="513"/>
      <c r="AP38" s="513"/>
      <c r="AQ38" s="513"/>
      <c r="AR38" s="513"/>
      <c r="AS38" s="513"/>
      <c r="AT38" s="513"/>
      <c r="AU38" s="513"/>
      <c r="AV38" s="513"/>
      <c r="AW38" s="513"/>
      <c r="AX38" s="513"/>
      <c r="AY38" s="513"/>
      <c r="AZ38" s="513"/>
      <c r="BA38" s="513"/>
      <c r="BB38" s="513"/>
      <c r="BC38" s="513"/>
      <c r="BD38" s="513"/>
      <c r="BE38" s="373"/>
      <c r="BF38" s="373"/>
      <c r="BG38" s="373"/>
      <c r="BH38" s="373"/>
      <c r="BI38" s="373"/>
      <c r="BJ38" s="373"/>
      <c r="BM38" s="302"/>
    </row>
    <row r="39" spans="1:65" s="189" customFormat="1" ht="14.25" customHeight="1">
      <c r="A39" s="309" t="s">
        <v>593</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BK39" s="189" t="s">
        <v>519</v>
      </c>
      <c r="BM39" s="302"/>
    </row>
    <row r="40" spans="1:65" s="189" customFormat="1" ht="20.25" customHeight="1" collapsed="1">
      <c r="A40" s="513" t="s">
        <v>273</v>
      </c>
      <c r="B40" s="514"/>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4"/>
      <c r="AP40" s="514"/>
      <c r="AQ40" s="514"/>
      <c r="AR40" s="514"/>
      <c r="AS40" s="225"/>
      <c r="AT40" s="225"/>
      <c r="BK40" s="189">
        <v>1995</v>
      </c>
      <c r="BL40" s="223">
        <f>D$6</f>
        <v>274900</v>
      </c>
      <c r="BM40" s="302"/>
    </row>
    <row r="41" spans="1:65" s="189" customFormat="1" ht="12.75">
      <c r="W41" s="201"/>
      <c r="X41" s="201"/>
      <c r="BL41" s="223">
        <f>F$6</f>
        <v>210870</v>
      </c>
      <c r="BM41" s="302"/>
    </row>
    <row r="42" spans="1:65" s="189" customFormat="1" ht="12.75">
      <c r="W42" s="201"/>
      <c r="X42" s="201"/>
      <c r="BL42" s="223">
        <f>H$6</f>
        <v>228741</v>
      </c>
      <c r="BM42" s="302"/>
    </row>
    <row r="43" spans="1:65" s="189" customFormat="1" ht="12.75">
      <c r="W43" s="201"/>
      <c r="X43" s="209"/>
      <c r="BL43" s="223">
        <f>J$6</f>
        <v>215250</v>
      </c>
      <c r="BM43" s="302"/>
    </row>
    <row r="44" spans="1:65" s="189" customFormat="1" ht="12.75">
      <c r="V44" s="223"/>
      <c r="W44" s="201"/>
      <c r="X44" s="201"/>
      <c r="BL44" s="223">
        <f>L$6</f>
        <v>241836</v>
      </c>
      <c r="BM44" s="302"/>
    </row>
    <row r="45" spans="1:65" s="189" customFormat="1" ht="12.75">
      <c r="W45" s="201"/>
      <c r="X45" s="201"/>
      <c r="BK45" s="189">
        <v>2000</v>
      </c>
      <c r="BL45" s="223">
        <f>N$6</f>
        <v>217843</v>
      </c>
      <c r="BM45" s="302"/>
    </row>
    <row r="46" spans="1:65" s="189" customFormat="1" ht="12.75">
      <c r="W46" s="201"/>
      <c r="X46" s="201"/>
      <c r="BL46" s="223">
        <f>P$6</f>
        <v>224185</v>
      </c>
      <c r="BM46" s="302"/>
    </row>
    <row r="47" spans="1:65" s="189" customFormat="1" ht="12.75">
      <c r="W47" s="201"/>
      <c r="X47" s="201"/>
      <c r="BL47" s="223">
        <f>R$6</f>
        <v>229068</v>
      </c>
      <c r="BM47" s="302"/>
    </row>
    <row r="48" spans="1:65" s="189" customFormat="1" ht="12.75">
      <c r="W48" s="201"/>
      <c r="X48" s="201"/>
      <c r="BL48" s="223">
        <f>T$6</f>
        <v>207426</v>
      </c>
      <c r="BM48" s="302"/>
    </row>
    <row r="49" spans="23:65" s="189" customFormat="1" ht="12.75">
      <c r="W49" s="201"/>
      <c r="X49" s="201"/>
      <c r="BL49" s="223">
        <f>V$6</f>
        <v>203953</v>
      </c>
      <c r="BM49" s="302"/>
    </row>
    <row r="50" spans="23:65" s="189" customFormat="1" ht="12.75">
      <c r="W50" s="201"/>
      <c r="X50" s="201"/>
      <c r="BK50" s="189">
        <v>2005</v>
      </c>
      <c r="BL50" s="223">
        <f>X$6</f>
        <v>183671</v>
      </c>
      <c r="BM50" s="302"/>
    </row>
    <row r="51" spans="23:65" s="189" customFormat="1" ht="12.75">
      <c r="W51" s="201"/>
      <c r="X51" s="201"/>
      <c r="BL51" s="223">
        <f>Z$6</f>
        <v>174805</v>
      </c>
      <c r="BM51" s="302"/>
    </row>
    <row r="52" spans="23:65" s="189" customFormat="1" ht="12.75">
      <c r="W52" s="201"/>
      <c r="X52" s="201"/>
      <c r="BL52" s="223">
        <f>AB$6</f>
        <v>180198</v>
      </c>
      <c r="BM52" s="302"/>
    </row>
    <row r="53" spans="23:65" s="189" customFormat="1" ht="12.75">
      <c r="W53" s="201"/>
      <c r="X53" s="201"/>
      <c r="BL53" s="223">
        <f>AD$6</f>
        <v>193942</v>
      </c>
      <c r="BM53" s="302"/>
    </row>
    <row r="54" spans="23:65" s="189" customFormat="1" ht="12.75">
      <c r="W54" s="201"/>
      <c r="X54" s="201"/>
      <c r="BL54" s="223">
        <f>AF$6</f>
        <v>178606</v>
      </c>
      <c r="BM54" s="302"/>
    </row>
    <row r="55" spans="23:65" s="189" customFormat="1" ht="12.75">
      <c r="W55" s="201"/>
      <c r="X55" s="201"/>
      <c r="BK55" s="189">
        <v>2010</v>
      </c>
      <c r="BL55" s="223">
        <f>AH$6</f>
        <v>192263</v>
      </c>
      <c r="BM55" s="302"/>
    </row>
    <row r="56" spans="23:65" s="189" customFormat="1" ht="12.75">
      <c r="W56" s="201"/>
      <c r="X56" s="201"/>
      <c r="BL56" s="223">
        <f>AJ$6</f>
        <v>179344</v>
      </c>
      <c r="BM56" s="302"/>
    </row>
    <row r="57" spans="23:65" s="189" customFormat="1" ht="12.75">
      <c r="W57" s="201"/>
      <c r="X57" s="201"/>
      <c r="BL57" s="223">
        <f>AL$6</f>
        <v>162332</v>
      </c>
      <c r="BM57" s="302"/>
    </row>
    <row r="58" spans="23:65" s="189" customFormat="1" ht="12.75">
      <c r="W58" s="201"/>
      <c r="X58" s="201"/>
      <c r="BL58" s="223">
        <f>AN$6</f>
        <v>169649</v>
      </c>
      <c r="BM58" s="302"/>
    </row>
    <row r="59" spans="23:65" s="189" customFormat="1" ht="12.75">
      <c r="W59" s="201"/>
      <c r="X59" s="201"/>
      <c r="BL59" s="223">
        <f>AP$6</f>
        <v>210392</v>
      </c>
      <c r="BM59" s="302"/>
    </row>
    <row r="60" spans="23:65" s="189" customFormat="1" ht="12.75">
      <c r="W60" s="201"/>
      <c r="X60" s="201"/>
      <c r="BK60" s="189">
        <v>2015</v>
      </c>
      <c r="BL60" s="223">
        <f>AR$6</f>
        <v>173148</v>
      </c>
      <c r="BM60" s="302"/>
    </row>
    <row r="61" spans="23:65" s="189" customFormat="1" ht="12.75">
      <c r="W61" s="201"/>
      <c r="X61" s="201"/>
      <c r="BL61" s="223">
        <f>AT$6</f>
        <v>139023</v>
      </c>
      <c r="BM61" s="302"/>
    </row>
    <row r="62" spans="23:65" s="189" customFormat="1" ht="12.75">
      <c r="W62" s="201"/>
      <c r="X62" s="201"/>
      <c r="BL62" s="223">
        <f>AV$6</f>
        <v>125556</v>
      </c>
      <c r="BM62" s="302"/>
    </row>
    <row r="63" spans="23:65" s="189" customFormat="1" ht="12.75">
      <c r="W63" s="201"/>
      <c r="X63" s="201"/>
      <c r="BL63" s="223">
        <f>AX$6</f>
        <v>200860</v>
      </c>
      <c r="BM63" s="302"/>
    </row>
    <row r="64" spans="23:65" s="189" customFormat="1" ht="12.75">
      <c r="W64" s="201"/>
      <c r="X64" s="201"/>
      <c r="BL64" s="223">
        <f>AZ$6</f>
        <v>201807</v>
      </c>
      <c r="BM64" s="302"/>
    </row>
    <row r="65" spans="23:65" s="189" customFormat="1" ht="12.75">
      <c r="W65" s="201"/>
      <c r="X65" s="201"/>
      <c r="BK65" s="189">
        <v>2020</v>
      </c>
      <c r="BL65" s="223">
        <f>BB$6</f>
        <v>56137</v>
      </c>
      <c r="BM65" s="302"/>
    </row>
    <row r="66" spans="23:65" s="189" customFormat="1" ht="12.75">
      <c r="W66" s="201"/>
      <c r="X66" s="201"/>
      <c r="BL66" s="223">
        <f>BD$6</f>
        <v>182635</v>
      </c>
      <c r="BM66" s="302"/>
    </row>
    <row r="67" spans="23:65" s="189" customFormat="1" ht="12.75">
      <c r="W67" s="201"/>
      <c r="X67" s="201"/>
      <c r="BL67" s="223">
        <f>BF$6</f>
        <v>138219</v>
      </c>
      <c r="BM67" s="302"/>
    </row>
    <row r="68" spans="23:65" s="189" customFormat="1" ht="12.75">
      <c r="W68" s="201"/>
      <c r="X68" s="201"/>
      <c r="BL68" s="223">
        <f>BH$6</f>
        <v>167529</v>
      </c>
      <c r="BM68" s="302"/>
    </row>
    <row r="69" spans="23:65" s="189" customFormat="1" ht="12.75">
      <c r="W69" s="201"/>
      <c r="X69" s="201"/>
      <c r="BK69" s="189">
        <v>2024</v>
      </c>
      <c r="BL69" s="223">
        <f>BJ$6</f>
        <v>176993</v>
      </c>
      <c r="BM69" s="302"/>
    </row>
    <row r="70" spans="23:65" s="189" customFormat="1" ht="12.75">
      <c r="W70" s="201"/>
      <c r="X70" s="201"/>
      <c r="BM70" s="302"/>
    </row>
    <row r="71" spans="23:65" s="189" customFormat="1" ht="12.75">
      <c r="W71" s="201"/>
      <c r="X71" s="201"/>
      <c r="BM71" s="302"/>
    </row>
    <row r="72" spans="23:65" s="189" customFormat="1" ht="12.75">
      <c r="W72" s="201"/>
      <c r="X72" s="201"/>
      <c r="BM72" s="302"/>
    </row>
    <row r="73" spans="23:65" s="189" customFormat="1" ht="12.75">
      <c r="W73" s="201"/>
      <c r="X73" s="201"/>
      <c r="BM73" s="302"/>
    </row>
    <row r="74" spans="23:65" s="189" customFormat="1" ht="12.75">
      <c r="W74" s="201"/>
      <c r="X74" s="201"/>
      <c r="BM74" s="302"/>
    </row>
    <row r="75" spans="23:65" s="189" customFormat="1" ht="12.75">
      <c r="W75" s="201"/>
      <c r="X75" s="201"/>
      <c r="BM75" s="302"/>
    </row>
    <row r="76" spans="23:65" s="189" customFormat="1" ht="12.75">
      <c r="W76" s="201"/>
      <c r="X76" s="201"/>
      <c r="BM76" s="302"/>
    </row>
    <row r="77" spans="23:65" s="189" customFormat="1" ht="12.75">
      <c r="W77" s="201"/>
      <c r="X77" s="201"/>
      <c r="BM77" s="302"/>
    </row>
    <row r="78" spans="23:65" s="189" customFormat="1" ht="12.75">
      <c r="W78" s="201"/>
      <c r="X78" s="201"/>
      <c r="BM78" s="302"/>
    </row>
    <row r="79" spans="23:65" s="189" customFormat="1" ht="12.75">
      <c r="W79" s="201"/>
      <c r="X79" s="201"/>
      <c r="BM79" s="302"/>
    </row>
    <row r="80" spans="23:65" s="189" customFormat="1" ht="12.75">
      <c r="W80" s="201"/>
      <c r="X80" s="201"/>
      <c r="BM80" s="302"/>
    </row>
    <row r="81" spans="23:65" s="189" customFormat="1" ht="12.75">
      <c r="W81" s="201"/>
      <c r="X81" s="201"/>
      <c r="BM81" s="302"/>
    </row>
    <row r="82" spans="23:65" s="189" customFormat="1" ht="12.75">
      <c r="W82" s="201"/>
      <c r="X82" s="201"/>
      <c r="BM82" s="302"/>
    </row>
    <row r="83" spans="23:65" s="189" customFormat="1" ht="12.75">
      <c r="W83" s="201"/>
      <c r="X83" s="201"/>
      <c r="BM83" s="302"/>
    </row>
    <row r="84" spans="23:65" s="189" customFormat="1" ht="12.75">
      <c r="W84" s="201"/>
      <c r="X84" s="201"/>
      <c r="BM84" s="302"/>
    </row>
    <row r="85" spans="23:65" s="189" customFormat="1" ht="12.75">
      <c r="W85" s="201"/>
      <c r="X85" s="201"/>
      <c r="BM85" s="302"/>
    </row>
    <row r="86" spans="23:65" s="189" customFormat="1" ht="12.75">
      <c r="W86" s="201"/>
      <c r="X86" s="201"/>
      <c r="BM86" s="302"/>
    </row>
  </sheetData>
  <mergeCells count="30">
    <mergeCell ref="A40:AR40"/>
    <mergeCell ref="AQ3:AR3"/>
    <mergeCell ref="A38:BD38"/>
    <mergeCell ref="AU3:AV3"/>
    <mergeCell ref="AW3:AX3"/>
    <mergeCell ref="K3:L3"/>
    <mergeCell ref="M3:N3"/>
    <mergeCell ref="O3:P3"/>
    <mergeCell ref="Q3:R3"/>
    <mergeCell ref="S3:T3"/>
    <mergeCell ref="U3:V3"/>
    <mergeCell ref="W3:X3"/>
    <mergeCell ref="Y3:Z3"/>
    <mergeCell ref="AA3:AB3"/>
    <mergeCell ref="AC3:AD3"/>
    <mergeCell ref="AY3:AZ3"/>
    <mergeCell ref="BE3:BF3"/>
    <mergeCell ref="BI3:BJ3"/>
    <mergeCell ref="BG3:BH3"/>
    <mergeCell ref="A3:B4"/>
    <mergeCell ref="I3:J3"/>
    <mergeCell ref="BA3:BB3"/>
    <mergeCell ref="BC3:BD3"/>
    <mergeCell ref="AE3:AF3"/>
    <mergeCell ref="AG3:AH3"/>
    <mergeCell ref="AI3:AJ3"/>
    <mergeCell ref="AK3:AL3"/>
    <mergeCell ref="AM3:AN3"/>
    <mergeCell ref="AO3:AP3"/>
    <mergeCell ref="AS3:AT3"/>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autoPageBreaks="0"/>
  </sheetPr>
  <dimension ref="A1:W38"/>
  <sheetViews>
    <sheetView showGridLines="0" view="pageLayout" zoomScaleNormal="100" zoomScaleSheetLayoutView="98" workbookViewId="0">
      <selection activeCell="A31" sqref="A31:XFD31"/>
    </sheetView>
  </sheetViews>
  <sheetFormatPr baseColWidth="10" defaultColWidth="11.42578125" defaultRowHeight="12.75" outlineLevelRow="1"/>
  <cols>
    <col min="1" max="1" width="7.85546875" style="1" customWidth="1"/>
    <col min="2" max="2" width="6.85546875" style="1" customWidth="1"/>
    <col min="3" max="3" width="5.85546875" style="1" customWidth="1"/>
    <col min="4" max="8" width="6.85546875" style="1" customWidth="1"/>
    <col min="9" max="9" width="7.85546875" style="1" customWidth="1"/>
    <col min="10" max="10" width="8.140625" style="1" customWidth="1"/>
    <col min="11" max="12" width="6.85546875" style="1" customWidth="1"/>
    <col min="13" max="16384" width="11.42578125" style="1"/>
  </cols>
  <sheetData>
    <row r="1" spans="1:23" s="290" customFormat="1" ht="21.95" customHeight="1">
      <c r="A1" s="289" t="str">
        <f>CONCATENATE(Inhalt_K8!B38,"   ",Inhalt_K8!C38)</f>
        <v>820   Entwicklung der Sportstätten 1980 - 2021</v>
      </c>
      <c r="B1" s="289"/>
      <c r="C1" s="289"/>
      <c r="T1" s="297"/>
      <c r="U1" s="297"/>
    </row>
    <row r="2" spans="1:23" s="43" customFormat="1" ht="6" customHeight="1">
      <c r="A2" s="42"/>
      <c r="T2" s="36"/>
      <c r="U2" s="36"/>
    </row>
    <row r="3" spans="1:23" s="45" customFormat="1" ht="13.5" customHeight="1">
      <c r="A3" s="44"/>
      <c r="B3" s="485" t="s">
        <v>274</v>
      </c>
      <c r="C3" s="485" t="s">
        <v>400</v>
      </c>
      <c r="D3" s="44" t="s">
        <v>276</v>
      </c>
      <c r="E3" s="44" t="s">
        <v>277</v>
      </c>
      <c r="F3" s="485" t="s">
        <v>278</v>
      </c>
      <c r="G3" s="488" t="s">
        <v>279</v>
      </c>
      <c r="H3" s="495"/>
      <c r="I3" s="44" t="s">
        <v>280</v>
      </c>
      <c r="J3" s="485" t="s">
        <v>591</v>
      </c>
      <c r="K3" s="515" t="s">
        <v>281</v>
      </c>
      <c r="L3" s="515" t="s">
        <v>466</v>
      </c>
      <c r="M3" s="37"/>
      <c r="N3" s="37"/>
      <c r="O3" s="37"/>
      <c r="P3" s="37"/>
      <c r="Q3" s="37"/>
      <c r="R3" s="37"/>
      <c r="S3" s="37"/>
      <c r="T3" s="37"/>
      <c r="U3" s="37"/>
      <c r="V3" s="37"/>
    </row>
    <row r="4" spans="1:23" s="45" customFormat="1" ht="13.5" customHeight="1">
      <c r="A4" s="46" t="s">
        <v>282</v>
      </c>
      <c r="B4" s="518"/>
      <c r="C4" s="486"/>
      <c r="D4" s="46" t="s">
        <v>283</v>
      </c>
      <c r="E4" s="46" t="s">
        <v>284</v>
      </c>
      <c r="F4" s="486"/>
      <c r="G4" s="520" t="s">
        <v>31</v>
      </c>
      <c r="H4" s="47" t="s">
        <v>285</v>
      </c>
      <c r="I4" s="46" t="s">
        <v>286</v>
      </c>
      <c r="J4" s="521"/>
      <c r="K4" s="516"/>
      <c r="L4" s="516"/>
      <c r="M4" s="38" t="s">
        <v>287</v>
      </c>
      <c r="N4" s="38" t="s">
        <v>275</v>
      </c>
      <c r="O4" s="39" t="s">
        <v>288</v>
      </c>
      <c r="P4" s="39" t="s">
        <v>289</v>
      </c>
      <c r="Q4" s="38" t="s">
        <v>290</v>
      </c>
      <c r="R4" s="40" t="s">
        <v>279</v>
      </c>
      <c r="S4" s="39" t="s">
        <v>291</v>
      </c>
      <c r="T4" s="39" t="s">
        <v>292</v>
      </c>
      <c r="U4" s="40" t="s">
        <v>281</v>
      </c>
      <c r="V4" s="39"/>
      <c r="W4" s="48"/>
    </row>
    <row r="5" spans="1:23" s="45" customFormat="1" ht="13.5" customHeight="1">
      <c r="A5" s="49"/>
      <c r="B5" s="519"/>
      <c r="C5" s="487"/>
      <c r="D5" s="49" t="s">
        <v>293</v>
      </c>
      <c r="E5" s="49" t="s">
        <v>294</v>
      </c>
      <c r="F5" s="487"/>
      <c r="G5" s="519"/>
      <c r="H5" s="49" t="s">
        <v>295</v>
      </c>
      <c r="I5" s="50" t="s">
        <v>296</v>
      </c>
      <c r="J5" s="522"/>
      <c r="K5" s="517"/>
      <c r="L5" s="517"/>
      <c r="M5" s="40"/>
      <c r="N5" s="38"/>
      <c r="O5" s="39"/>
      <c r="P5" s="39"/>
      <c r="Q5" s="38"/>
      <c r="R5" s="39"/>
      <c r="S5" s="29"/>
      <c r="T5" s="39"/>
      <c r="U5" s="39"/>
      <c r="V5" s="40"/>
      <c r="W5" s="48"/>
    </row>
    <row r="6" spans="1:23" s="43" customFormat="1" ht="18" customHeight="1" collapsed="1">
      <c r="A6" s="51">
        <v>1980</v>
      </c>
      <c r="B6" s="52">
        <v>7</v>
      </c>
      <c r="C6" s="52">
        <v>57</v>
      </c>
      <c r="D6" s="52">
        <v>19</v>
      </c>
      <c r="E6" s="52">
        <v>41</v>
      </c>
      <c r="F6" s="52">
        <v>48</v>
      </c>
      <c r="G6" s="52" t="s">
        <v>161</v>
      </c>
      <c r="H6" s="52" t="s">
        <v>161</v>
      </c>
      <c r="I6" s="52">
        <v>4</v>
      </c>
      <c r="J6" s="53">
        <v>4</v>
      </c>
      <c r="K6" s="52">
        <v>7</v>
      </c>
      <c r="L6" s="53">
        <f>SUM(B6:G6)+I6+J6+K6</f>
        <v>187</v>
      </c>
      <c r="M6" s="55"/>
    </row>
    <row r="7" spans="1:23" s="43" customFormat="1" ht="18" customHeight="1" collapsed="1">
      <c r="A7" s="51">
        <v>1985</v>
      </c>
      <c r="B7" s="52">
        <v>11</v>
      </c>
      <c r="C7" s="52">
        <v>60</v>
      </c>
      <c r="D7" s="52">
        <v>21</v>
      </c>
      <c r="E7" s="52">
        <v>41</v>
      </c>
      <c r="F7" s="52">
        <v>48</v>
      </c>
      <c r="G7" s="52" t="s">
        <v>161</v>
      </c>
      <c r="H7" s="52" t="s">
        <v>161</v>
      </c>
      <c r="I7" s="52">
        <v>4</v>
      </c>
      <c r="J7" s="53">
        <v>4</v>
      </c>
      <c r="K7" s="52">
        <v>7</v>
      </c>
      <c r="L7" s="53">
        <f t="shared" ref="L7:L33" si="0">SUM(B7:G7)+I7+J7+K7</f>
        <v>196</v>
      </c>
      <c r="M7" s="55"/>
    </row>
    <row r="8" spans="1:23" s="43" customFormat="1" ht="18" customHeight="1" collapsed="1">
      <c r="A8" s="51">
        <v>1990</v>
      </c>
      <c r="B8" s="52">
        <v>11</v>
      </c>
      <c r="C8" s="52">
        <v>60</v>
      </c>
      <c r="D8" s="52">
        <v>20</v>
      </c>
      <c r="E8" s="52">
        <v>42</v>
      </c>
      <c r="F8" s="52">
        <v>48</v>
      </c>
      <c r="G8" s="52" t="s">
        <v>161</v>
      </c>
      <c r="H8" s="52" t="s">
        <v>161</v>
      </c>
      <c r="I8" s="52">
        <v>4</v>
      </c>
      <c r="J8" s="53">
        <v>4</v>
      </c>
      <c r="K8" s="52">
        <v>6</v>
      </c>
      <c r="L8" s="53">
        <f t="shared" si="0"/>
        <v>195</v>
      </c>
      <c r="M8" s="55"/>
    </row>
    <row r="9" spans="1:23" s="43" customFormat="1" ht="18" customHeight="1" collapsed="1">
      <c r="A9" s="51">
        <v>1995</v>
      </c>
      <c r="B9" s="52">
        <v>14</v>
      </c>
      <c r="C9" s="52">
        <v>59</v>
      </c>
      <c r="D9" s="52">
        <v>20</v>
      </c>
      <c r="E9" s="52">
        <v>43</v>
      </c>
      <c r="F9" s="52">
        <v>57</v>
      </c>
      <c r="G9" s="52">
        <v>6</v>
      </c>
      <c r="H9" s="52">
        <v>30</v>
      </c>
      <c r="I9" s="52">
        <v>4</v>
      </c>
      <c r="J9" s="53">
        <v>4</v>
      </c>
      <c r="K9" s="52">
        <v>6</v>
      </c>
      <c r="L9" s="53">
        <f t="shared" si="0"/>
        <v>213</v>
      </c>
      <c r="M9" s="55"/>
    </row>
    <row r="10" spans="1:23" s="43" customFormat="1" ht="10.5" hidden="1" customHeight="1" outlineLevel="1">
      <c r="A10" s="51">
        <v>1996</v>
      </c>
      <c r="B10" s="52">
        <v>14</v>
      </c>
      <c r="C10" s="53">
        <v>59</v>
      </c>
      <c r="D10" s="53">
        <v>20</v>
      </c>
      <c r="E10" s="53">
        <v>43</v>
      </c>
      <c r="F10" s="53">
        <v>57</v>
      </c>
      <c r="G10" s="53">
        <v>6</v>
      </c>
      <c r="H10" s="53">
        <v>30</v>
      </c>
      <c r="I10" s="53">
        <v>4</v>
      </c>
      <c r="J10" s="53">
        <v>4</v>
      </c>
      <c r="K10" s="53">
        <v>6</v>
      </c>
      <c r="L10" s="53">
        <f t="shared" si="0"/>
        <v>213</v>
      </c>
    </row>
    <row r="11" spans="1:23" s="43" customFormat="1" ht="10.5" hidden="1" customHeight="1" outlineLevel="1">
      <c r="A11" s="51">
        <v>1997</v>
      </c>
      <c r="B11" s="52">
        <v>14</v>
      </c>
      <c r="C11" s="53">
        <v>59</v>
      </c>
      <c r="D11" s="53">
        <v>20</v>
      </c>
      <c r="E11" s="53">
        <v>43</v>
      </c>
      <c r="F11" s="53">
        <v>57</v>
      </c>
      <c r="G11" s="53">
        <v>6</v>
      </c>
      <c r="H11" s="53">
        <v>30</v>
      </c>
      <c r="I11" s="53">
        <v>4</v>
      </c>
      <c r="J11" s="53">
        <v>4</v>
      </c>
      <c r="K11" s="53">
        <v>6</v>
      </c>
      <c r="L11" s="53">
        <f t="shared" si="0"/>
        <v>213</v>
      </c>
    </row>
    <row r="12" spans="1:23" s="43" customFormat="1" ht="10.5" hidden="1" customHeight="1" outlineLevel="1">
      <c r="A12" s="51">
        <v>1998</v>
      </c>
      <c r="B12" s="52">
        <v>14</v>
      </c>
      <c r="C12" s="52">
        <v>59</v>
      </c>
      <c r="D12" s="52">
        <v>20</v>
      </c>
      <c r="E12" s="52">
        <v>43</v>
      </c>
      <c r="F12" s="52">
        <v>57</v>
      </c>
      <c r="G12" s="52">
        <v>6</v>
      </c>
      <c r="H12" s="52">
        <v>30</v>
      </c>
      <c r="I12" s="52">
        <v>4</v>
      </c>
      <c r="J12" s="52">
        <v>4</v>
      </c>
      <c r="K12" s="52">
        <v>6</v>
      </c>
      <c r="L12" s="53">
        <f t="shared" si="0"/>
        <v>213</v>
      </c>
    </row>
    <row r="13" spans="1:23" s="43" customFormat="1" ht="10.5" hidden="1" customHeight="1" outlineLevel="1">
      <c r="A13" s="51">
        <v>1999</v>
      </c>
      <c r="B13" s="52">
        <v>14</v>
      </c>
      <c r="C13" s="52">
        <v>59</v>
      </c>
      <c r="D13" s="52">
        <v>20</v>
      </c>
      <c r="E13" s="52">
        <v>44</v>
      </c>
      <c r="F13" s="52">
        <v>57</v>
      </c>
      <c r="G13" s="52">
        <v>6</v>
      </c>
      <c r="H13" s="52">
        <v>30</v>
      </c>
      <c r="I13" s="52">
        <v>4</v>
      </c>
      <c r="J13" s="52">
        <v>4</v>
      </c>
      <c r="K13" s="52">
        <v>6</v>
      </c>
      <c r="L13" s="53">
        <f t="shared" si="0"/>
        <v>214</v>
      </c>
    </row>
    <row r="14" spans="1:23" s="43" customFormat="1" ht="18" customHeight="1" collapsed="1">
      <c r="A14" s="51">
        <v>2000</v>
      </c>
      <c r="B14" s="52">
        <v>15</v>
      </c>
      <c r="C14" s="52">
        <v>59</v>
      </c>
      <c r="D14" s="52">
        <v>20</v>
      </c>
      <c r="E14" s="52">
        <v>44</v>
      </c>
      <c r="F14" s="52">
        <v>57</v>
      </c>
      <c r="G14" s="52">
        <v>6</v>
      </c>
      <c r="H14" s="52">
        <v>30</v>
      </c>
      <c r="I14" s="52">
        <v>4</v>
      </c>
      <c r="J14" s="53">
        <v>4</v>
      </c>
      <c r="K14" s="52">
        <v>6</v>
      </c>
      <c r="L14" s="53">
        <f t="shared" si="0"/>
        <v>215</v>
      </c>
      <c r="M14" s="55"/>
    </row>
    <row r="15" spans="1:23" s="43" customFormat="1" ht="10.5" hidden="1" customHeight="1" outlineLevel="1">
      <c r="A15" s="51">
        <v>2001</v>
      </c>
      <c r="B15" s="52">
        <v>15</v>
      </c>
      <c r="C15" s="52">
        <v>59</v>
      </c>
      <c r="D15" s="52">
        <v>20</v>
      </c>
      <c r="E15" s="52">
        <v>44</v>
      </c>
      <c r="F15" s="52">
        <v>57</v>
      </c>
      <c r="G15" s="52">
        <v>6</v>
      </c>
      <c r="H15" s="52">
        <v>30</v>
      </c>
      <c r="I15" s="52">
        <v>4</v>
      </c>
      <c r="J15" s="52">
        <v>4</v>
      </c>
      <c r="K15" s="52">
        <v>6</v>
      </c>
      <c r="L15" s="53">
        <f t="shared" si="0"/>
        <v>215</v>
      </c>
    </row>
    <row r="16" spans="1:23" s="43" customFormat="1" ht="10.5" hidden="1" customHeight="1" outlineLevel="1">
      <c r="A16" s="51">
        <v>2002</v>
      </c>
      <c r="B16" s="52">
        <v>15</v>
      </c>
      <c r="C16" s="52">
        <v>59</v>
      </c>
      <c r="D16" s="52">
        <v>20</v>
      </c>
      <c r="E16" s="52">
        <v>44</v>
      </c>
      <c r="F16" s="52">
        <v>57</v>
      </c>
      <c r="G16" s="52">
        <v>6</v>
      </c>
      <c r="H16" s="52">
        <v>30</v>
      </c>
      <c r="I16" s="52">
        <v>4</v>
      </c>
      <c r="J16" s="52">
        <v>4</v>
      </c>
      <c r="K16" s="52">
        <v>6</v>
      </c>
      <c r="L16" s="53">
        <f t="shared" si="0"/>
        <v>215</v>
      </c>
    </row>
    <row r="17" spans="1:13" s="43" customFormat="1" ht="10.5" hidden="1" customHeight="1" outlineLevel="1">
      <c r="A17" s="51">
        <v>2003</v>
      </c>
      <c r="B17" s="52">
        <v>15</v>
      </c>
      <c r="C17" s="52">
        <v>59</v>
      </c>
      <c r="D17" s="52">
        <v>20</v>
      </c>
      <c r="E17" s="52">
        <v>44</v>
      </c>
      <c r="F17" s="52">
        <v>57</v>
      </c>
      <c r="G17" s="52">
        <v>6</v>
      </c>
      <c r="H17" s="52">
        <v>30</v>
      </c>
      <c r="I17" s="52">
        <v>4</v>
      </c>
      <c r="J17" s="52">
        <v>4</v>
      </c>
      <c r="K17" s="52">
        <v>6</v>
      </c>
      <c r="L17" s="53">
        <f t="shared" si="0"/>
        <v>215</v>
      </c>
      <c r="M17" s="55"/>
    </row>
    <row r="18" spans="1:13" s="43" customFormat="1" ht="10.5" hidden="1" customHeight="1" outlineLevel="1">
      <c r="A18" s="51">
        <v>2004</v>
      </c>
      <c r="B18" s="52">
        <v>15</v>
      </c>
      <c r="C18" s="52">
        <v>59</v>
      </c>
      <c r="D18" s="52">
        <v>20</v>
      </c>
      <c r="E18" s="52">
        <v>44</v>
      </c>
      <c r="F18" s="52">
        <v>57</v>
      </c>
      <c r="G18" s="52">
        <v>6</v>
      </c>
      <c r="H18" s="52">
        <v>30</v>
      </c>
      <c r="I18" s="52">
        <v>4</v>
      </c>
      <c r="J18" s="52">
        <v>3</v>
      </c>
      <c r="K18" s="52">
        <v>6</v>
      </c>
      <c r="L18" s="53">
        <f t="shared" si="0"/>
        <v>214</v>
      </c>
      <c r="M18" s="55"/>
    </row>
    <row r="19" spans="1:13" s="43" customFormat="1" ht="18" customHeight="1" collapsed="1">
      <c r="A19" s="51">
        <v>2005</v>
      </c>
      <c r="B19" s="52">
        <v>16</v>
      </c>
      <c r="C19" s="52">
        <v>60</v>
      </c>
      <c r="D19" s="52">
        <v>20</v>
      </c>
      <c r="E19" s="52">
        <v>44</v>
      </c>
      <c r="F19" s="52">
        <v>57</v>
      </c>
      <c r="G19" s="52">
        <v>6</v>
      </c>
      <c r="H19" s="52">
        <v>30</v>
      </c>
      <c r="I19" s="52">
        <v>4</v>
      </c>
      <c r="J19" s="53">
        <v>3</v>
      </c>
      <c r="K19" s="52">
        <v>6</v>
      </c>
      <c r="L19" s="53">
        <f t="shared" si="0"/>
        <v>216</v>
      </c>
      <c r="M19" s="55"/>
    </row>
    <row r="20" spans="1:13" s="43" customFormat="1" ht="10.5" hidden="1" customHeight="1" outlineLevel="1">
      <c r="A20" s="51">
        <v>2006</v>
      </c>
      <c r="B20" s="52">
        <v>16</v>
      </c>
      <c r="C20" s="52">
        <v>60</v>
      </c>
      <c r="D20" s="52">
        <v>20</v>
      </c>
      <c r="E20" s="52">
        <v>44</v>
      </c>
      <c r="F20" s="52">
        <v>57</v>
      </c>
      <c r="G20" s="52">
        <v>6</v>
      </c>
      <c r="H20" s="52">
        <v>30</v>
      </c>
      <c r="I20" s="52">
        <v>4</v>
      </c>
      <c r="J20" s="52">
        <v>3</v>
      </c>
      <c r="K20" s="52">
        <v>6</v>
      </c>
      <c r="L20" s="53">
        <f t="shared" si="0"/>
        <v>216</v>
      </c>
      <c r="M20" s="55"/>
    </row>
    <row r="21" spans="1:13" s="43" customFormat="1" ht="10.5" hidden="1" customHeight="1" outlineLevel="1">
      <c r="A21" s="51">
        <v>2007</v>
      </c>
      <c r="B21" s="52">
        <v>16</v>
      </c>
      <c r="C21" s="52">
        <v>60</v>
      </c>
      <c r="D21" s="52">
        <v>20</v>
      </c>
      <c r="E21" s="52">
        <v>44</v>
      </c>
      <c r="F21" s="52">
        <v>57</v>
      </c>
      <c r="G21" s="52">
        <v>6</v>
      </c>
      <c r="H21" s="52">
        <v>30</v>
      </c>
      <c r="I21" s="52">
        <v>4</v>
      </c>
      <c r="J21" s="52">
        <v>3</v>
      </c>
      <c r="K21" s="52">
        <v>6</v>
      </c>
      <c r="L21" s="53">
        <f t="shared" si="0"/>
        <v>216</v>
      </c>
      <c r="M21" s="55"/>
    </row>
    <row r="22" spans="1:13" s="43" customFormat="1" ht="10.5" hidden="1" customHeight="1" outlineLevel="1">
      <c r="A22" s="51">
        <v>2008</v>
      </c>
      <c r="B22" s="52">
        <v>17</v>
      </c>
      <c r="C22" s="52">
        <v>59</v>
      </c>
      <c r="D22" s="52">
        <v>20</v>
      </c>
      <c r="E22" s="52">
        <v>44</v>
      </c>
      <c r="F22" s="52">
        <v>57</v>
      </c>
      <c r="G22" s="52">
        <v>6</v>
      </c>
      <c r="H22" s="52">
        <v>30</v>
      </c>
      <c r="I22" s="52">
        <v>4</v>
      </c>
      <c r="J22" s="52">
        <v>3</v>
      </c>
      <c r="K22" s="52">
        <v>6</v>
      </c>
      <c r="L22" s="53">
        <f t="shared" si="0"/>
        <v>216</v>
      </c>
      <c r="M22" s="55"/>
    </row>
    <row r="23" spans="1:13" s="43" customFormat="1" ht="10.5" hidden="1" customHeight="1" outlineLevel="1">
      <c r="A23" s="51">
        <v>2009</v>
      </c>
      <c r="B23" s="52">
        <v>18</v>
      </c>
      <c r="C23" s="52">
        <v>58</v>
      </c>
      <c r="D23" s="52">
        <v>19</v>
      </c>
      <c r="E23" s="52">
        <v>43</v>
      </c>
      <c r="F23" s="52">
        <v>57</v>
      </c>
      <c r="G23" s="52">
        <v>6</v>
      </c>
      <c r="H23" s="52">
        <v>30</v>
      </c>
      <c r="I23" s="52">
        <v>4</v>
      </c>
      <c r="J23" s="52">
        <v>3</v>
      </c>
      <c r="K23" s="52">
        <v>6</v>
      </c>
      <c r="L23" s="53">
        <f t="shared" si="0"/>
        <v>214</v>
      </c>
      <c r="M23" s="55"/>
    </row>
    <row r="24" spans="1:13" s="43" customFormat="1" ht="18" customHeight="1" collapsed="1">
      <c r="A24" s="51">
        <v>2010</v>
      </c>
      <c r="B24" s="52">
        <v>18</v>
      </c>
      <c r="C24" s="52">
        <v>58</v>
      </c>
      <c r="D24" s="52">
        <v>19</v>
      </c>
      <c r="E24" s="52">
        <v>43</v>
      </c>
      <c r="F24" s="52">
        <v>57</v>
      </c>
      <c r="G24" s="52">
        <v>6</v>
      </c>
      <c r="H24" s="52">
        <v>30</v>
      </c>
      <c r="I24" s="52">
        <v>4</v>
      </c>
      <c r="J24" s="53">
        <v>3</v>
      </c>
      <c r="K24" s="52">
        <v>6</v>
      </c>
      <c r="L24" s="53">
        <f t="shared" si="0"/>
        <v>214</v>
      </c>
      <c r="M24" s="55"/>
    </row>
    <row r="25" spans="1:13" s="43" customFormat="1" ht="10.5" hidden="1" customHeight="1" outlineLevel="1">
      <c r="A25" s="51">
        <v>2011</v>
      </c>
      <c r="B25" s="52">
        <v>19</v>
      </c>
      <c r="C25" s="52">
        <v>57</v>
      </c>
      <c r="D25" s="52">
        <v>18</v>
      </c>
      <c r="E25" s="52">
        <v>42</v>
      </c>
      <c r="F25" s="52">
        <v>57</v>
      </c>
      <c r="G25" s="52">
        <v>6</v>
      </c>
      <c r="H25" s="52">
        <v>30</v>
      </c>
      <c r="I25" s="52">
        <v>4</v>
      </c>
      <c r="J25" s="52">
        <v>3</v>
      </c>
      <c r="K25" s="52">
        <v>6</v>
      </c>
      <c r="L25" s="53">
        <f t="shared" si="0"/>
        <v>212</v>
      </c>
      <c r="M25" s="55"/>
    </row>
    <row r="26" spans="1:13" s="43" customFormat="1" ht="10.5" hidden="1" customHeight="1" outlineLevel="1">
      <c r="A26" s="56">
        <v>2012</v>
      </c>
      <c r="B26" s="57">
        <v>20</v>
      </c>
      <c r="C26" s="52">
        <v>56</v>
      </c>
      <c r="D26" s="52">
        <v>18</v>
      </c>
      <c r="E26" s="52">
        <v>42</v>
      </c>
      <c r="F26" s="52">
        <v>57</v>
      </c>
      <c r="G26" s="52">
        <v>6</v>
      </c>
      <c r="H26" s="52">
        <v>30</v>
      </c>
      <c r="I26" s="52">
        <v>4</v>
      </c>
      <c r="J26" s="52">
        <v>3</v>
      </c>
      <c r="K26" s="52">
        <v>6</v>
      </c>
      <c r="L26" s="53">
        <f t="shared" si="0"/>
        <v>212</v>
      </c>
      <c r="M26" s="55"/>
    </row>
    <row r="27" spans="1:13" s="43" customFormat="1" ht="10.5" hidden="1" customHeight="1" outlineLevel="1">
      <c r="A27" s="56">
        <v>2013</v>
      </c>
      <c r="B27" s="57">
        <v>22</v>
      </c>
      <c r="C27" s="52">
        <v>54</v>
      </c>
      <c r="D27" s="52">
        <v>16</v>
      </c>
      <c r="E27" s="52">
        <v>42</v>
      </c>
      <c r="F27" s="52">
        <v>57</v>
      </c>
      <c r="G27" s="52">
        <v>6</v>
      </c>
      <c r="H27" s="52">
        <v>30</v>
      </c>
      <c r="I27" s="52">
        <v>4</v>
      </c>
      <c r="J27" s="52">
        <v>3</v>
      </c>
      <c r="K27" s="52">
        <v>6</v>
      </c>
      <c r="L27" s="53">
        <f t="shared" si="0"/>
        <v>210</v>
      </c>
      <c r="M27" s="55"/>
    </row>
    <row r="28" spans="1:13" s="43" customFormat="1" ht="10.5" hidden="1" customHeight="1" outlineLevel="1">
      <c r="A28" s="56">
        <v>2014</v>
      </c>
      <c r="B28" s="57">
        <v>22</v>
      </c>
      <c r="C28" s="52">
        <v>54</v>
      </c>
      <c r="D28" s="52">
        <v>16</v>
      </c>
      <c r="E28" s="52">
        <v>42</v>
      </c>
      <c r="F28" s="52">
        <v>57</v>
      </c>
      <c r="G28" s="52">
        <v>6</v>
      </c>
      <c r="H28" s="52">
        <v>30</v>
      </c>
      <c r="I28" s="52">
        <v>4</v>
      </c>
      <c r="J28" s="52">
        <v>3</v>
      </c>
      <c r="K28" s="52">
        <v>6</v>
      </c>
      <c r="L28" s="53">
        <f t="shared" si="0"/>
        <v>210</v>
      </c>
      <c r="M28" s="55"/>
    </row>
    <row r="29" spans="1:13" s="43" customFormat="1" ht="18" hidden="1" customHeight="1" outlineLevel="1">
      <c r="A29" s="51">
        <v>2017</v>
      </c>
      <c r="B29" s="52">
        <v>22</v>
      </c>
      <c r="C29" s="52">
        <v>55</v>
      </c>
      <c r="D29" s="52">
        <v>15</v>
      </c>
      <c r="E29" s="52">
        <v>42</v>
      </c>
      <c r="F29" s="52">
        <v>54</v>
      </c>
      <c r="G29" s="52">
        <v>6</v>
      </c>
      <c r="H29" s="52">
        <v>30</v>
      </c>
      <c r="I29" s="52">
        <v>4</v>
      </c>
      <c r="J29" s="53">
        <v>3</v>
      </c>
      <c r="K29" s="52">
        <v>6</v>
      </c>
      <c r="L29" s="53">
        <f t="shared" si="0"/>
        <v>207</v>
      </c>
      <c r="M29" s="55"/>
    </row>
    <row r="30" spans="1:13" s="43" customFormat="1" ht="10.5" hidden="1" customHeight="1" outlineLevel="1">
      <c r="A30" s="51">
        <v>2018</v>
      </c>
      <c r="B30" s="52">
        <v>22</v>
      </c>
      <c r="C30" s="52">
        <v>55</v>
      </c>
      <c r="D30" s="52">
        <v>15</v>
      </c>
      <c r="E30" s="52">
        <v>42</v>
      </c>
      <c r="F30" s="52">
        <v>54</v>
      </c>
      <c r="G30" s="52">
        <v>6</v>
      </c>
      <c r="H30" s="52">
        <v>30</v>
      </c>
      <c r="I30" s="52">
        <v>4</v>
      </c>
      <c r="J30" s="52">
        <v>3</v>
      </c>
      <c r="K30" s="52">
        <v>6</v>
      </c>
      <c r="L30" s="53">
        <f t="shared" si="0"/>
        <v>207</v>
      </c>
      <c r="M30" s="55"/>
    </row>
    <row r="31" spans="1:13" s="43" customFormat="1" ht="10.5" hidden="1" customHeight="1" outlineLevel="1">
      <c r="A31" s="51">
        <v>2019</v>
      </c>
      <c r="B31" s="52">
        <v>22</v>
      </c>
      <c r="C31" s="52">
        <v>55</v>
      </c>
      <c r="D31" s="52">
        <v>15</v>
      </c>
      <c r="E31" s="52">
        <v>42</v>
      </c>
      <c r="F31" s="52">
        <v>54</v>
      </c>
      <c r="G31" s="52">
        <v>6</v>
      </c>
      <c r="H31" s="52">
        <v>30</v>
      </c>
      <c r="I31" s="52">
        <v>4</v>
      </c>
      <c r="J31" s="52">
        <v>3</v>
      </c>
      <c r="K31" s="52">
        <v>6</v>
      </c>
      <c r="L31" s="53">
        <f t="shared" si="0"/>
        <v>207</v>
      </c>
      <c r="M31" s="55"/>
    </row>
    <row r="32" spans="1:13" s="43" customFormat="1" ht="18" customHeight="1" collapsed="1">
      <c r="A32" s="51">
        <v>2020</v>
      </c>
      <c r="B32" s="52">
        <v>22</v>
      </c>
      <c r="C32" s="52">
        <v>55</v>
      </c>
      <c r="D32" s="52">
        <v>15</v>
      </c>
      <c r="E32" s="52">
        <v>42</v>
      </c>
      <c r="F32" s="52">
        <v>54</v>
      </c>
      <c r="G32" s="52">
        <v>6</v>
      </c>
      <c r="H32" s="52">
        <v>30</v>
      </c>
      <c r="I32" s="52">
        <v>4</v>
      </c>
      <c r="J32" s="53">
        <v>3</v>
      </c>
      <c r="K32" s="52">
        <v>6</v>
      </c>
      <c r="L32" s="53">
        <f t="shared" si="0"/>
        <v>207</v>
      </c>
      <c r="M32" s="55"/>
    </row>
    <row r="33" spans="1:13" s="43" customFormat="1" ht="12" customHeight="1">
      <c r="A33" s="51">
        <v>2021</v>
      </c>
      <c r="B33" s="52">
        <v>22</v>
      </c>
      <c r="C33" s="52">
        <v>55</v>
      </c>
      <c r="D33" s="52">
        <v>15</v>
      </c>
      <c r="E33" s="52">
        <v>42</v>
      </c>
      <c r="F33" s="52">
        <v>54</v>
      </c>
      <c r="G33" s="52">
        <v>6</v>
      </c>
      <c r="H33" s="52">
        <v>30</v>
      </c>
      <c r="I33" s="52">
        <v>4</v>
      </c>
      <c r="J33" s="52">
        <v>3</v>
      </c>
      <c r="K33" s="52">
        <v>6</v>
      </c>
      <c r="L33" s="53">
        <f t="shared" si="0"/>
        <v>207</v>
      </c>
      <c r="M33" s="55"/>
    </row>
    <row r="34" spans="1:13" s="43" customFormat="1" ht="18" hidden="1" customHeight="1" outlineLevel="1">
      <c r="A34" s="51">
        <v>2022</v>
      </c>
      <c r="B34" s="52"/>
      <c r="C34" s="52"/>
      <c r="D34" s="52"/>
      <c r="E34" s="52"/>
      <c r="F34" s="52"/>
      <c r="G34" s="52"/>
      <c r="H34" s="52"/>
      <c r="I34" s="52"/>
      <c r="J34" s="53"/>
      <c r="K34" s="52"/>
      <c r="L34" s="53"/>
      <c r="M34" s="55"/>
    </row>
    <row r="35" spans="1:13" s="43" customFormat="1" ht="12" hidden="1" customHeight="1" outlineLevel="1">
      <c r="A35" s="51">
        <v>2023</v>
      </c>
      <c r="B35" s="52"/>
      <c r="C35" s="52"/>
      <c r="D35" s="52"/>
      <c r="E35" s="52"/>
      <c r="F35" s="52"/>
      <c r="G35" s="52"/>
      <c r="H35" s="52"/>
      <c r="I35" s="52"/>
      <c r="J35" s="52"/>
      <c r="K35" s="52"/>
      <c r="L35" s="53"/>
      <c r="M35" s="55"/>
    </row>
    <row r="36" spans="1:13" s="43" customFormat="1" ht="12" hidden="1" customHeight="1" outlineLevel="1">
      <c r="A36" s="51">
        <v>2024</v>
      </c>
      <c r="B36" s="52"/>
      <c r="C36" s="52"/>
      <c r="D36" s="52"/>
      <c r="E36" s="52"/>
      <c r="F36" s="52"/>
      <c r="G36" s="52"/>
      <c r="H36" s="52"/>
      <c r="I36" s="52"/>
      <c r="J36" s="52"/>
      <c r="K36" s="52"/>
      <c r="L36" s="53"/>
      <c r="M36" s="55"/>
    </row>
    <row r="37" spans="1:13" s="43" customFormat="1" ht="18" customHeight="1" collapsed="1">
      <c r="A37" s="42" t="s">
        <v>533</v>
      </c>
    </row>
    <row r="38" spans="1:13" s="43" customFormat="1" ht="18" customHeight="1">
      <c r="A38" s="431" t="s">
        <v>297</v>
      </c>
      <c r="B38" s="432"/>
      <c r="C38" s="432"/>
      <c r="D38" s="432"/>
      <c r="E38" s="432"/>
      <c r="F38" s="432"/>
      <c r="G38" s="432"/>
      <c r="H38" s="432"/>
      <c r="I38" s="432"/>
      <c r="J38" s="432"/>
      <c r="K38" s="432"/>
      <c r="L38" s="343"/>
    </row>
  </sheetData>
  <mergeCells count="9">
    <mergeCell ref="L3:L5"/>
    <mergeCell ref="A38:K38"/>
    <mergeCell ref="B3:B5"/>
    <mergeCell ref="C3:C5"/>
    <mergeCell ref="F3:F5"/>
    <mergeCell ref="G3:H3"/>
    <mergeCell ref="K3:K5"/>
    <mergeCell ref="G4:G5"/>
    <mergeCell ref="J3:J5"/>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K47"/>
  <sheetViews>
    <sheetView showGridLines="0" view="pageLayout" zoomScaleNormal="100" zoomScaleSheetLayoutView="118" workbookViewId="0">
      <selection activeCell="AL6" sqref="AL6"/>
    </sheetView>
  </sheetViews>
  <sheetFormatPr baseColWidth="10" defaultColWidth="11.42578125" defaultRowHeight="9" customHeight="1" outlineLevelRow="1" outlineLevelCol="2"/>
  <cols>
    <col min="1" max="1" width="19.85546875" style="42" customWidth="1"/>
    <col min="2" max="3" width="8.28515625" style="43" hidden="1" customWidth="1" outlineLevel="1"/>
    <col min="4" max="4" width="7.28515625" style="43" hidden="1" customWidth="1" outlineLevel="1"/>
    <col min="5" max="5" width="10.42578125" style="43" customWidth="1" collapsed="1"/>
    <col min="6" max="9" width="10.42578125" style="43" hidden="1" customWidth="1" outlineLevel="1"/>
    <col min="10" max="10" width="10.42578125" style="43" customWidth="1" collapsed="1"/>
    <col min="11" max="11" width="10.42578125" style="43" hidden="1" customWidth="1" outlineLevel="1"/>
    <col min="12" max="12" width="10.42578125" style="43" hidden="1" customWidth="1" outlineLevel="1" collapsed="1"/>
    <col min="13" max="13" width="10.42578125" style="43" hidden="1" customWidth="1" outlineLevel="1"/>
    <col min="14" max="14" width="10.42578125" style="43" hidden="1" customWidth="1" outlineLevel="1" collapsed="1"/>
    <col min="15" max="15" width="10.42578125" style="43" customWidth="1" collapsed="1"/>
    <col min="16" max="16" width="10.42578125" style="43" hidden="1" customWidth="1" outlineLevel="1"/>
    <col min="17" max="19" width="10.42578125" style="43" hidden="1" customWidth="1" outlineLevel="1" collapsed="1"/>
    <col min="20" max="20" width="10.42578125" style="43" customWidth="1" collapsed="1"/>
    <col min="21" max="24" width="10.42578125" style="43" hidden="1" customWidth="1" outlineLevel="1"/>
    <col min="25" max="25" width="10.42578125" style="43" hidden="1" customWidth="1" outlineLevel="2" collapsed="1"/>
    <col min="26" max="28" width="10.42578125" style="43" hidden="1" customWidth="1" outlineLevel="1"/>
    <col min="29" max="29" width="10.42578125" style="43" hidden="1" customWidth="1" outlineLevel="1" collapsed="1"/>
    <col min="30" max="31" width="10.42578125" style="43" customWidth="1" collapsed="1"/>
    <col min="32" max="34" width="7.28515625" style="43" hidden="1" customWidth="1" outlineLevel="1" collapsed="1"/>
    <col min="35" max="35" width="8.85546875" style="43" customWidth="1" collapsed="1"/>
    <col min="36" max="36" width="11.42578125" style="43" hidden="1" customWidth="1" outlineLevel="1"/>
    <col min="37" max="37" width="11.42578125" style="43" collapsed="1"/>
    <col min="38" max="16384" width="11.42578125" style="43"/>
  </cols>
  <sheetData>
    <row r="1" spans="1:34" s="290" customFormat="1" ht="21.95" customHeight="1">
      <c r="A1" s="289" t="str">
        <f>CONCATENATE(Inhalt_K8!B39,"   ",Inhalt_K8!C39)</f>
        <v>821   Entwicklung der Sportvereine 1995 - 2021 nach Mitglieder und Zuwendungen</v>
      </c>
      <c r="B1" s="289"/>
      <c r="C1" s="289"/>
    </row>
    <row r="2" spans="1:34" ht="6" customHeight="1"/>
    <row r="3" spans="1:34" s="119" customFormat="1" ht="27" customHeight="1">
      <c r="A3" s="131" t="s">
        <v>298</v>
      </c>
      <c r="B3" s="132">
        <v>1992</v>
      </c>
      <c r="C3" s="132">
        <v>1993</v>
      </c>
      <c r="D3" s="132">
        <v>1994</v>
      </c>
      <c r="E3" s="132">
        <v>1995</v>
      </c>
      <c r="F3" s="132">
        <v>1996</v>
      </c>
      <c r="G3" s="132">
        <v>1997</v>
      </c>
      <c r="H3" s="132">
        <v>1998</v>
      </c>
      <c r="I3" s="132">
        <v>1999</v>
      </c>
      <c r="J3" s="132">
        <v>2000</v>
      </c>
      <c r="K3" s="132">
        <v>2001</v>
      </c>
      <c r="L3" s="132">
        <v>2002</v>
      </c>
      <c r="M3" s="132">
        <v>2003</v>
      </c>
      <c r="N3" s="132">
        <v>2004</v>
      </c>
      <c r="O3" s="132">
        <v>2005</v>
      </c>
      <c r="P3" s="132">
        <v>2006</v>
      </c>
      <c r="Q3" s="132">
        <v>2007</v>
      </c>
      <c r="R3" s="132">
        <v>2008</v>
      </c>
      <c r="S3" s="132">
        <v>2009</v>
      </c>
      <c r="T3" s="132">
        <v>2010</v>
      </c>
      <c r="U3" s="132">
        <v>2011</v>
      </c>
      <c r="V3" s="132">
        <v>2012</v>
      </c>
      <c r="W3" s="132">
        <v>2013</v>
      </c>
      <c r="X3" s="132">
        <v>2014</v>
      </c>
      <c r="Y3" s="132">
        <v>2015</v>
      </c>
      <c r="Z3" s="132">
        <v>2016</v>
      </c>
      <c r="AA3" s="132">
        <v>2017</v>
      </c>
      <c r="AB3" s="132">
        <v>2018</v>
      </c>
      <c r="AC3" s="132">
        <v>2019</v>
      </c>
      <c r="AD3" s="299">
        <v>2020</v>
      </c>
      <c r="AE3" s="299">
        <v>2021</v>
      </c>
      <c r="AF3" s="371">
        <v>2022</v>
      </c>
      <c r="AG3" s="371">
        <v>2023</v>
      </c>
      <c r="AH3" s="371">
        <v>2024</v>
      </c>
    </row>
    <row r="4" spans="1:34" ht="18" customHeight="1">
      <c r="A4" s="134" t="s">
        <v>299</v>
      </c>
      <c r="B4" s="226">
        <v>134</v>
      </c>
      <c r="C4" s="227">
        <v>134</v>
      </c>
      <c r="D4" s="227">
        <v>138</v>
      </c>
      <c r="E4" s="227">
        <v>147</v>
      </c>
      <c r="F4" s="227">
        <v>146</v>
      </c>
      <c r="G4" s="227">
        <v>146</v>
      </c>
      <c r="H4" s="228">
        <v>144</v>
      </c>
      <c r="I4" s="163">
        <v>145</v>
      </c>
      <c r="J4" s="163">
        <v>143</v>
      </c>
      <c r="K4" s="163">
        <v>142</v>
      </c>
      <c r="L4" s="163">
        <v>142</v>
      </c>
      <c r="M4" s="163">
        <v>142</v>
      </c>
      <c r="N4" s="163">
        <v>142</v>
      </c>
      <c r="O4" s="163">
        <v>142</v>
      </c>
      <c r="P4" s="163">
        <v>139</v>
      </c>
      <c r="Q4" s="163">
        <v>142</v>
      </c>
      <c r="R4" s="163">
        <v>142</v>
      </c>
      <c r="S4" s="163">
        <v>141</v>
      </c>
      <c r="T4" s="163">
        <v>145</v>
      </c>
      <c r="U4" s="53">
        <v>145</v>
      </c>
      <c r="V4" s="53">
        <v>148</v>
      </c>
      <c r="W4" s="53">
        <v>141</v>
      </c>
      <c r="X4" s="53">
        <v>141</v>
      </c>
      <c r="Y4" s="53">
        <v>139</v>
      </c>
      <c r="Z4" s="53">
        <v>140</v>
      </c>
      <c r="AA4" s="43">
        <v>137</v>
      </c>
      <c r="AB4" s="43">
        <v>144</v>
      </c>
      <c r="AC4" s="43">
        <v>146</v>
      </c>
      <c r="AD4" s="303">
        <v>146</v>
      </c>
      <c r="AE4" s="303">
        <v>148</v>
      </c>
      <c r="AF4" s="303" t="s">
        <v>199</v>
      </c>
      <c r="AG4" s="303" t="s">
        <v>199</v>
      </c>
      <c r="AH4" s="303" t="s">
        <v>199</v>
      </c>
    </row>
    <row r="5" spans="1:34" ht="18" customHeight="1">
      <c r="A5" s="67" t="s">
        <v>300</v>
      </c>
      <c r="B5" s="226">
        <v>45582</v>
      </c>
      <c r="C5" s="227">
        <v>46342</v>
      </c>
      <c r="D5" s="227">
        <v>46431</v>
      </c>
      <c r="E5" s="227">
        <v>47119</v>
      </c>
      <c r="F5" s="227">
        <v>47438</v>
      </c>
      <c r="G5" s="227">
        <v>47007</v>
      </c>
      <c r="H5" s="228">
        <v>47452</v>
      </c>
      <c r="I5" s="163">
        <v>45970</v>
      </c>
      <c r="J5" s="163">
        <v>45955</v>
      </c>
      <c r="K5" s="163">
        <v>45152</v>
      </c>
      <c r="L5" s="163">
        <v>44387</v>
      </c>
      <c r="M5" s="163">
        <v>44265</v>
      </c>
      <c r="N5" s="163">
        <v>43945</v>
      </c>
      <c r="O5" s="163">
        <v>42105</v>
      </c>
      <c r="P5" s="163">
        <v>41289</v>
      </c>
      <c r="Q5" s="163">
        <v>41575</v>
      </c>
      <c r="R5" s="163">
        <v>41664</v>
      </c>
      <c r="S5" s="163">
        <v>40968</v>
      </c>
      <c r="T5" s="163">
        <v>41350</v>
      </c>
      <c r="U5" s="53">
        <v>41016</v>
      </c>
      <c r="V5" s="53">
        <v>41158</v>
      </c>
      <c r="W5" s="53">
        <v>39717</v>
      </c>
      <c r="X5" s="53">
        <v>39971</v>
      </c>
      <c r="Y5" s="53">
        <v>39852</v>
      </c>
      <c r="Z5" s="53">
        <v>39129</v>
      </c>
      <c r="AA5" s="43">
        <v>38698</v>
      </c>
      <c r="AB5" s="43">
        <v>39208</v>
      </c>
      <c r="AC5" s="43">
        <v>39821</v>
      </c>
      <c r="AD5" s="303">
        <v>39821</v>
      </c>
      <c r="AE5" s="303">
        <v>37754</v>
      </c>
      <c r="AF5" s="303" t="s">
        <v>199</v>
      </c>
      <c r="AG5" s="303" t="s">
        <v>199</v>
      </c>
      <c r="AH5" s="303" t="s">
        <v>199</v>
      </c>
    </row>
    <row r="6" spans="1:34" ht="18" customHeight="1">
      <c r="A6" s="63" t="s">
        <v>301</v>
      </c>
      <c r="B6" s="226">
        <v>7667</v>
      </c>
      <c r="C6" s="227">
        <v>7694</v>
      </c>
      <c r="D6" s="227">
        <v>7291</v>
      </c>
      <c r="E6" s="227">
        <v>6900</v>
      </c>
      <c r="F6" s="227">
        <v>6739</v>
      </c>
      <c r="G6" s="227">
        <v>6353</v>
      </c>
      <c r="H6" s="228">
        <v>6448</v>
      </c>
      <c r="I6" s="163">
        <v>6145</v>
      </c>
      <c r="J6" s="163">
        <v>5774</v>
      </c>
      <c r="K6" s="163">
        <v>5443</v>
      </c>
      <c r="L6" s="163">
        <v>4961</v>
      </c>
      <c r="M6" s="163">
        <v>5096</v>
      </c>
      <c r="N6" s="163">
        <v>4745</v>
      </c>
      <c r="O6" s="163">
        <v>4721</v>
      </c>
      <c r="P6" s="163">
        <v>5142</v>
      </c>
      <c r="Q6" s="163">
        <v>4878</v>
      </c>
      <c r="R6" s="163">
        <v>4803</v>
      </c>
      <c r="S6" s="163">
        <v>4726</v>
      </c>
      <c r="T6" s="163">
        <v>4778</v>
      </c>
      <c r="U6" s="53">
        <v>4826</v>
      </c>
      <c r="V6" s="53">
        <v>4709</v>
      </c>
      <c r="W6" s="53">
        <v>4710</v>
      </c>
      <c r="X6" s="53">
        <v>4518</v>
      </c>
      <c r="Y6" s="53">
        <v>4496</v>
      </c>
      <c r="Z6" s="53">
        <v>4342</v>
      </c>
      <c r="AA6" s="43">
        <v>4433</v>
      </c>
      <c r="AB6" s="43">
        <v>4415</v>
      </c>
      <c r="AC6" s="43">
        <v>4295</v>
      </c>
      <c r="AD6" s="303">
        <v>4044</v>
      </c>
      <c r="AE6" s="303">
        <v>3921</v>
      </c>
      <c r="AF6" s="303" t="s">
        <v>199</v>
      </c>
      <c r="AG6" s="303" t="s">
        <v>199</v>
      </c>
      <c r="AH6" s="303" t="s">
        <v>199</v>
      </c>
    </row>
    <row r="7" spans="1:34" ht="13.5" customHeight="1">
      <c r="A7" s="63" t="s">
        <v>302</v>
      </c>
      <c r="B7" s="226"/>
      <c r="C7" s="227"/>
      <c r="D7" s="227"/>
      <c r="E7" s="227"/>
      <c r="F7" s="227"/>
      <c r="G7" s="227"/>
      <c r="H7" s="228"/>
      <c r="I7" s="163"/>
      <c r="J7" s="163"/>
      <c r="K7" s="163"/>
      <c r="L7" s="229"/>
      <c r="M7" s="229"/>
      <c r="N7" s="229"/>
      <c r="O7" s="229"/>
      <c r="P7" s="229"/>
      <c r="Q7" s="163"/>
      <c r="R7" s="163"/>
      <c r="S7" s="163"/>
      <c r="T7" s="163"/>
      <c r="U7" s="163"/>
      <c r="V7" s="163"/>
      <c r="W7" s="163"/>
      <c r="X7" s="163"/>
      <c r="Y7" s="163"/>
      <c r="Z7" s="163"/>
      <c r="AA7" s="41"/>
      <c r="AB7" s="119"/>
      <c r="AC7" s="41"/>
      <c r="AD7" s="304"/>
      <c r="AE7" s="304"/>
      <c r="AF7" s="304"/>
      <c r="AG7" s="304"/>
      <c r="AH7" s="304"/>
    </row>
    <row r="8" spans="1:34" ht="21" customHeight="1">
      <c r="A8" s="168" t="s">
        <v>590</v>
      </c>
      <c r="B8" s="226"/>
      <c r="C8" s="227"/>
      <c r="D8" s="227"/>
      <c r="E8" s="227"/>
      <c r="F8" s="227"/>
      <c r="G8" s="227"/>
      <c r="H8" s="228"/>
      <c r="I8" s="163"/>
      <c r="J8" s="163"/>
      <c r="K8" s="163"/>
      <c r="L8" s="229"/>
      <c r="M8" s="229"/>
      <c r="N8" s="229"/>
      <c r="O8" s="229"/>
      <c r="P8" s="229"/>
      <c r="Q8" s="163"/>
      <c r="R8" s="163"/>
      <c r="S8" s="163"/>
      <c r="T8" s="163"/>
      <c r="U8" s="163"/>
      <c r="V8" s="163"/>
      <c r="W8" s="163"/>
      <c r="X8" s="163"/>
      <c r="Y8" s="163"/>
      <c r="Z8" s="163"/>
      <c r="AD8" s="303"/>
      <c r="AE8" s="303"/>
      <c r="AF8" s="303"/>
      <c r="AG8" s="303"/>
      <c r="AH8" s="303"/>
    </row>
    <row r="9" spans="1:34" ht="18" customHeight="1">
      <c r="A9" s="63" t="s">
        <v>303</v>
      </c>
      <c r="B9" s="227">
        <f>B10/1.95583</f>
        <v>71580.863367470592</v>
      </c>
      <c r="C9" s="227">
        <f>C10/1.95583</f>
        <v>92032.538615319325</v>
      </c>
      <c r="D9" s="227">
        <f>D10/1.95583</f>
        <v>133958.47287340925</v>
      </c>
      <c r="E9" s="227">
        <f>E10/1.95583</f>
        <v>132935.88911101682</v>
      </c>
      <c r="F9" s="227">
        <f t="shared" ref="F9:K9" si="0">F10/1.95583</f>
        <v>102258.37623924371</v>
      </c>
      <c r="G9" s="227">
        <f t="shared" si="0"/>
        <v>102258.37623924371</v>
      </c>
      <c r="H9" s="227">
        <f t="shared" si="0"/>
        <v>37703.174611290349</v>
      </c>
      <c r="I9" s="227">
        <f t="shared" si="0"/>
        <v>132734.44010982549</v>
      </c>
      <c r="J9" s="227">
        <f t="shared" si="0"/>
        <v>96191.898068850569</v>
      </c>
      <c r="K9" s="227">
        <f t="shared" si="0"/>
        <v>99497.400080784122</v>
      </c>
      <c r="L9" s="227">
        <v>123857</v>
      </c>
      <c r="M9" s="227">
        <v>25627</v>
      </c>
      <c r="N9" s="227">
        <v>28876</v>
      </c>
      <c r="O9" s="227">
        <v>27450</v>
      </c>
      <c r="P9" s="227">
        <v>155900</v>
      </c>
      <c r="Q9" s="163">
        <v>67300</v>
      </c>
      <c r="R9" s="163">
        <v>27459</v>
      </c>
      <c r="S9" s="163">
        <v>46762</v>
      </c>
      <c r="T9" s="163">
        <v>54108</v>
      </c>
      <c r="U9" s="53">
        <v>261331</v>
      </c>
      <c r="V9" s="53">
        <v>104486</v>
      </c>
      <c r="W9" s="53">
        <v>375135.09</v>
      </c>
      <c r="X9" s="53">
        <v>148284.88</v>
      </c>
      <c r="Y9" s="53">
        <v>150000</v>
      </c>
      <c r="Z9" s="53">
        <v>200000</v>
      </c>
      <c r="AA9" s="43">
        <v>200000</v>
      </c>
      <c r="AB9" s="43">
        <v>200000</v>
      </c>
      <c r="AC9" s="43">
        <v>200000</v>
      </c>
      <c r="AD9" s="303">
        <v>170000</v>
      </c>
      <c r="AE9" s="303">
        <v>297545</v>
      </c>
      <c r="AF9" s="303" t="s">
        <v>199</v>
      </c>
      <c r="AG9" s="303" t="s">
        <v>199</v>
      </c>
      <c r="AH9" s="303" t="s">
        <v>199</v>
      </c>
    </row>
    <row r="10" spans="1:34" ht="18" hidden="1" customHeight="1" outlineLevel="1">
      <c r="A10" s="230" t="s">
        <v>304</v>
      </c>
      <c r="B10" s="231">
        <v>140000</v>
      </c>
      <c r="C10" s="232">
        <v>180000</v>
      </c>
      <c r="D10" s="232">
        <v>262000</v>
      </c>
      <c r="E10" s="232">
        <v>260000</v>
      </c>
      <c r="F10" s="232">
        <v>200000</v>
      </c>
      <c r="G10" s="232">
        <v>200000</v>
      </c>
      <c r="H10" s="233">
        <v>73741</v>
      </c>
      <c r="I10" s="234">
        <v>259606</v>
      </c>
      <c r="J10" s="234">
        <v>188135</v>
      </c>
      <c r="K10" s="234">
        <v>194600</v>
      </c>
      <c r="L10" s="229"/>
      <c r="M10" s="229"/>
      <c r="N10" s="229"/>
      <c r="O10" s="229"/>
      <c r="P10" s="229"/>
      <c r="Q10" s="163"/>
      <c r="R10" s="163"/>
      <c r="S10" s="163"/>
      <c r="T10" s="163"/>
      <c r="U10" s="53" t="s">
        <v>305</v>
      </c>
      <c r="V10" s="53"/>
      <c r="W10" s="53"/>
      <c r="X10" s="53"/>
      <c r="Y10" s="53"/>
      <c r="Z10" s="53"/>
      <c r="AD10" s="303"/>
      <c r="AE10" s="303"/>
      <c r="AF10" s="303"/>
      <c r="AG10" s="303"/>
      <c r="AH10" s="303"/>
    </row>
    <row r="11" spans="1:34" ht="18" customHeight="1" collapsed="1">
      <c r="A11" s="63" t="s">
        <v>306</v>
      </c>
      <c r="B11" s="235">
        <f>B12/1.95583</f>
        <v>204721.26923096587</v>
      </c>
      <c r="C11" s="235">
        <f>C12/1.95583</f>
        <v>213924.52309249781</v>
      </c>
      <c r="D11" s="235">
        <f>D12/1.95583</f>
        <v>213924.52309249781</v>
      </c>
      <c r="E11" s="235">
        <f>E12/1.95583</f>
        <v>213924.52309249781</v>
      </c>
      <c r="F11" s="235">
        <f t="shared" ref="F11:K11" si="1">F12/1.95583</f>
        <v>235194.26535026051</v>
      </c>
      <c r="G11" s="235">
        <f t="shared" si="1"/>
        <v>211163.54693403823</v>
      </c>
      <c r="H11" s="235">
        <f t="shared" si="1"/>
        <v>200528.6758051569</v>
      </c>
      <c r="I11" s="235">
        <f t="shared" si="1"/>
        <v>202538.56419013924</v>
      </c>
      <c r="J11" s="235">
        <f t="shared" si="1"/>
        <v>383462.77539458952</v>
      </c>
      <c r="K11" s="235">
        <f t="shared" si="1"/>
        <v>225061.99414059505</v>
      </c>
      <c r="L11" s="235">
        <v>235629</v>
      </c>
      <c r="M11" s="235">
        <v>240693</v>
      </c>
      <c r="N11" s="235">
        <v>240751</v>
      </c>
      <c r="O11" s="235">
        <v>239000</v>
      </c>
      <c r="P11" s="235">
        <v>242100</v>
      </c>
      <c r="Q11" s="163">
        <v>232100</v>
      </c>
      <c r="R11" s="163">
        <v>246793</v>
      </c>
      <c r="S11" s="163">
        <v>243726</v>
      </c>
      <c r="T11" s="163">
        <v>253624</v>
      </c>
      <c r="U11" s="53">
        <v>245204</v>
      </c>
      <c r="V11" s="53">
        <v>224250</v>
      </c>
      <c r="W11" s="53">
        <v>262318.48</v>
      </c>
      <c r="X11" s="53">
        <v>263241.44</v>
      </c>
      <c r="Y11" s="53">
        <v>282500</v>
      </c>
      <c r="Z11" s="53">
        <v>322500</v>
      </c>
      <c r="AA11" s="43">
        <v>322500</v>
      </c>
      <c r="AB11" s="43">
        <v>322500</v>
      </c>
      <c r="AC11" s="43">
        <v>322500</v>
      </c>
      <c r="AD11" s="303">
        <v>342500</v>
      </c>
      <c r="AE11" s="303">
        <v>552300</v>
      </c>
      <c r="AF11" s="303" t="s">
        <v>199</v>
      </c>
      <c r="AG11" s="303" t="s">
        <v>199</v>
      </c>
      <c r="AH11" s="303" t="s">
        <v>199</v>
      </c>
    </row>
    <row r="12" spans="1:34" ht="18" hidden="1" customHeight="1" outlineLevel="1">
      <c r="A12" s="236" t="s">
        <v>307</v>
      </c>
      <c r="B12" s="237">
        <v>400400</v>
      </c>
      <c r="C12" s="238">
        <v>418400</v>
      </c>
      <c r="D12" s="238">
        <v>418400</v>
      </c>
      <c r="E12" s="238">
        <v>418400</v>
      </c>
      <c r="F12" s="239">
        <v>460000</v>
      </c>
      <c r="G12" s="239">
        <v>413000</v>
      </c>
      <c r="H12" s="240">
        <v>392200</v>
      </c>
      <c r="I12" s="241">
        <v>396131</v>
      </c>
      <c r="J12" s="241">
        <v>749988</v>
      </c>
      <c r="K12" s="241">
        <v>440183</v>
      </c>
      <c r="L12" s="242"/>
    </row>
    <row r="13" spans="1:34" ht="18" customHeight="1" collapsed="1">
      <c r="A13" s="431" t="s">
        <v>297</v>
      </c>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243"/>
      <c r="Z13" s="243"/>
    </row>
    <row r="17" spans="36:36" ht="9" customHeight="1">
      <c r="AJ17" s="43" t="s">
        <v>519</v>
      </c>
    </row>
    <row r="18" spans="36:36" ht="9" customHeight="1">
      <c r="AJ18" s="42">
        <v>1995</v>
      </c>
    </row>
    <row r="19" spans="36:36" ht="9" customHeight="1">
      <c r="AJ19" s="42"/>
    </row>
    <row r="20" spans="36:36" ht="9" customHeight="1">
      <c r="AJ20" s="42"/>
    </row>
    <row r="21" spans="36:36" ht="9" customHeight="1">
      <c r="AJ21" s="42"/>
    </row>
    <row r="22" spans="36:36" ht="9" customHeight="1">
      <c r="AJ22" s="42"/>
    </row>
    <row r="23" spans="36:36" ht="9" customHeight="1">
      <c r="AJ23" s="42">
        <v>2000</v>
      </c>
    </row>
    <row r="24" spans="36:36" ht="9" customHeight="1">
      <c r="AJ24" s="42"/>
    </row>
    <row r="25" spans="36:36" ht="9" customHeight="1">
      <c r="AJ25" s="42"/>
    </row>
    <row r="26" spans="36:36" ht="9" customHeight="1">
      <c r="AJ26" s="42"/>
    </row>
    <row r="27" spans="36:36" ht="9" customHeight="1">
      <c r="AJ27" s="42"/>
    </row>
    <row r="28" spans="36:36" ht="9" customHeight="1">
      <c r="AJ28" s="42">
        <v>2005</v>
      </c>
    </row>
    <row r="29" spans="36:36" ht="9" customHeight="1">
      <c r="AJ29" s="42"/>
    </row>
    <row r="30" spans="36:36" ht="9" customHeight="1">
      <c r="AJ30" s="42"/>
    </row>
    <row r="31" spans="36:36" ht="9" customHeight="1">
      <c r="AJ31" s="42"/>
    </row>
    <row r="32" spans="36:36" ht="9" customHeight="1">
      <c r="AJ32" s="42"/>
    </row>
    <row r="33" spans="36:36" ht="9" customHeight="1">
      <c r="AJ33" s="42">
        <v>2010</v>
      </c>
    </row>
    <row r="34" spans="36:36" ht="9" customHeight="1">
      <c r="AJ34" s="42"/>
    </row>
    <row r="35" spans="36:36" ht="9" customHeight="1">
      <c r="AJ35" s="42"/>
    </row>
    <row r="36" spans="36:36" ht="9" customHeight="1">
      <c r="AJ36" s="42"/>
    </row>
    <row r="37" spans="36:36" ht="9" customHeight="1">
      <c r="AJ37" s="42"/>
    </row>
    <row r="38" spans="36:36" ht="9" customHeight="1">
      <c r="AJ38" s="42">
        <v>2015</v>
      </c>
    </row>
    <row r="39" spans="36:36" ht="9" customHeight="1">
      <c r="AJ39" s="42"/>
    </row>
    <row r="40" spans="36:36" ht="9" customHeight="1">
      <c r="AJ40" s="42"/>
    </row>
    <row r="41" spans="36:36" ht="9" customHeight="1">
      <c r="AJ41" s="42"/>
    </row>
    <row r="42" spans="36:36" ht="9" customHeight="1">
      <c r="AJ42" s="42"/>
    </row>
    <row r="43" spans="36:36" ht="9" customHeight="1">
      <c r="AJ43" s="42">
        <v>2020</v>
      </c>
    </row>
    <row r="44" spans="36:36" ht="9" customHeight="1">
      <c r="AJ44" s="42"/>
    </row>
    <row r="45" spans="36:36" ht="9" customHeight="1">
      <c r="AJ45" s="42"/>
    </row>
    <row r="46" spans="36:36" ht="9" customHeight="1">
      <c r="AJ46" s="42"/>
    </row>
    <row r="47" spans="36:36" ht="9" customHeight="1">
      <c r="AJ47" s="42">
        <v>2024</v>
      </c>
    </row>
  </sheetData>
  <mergeCells count="1">
    <mergeCell ref="A13:X13"/>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BJ66"/>
  <sheetViews>
    <sheetView showGridLines="0" view="pageLayout" zoomScaleNormal="100" zoomScaleSheetLayoutView="100" workbookViewId="0">
      <selection activeCell="A3" sqref="A3:A4"/>
    </sheetView>
  </sheetViews>
  <sheetFormatPr baseColWidth="10" defaultColWidth="11.42578125" defaultRowHeight="13.5" outlineLevelRow="2" outlineLevelCol="2"/>
  <cols>
    <col min="1" max="1" width="5.28515625" style="244" customWidth="1"/>
    <col min="2" max="2" width="15.42578125" style="42" customWidth="1"/>
    <col min="3" max="3" width="9.140625" style="43" customWidth="1"/>
    <col min="4" max="7" width="8.85546875" style="43" hidden="1" customWidth="1" outlineLevel="1"/>
    <col min="8" max="8" width="8.85546875" style="1" hidden="1" customWidth="1" outlineLevel="1"/>
    <col min="9" max="9" width="8.85546875" style="43" hidden="1" customWidth="1" outlineLevel="1"/>
    <col min="10" max="14" width="8.85546875" style="1" hidden="1" customWidth="1" outlineLevel="1"/>
    <col min="15" max="15" width="9.140625" style="1" customWidth="1" collapsed="1"/>
    <col min="16" max="16" width="8.85546875" style="1" hidden="1" customWidth="1" outlineLevel="1"/>
    <col min="17" max="17" width="8.85546875" style="1" hidden="1" customWidth="1" outlineLevel="1" collapsed="1"/>
    <col min="18" max="24" width="8.85546875" style="1" hidden="1" customWidth="1" outlineLevel="1"/>
    <col min="25" max="25" width="8.85546875" style="1" hidden="1" customWidth="1" outlineLevel="1" collapsed="1"/>
    <col min="26" max="26" width="8.85546875" style="2" hidden="1" customWidth="1" outlineLevel="1"/>
    <col min="27" max="27" width="8.85546875" style="1" hidden="1" customWidth="1" outlineLevel="1" collapsed="1"/>
    <col min="28" max="28" width="8.85546875" style="17" hidden="1" customWidth="1" outlineLevel="1"/>
    <col min="29" max="29" width="8.85546875" style="1" hidden="1" customWidth="1" outlineLevel="1" collapsed="1"/>
    <col min="30" max="30" width="8.85546875" style="17" hidden="1" customWidth="1" outlineLevel="1"/>
    <col min="31" max="31" width="7.85546875" style="1" customWidth="1" collapsed="1"/>
    <col min="32" max="32" width="8.85546875" style="17" hidden="1" customWidth="1" outlineLevel="1"/>
    <col min="33" max="33" width="8.85546875" style="1" hidden="1" customWidth="1" outlineLevel="1" collapsed="1"/>
    <col min="34" max="34" width="8.85546875" style="17" hidden="1" customWidth="1" outlineLevel="1"/>
    <col min="35" max="35" width="8.85546875" style="1" hidden="1" customWidth="1" outlineLevel="1"/>
    <col min="36" max="36" width="8.85546875" style="17" hidden="1" customWidth="1" outlineLevel="1"/>
    <col min="37" max="37" width="8.85546875" style="1" hidden="1" customWidth="1" outlineLevel="1"/>
    <col min="38" max="38" width="8.85546875" style="17" hidden="1" customWidth="1" outlineLevel="1"/>
    <col min="39" max="40" width="8.85546875" style="1" hidden="1" customWidth="1" outlineLevel="1" collapsed="1"/>
    <col min="41" max="48" width="8.85546875" style="1" hidden="1" customWidth="1" outlineLevel="1"/>
    <col min="49" max="50" width="8.85546875" style="1" hidden="1" customWidth="1" outlineLevel="1" collapsed="1"/>
    <col min="51" max="51" width="9.140625" style="1" customWidth="1" collapsed="1"/>
    <col min="52" max="52" width="9.140625" style="367" hidden="1" customWidth="1" outlineLevel="2"/>
    <col min="53" max="54" width="9.140625" style="1" hidden="1" customWidth="1" outlineLevel="1"/>
    <col min="55" max="55" width="9.140625" style="1" hidden="1" customWidth="1" outlineLevel="1" collapsed="1"/>
    <col min="56" max="56" width="9.140625" style="1" hidden="1" customWidth="1" outlineLevel="1"/>
    <col min="57" max="57" width="9.140625" style="1" customWidth="1" collapsed="1"/>
    <col min="58" max="58" width="9.140625" style="1" hidden="1" customWidth="1" outlineLevel="2"/>
    <col min="59" max="60" width="9.140625" style="1" hidden="1" customWidth="1" outlineLevel="1"/>
    <col min="61" max="61" width="9.140625" style="1" customWidth="1" collapsed="1"/>
    <col min="62" max="62" width="9.140625" style="1" customWidth="1"/>
    <col min="63" max="16384" width="11.42578125" style="1"/>
  </cols>
  <sheetData>
    <row r="1" spans="1:62" s="290" customFormat="1" ht="21.95" customHeight="1">
      <c r="A1" s="289" t="str">
        <f>CONCATENATE(Inhalt_K8!B40,"   ",Inhalt_K8!C40)</f>
        <v xml:space="preserve">822   Entwicklung der Mitglieder in Sportvereinen 1992 - 2025 nach Sportarten </v>
      </c>
      <c r="B1" s="289"/>
      <c r="C1" s="289"/>
      <c r="AZ1" s="366"/>
    </row>
    <row r="2" spans="1:62" s="43" customFormat="1" ht="6" customHeight="1">
      <c r="A2" s="244"/>
      <c r="B2" s="291"/>
      <c r="C2" s="291"/>
      <c r="D2" s="291"/>
      <c r="E2" s="291"/>
      <c r="F2" s="291"/>
      <c r="G2" s="291"/>
      <c r="I2" s="291"/>
      <c r="Z2" s="66"/>
      <c r="AB2" s="66"/>
      <c r="AD2" s="66"/>
      <c r="AF2" s="66"/>
      <c r="AH2" s="66"/>
      <c r="AJ2" s="66"/>
      <c r="AL2" s="66"/>
      <c r="AZ2" s="303"/>
    </row>
    <row r="3" spans="1:62" s="119" customFormat="1" ht="17.25" customHeight="1">
      <c r="A3" s="527" t="s">
        <v>589</v>
      </c>
      <c r="B3" s="529" t="s">
        <v>308</v>
      </c>
      <c r="C3" s="245">
        <v>1992</v>
      </c>
      <c r="D3" s="245">
        <v>1993</v>
      </c>
      <c r="E3" s="245">
        <v>1994</v>
      </c>
      <c r="F3" s="245">
        <v>1995</v>
      </c>
      <c r="G3" s="524">
        <v>1996</v>
      </c>
      <c r="H3" s="526"/>
      <c r="I3" s="524">
        <v>1997</v>
      </c>
      <c r="J3" s="526"/>
      <c r="K3" s="524">
        <v>1998</v>
      </c>
      <c r="L3" s="526"/>
      <c r="M3" s="524">
        <v>1999</v>
      </c>
      <c r="N3" s="526"/>
      <c r="O3" s="524">
        <v>2000</v>
      </c>
      <c r="P3" s="526"/>
      <c r="Q3" s="524">
        <v>2001</v>
      </c>
      <c r="R3" s="526"/>
      <c r="S3" s="524">
        <v>2002</v>
      </c>
      <c r="T3" s="526"/>
      <c r="U3" s="524">
        <v>2003</v>
      </c>
      <c r="V3" s="526"/>
      <c r="W3" s="524">
        <v>2005</v>
      </c>
      <c r="X3" s="526"/>
      <c r="Y3" s="524">
        <v>2006</v>
      </c>
      <c r="Z3" s="526"/>
      <c r="AA3" s="524">
        <v>2007</v>
      </c>
      <c r="AB3" s="526"/>
      <c r="AC3" s="524">
        <v>2008</v>
      </c>
      <c r="AD3" s="526"/>
      <c r="AE3" s="524">
        <v>2010</v>
      </c>
      <c r="AF3" s="526"/>
      <c r="AG3" s="524">
        <v>2011</v>
      </c>
      <c r="AH3" s="526"/>
      <c r="AI3" s="524">
        <v>2012</v>
      </c>
      <c r="AJ3" s="526"/>
      <c r="AK3" s="524">
        <v>2013</v>
      </c>
      <c r="AL3" s="526"/>
      <c r="AM3" s="524">
        <v>2014</v>
      </c>
      <c r="AN3" s="526"/>
      <c r="AO3" s="524">
        <v>2015</v>
      </c>
      <c r="AP3" s="526"/>
      <c r="AQ3" s="524">
        <v>2016</v>
      </c>
      <c r="AR3" s="526"/>
      <c r="AS3" s="524">
        <v>2017</v>
      </c>
      <c r="AT3" s="526"/>
      <c r="AU3" s="524">
        <v>2018</v>
      </c>
      <c r="AV3" s="525"/>
      <c r="AW3" s="524">
        <v>2019</v>
      </c>
      <c r="AX3" s="525"/>
      <c r="AY3" s="524">
        <v>2020</v>
      </c>
      <c r="AZ3" s="525"/>
      <c r="BA3" s="524">
        <v>2021</v>
      </c>
      <c r="BB3" s="525"/>
      <c r="BC3" s="524">
        <v>2022</v>
      </c>
      <c r="BD3" s="525"/>
      <c r="BE3" s="524">
        <v>2023</v>
      </c>
      <c r="BF3" s="525"/>
      <c r="BG3" s="524">
        <v>2024</v>
      </c>
      <c r="BH3" s="525"/>
      <c r="BI3" s="524">
        <v>2025</v>
      </c>
      <c r="BJ3" s="525"/>
    </row>
    <row r="4" spans="1:62" s="119" customFormat="1" ht="17.25" customHeight="1">
      <c r="A4" s="528"/>
      <c r="B4" s="519"/>
      <c r="C4" s="246" t="s">
        <v>300</v>
      </c>
      <c r="D4" s="246" t="s">
        <v>300</v>
      </c>
      <c r="E4" s="246" t="s">
        <v>300</v>
      </c>
      <c r="F4" s="246" t="s">
        <v>300</v>
      </c>
      <c r="G4" s="246" t="s">
        <v>300</v>
      </c>
      <c r="H4" s="246" t="s">
        <v>309</v>
      </c>
      <c r="I4" s="246" t="s">
        <v>300</v>
      </c>
      <c r="J4" s="246" t="s">
        <v>309</v>
      </c>
      <c r="K4" s="246" t="s">
        <v>300</v>
      </c>
      <c r="L4" s="247" t="s">
        <v>309</v>
      </c>
      <c r="M4" s="248" t="s">
        <v>300</v>
      </c>
      <c r="N4" s="246" t="s">
        <v>309</v>
      </c>
      <c r="O4" s="246" t="s">
        <v>300</v>
      </c>
      <c r="P4" s="246" t="s">
        <v>309</v>
      </c>
      <c r="Q4" s="246" t="s">
        <v>300</v>
      </c>
      <c r="R4" s="246" t="s">
        <v>309</v>
      </c>
      <c r="S4" s="246" t="s">
        <v>300</v>
      </c>
      <c r="T4" s="246" t="s">
        <v>309</v>
      </c>
      <c r="U4" s="246" t="s">
        <v>300</v>
      </c>
      <c r="V4" s="246" t="s">
        <v>309</v>
      </c>
      <c r="W4" s="246" t="s">
        <v>300</v>
      </c>
      <c r="X4" s="246" t="s">
        <v>309</v>
      </c>
      <c r="Y4" s="246" t="s">
        <v>300</v>
      </c>
      <c r="Z4" s="246"/>
      <c r="AA4" s="246" t="s">
        <v>300</v>
      </c>
      <c r="AB4" s="246"/>
      <c r="AC4" s="246" t="s">
        <v>300</v>
      </c>
      <c r="AD4" s="246" t="s">
        <v>309</v>
      </c>
      <c r="AE4" s="246" t="s">
        <v>300</v>
      </c>
      <c r="AF4" s="246" t="s">
        <v>309</v>
      </c>
      <c r="AG4" s="246" t="s">
        <v>300</v>
      </c>
      <c r="AH4" s="246" t="s">
        <v>309</v>
      </c>
      <c r="AI4" s="246"/>
      <c r="AJ4" s="246"/>
      <c r="AK4" s="246"/>
      <c r="AL4" s="246"/>
      <c r="AM4" s="246"/>
      <c r="AN4" s="246" t="s">
        <v>309</v>
      </c>
      <c r="AO4" s="246" t="s">
        <v>300</v>
      </c>
      <c r="AP4" s="246" t="s">
        <v>309</v>
      </c>
      <c r="AQ4" s="246" t="s">
        <v>300</v>
      </c>
      <c r="AR4" s="246" t="s">
        <v>309</v>
      </c>
      <c r="AS4" s="246" t="s">
        <v>300</v>
      </c>
      <c r="AT4" s="246" t="s">
        <v>309</v>
      </c>
      <c r="AU4" s="246" t="s">
        <v>300</v>
      </c>
      <c r="AV4" s="247" t="s">
        <v>309</v>
      </c>
      <c r="AW4" s="246" t="s">
        <v>300</v>
      </c>
      <c r="AX4" s="247" t="s">
        <v>309</v>
      </c>
      <c r="AY4" s="246" t="s">
        <v>300</v>
      </c>
      <c r="AZ4" s="247" t="s">
        <v>309</v>
      </c>
      <c r="BA4" s="247" t="s">
        <v>300</v>
      </c>
      <c r="BB4" s="369" t="s">
        <v>309</v>
      </c>
      <c r="BC4" s="246" t="s">
        <v>300</v>
      </c>
      <c r="BD4" s="247" t="s">
        <v>309</v>
      </c>
      <c r="BE4" s="247" t="s">
        <v>300</v>
      </c>
      <c r="BF4" s="369" t="s">
        <v>309</v>
      </c>
      <c r="BG4" s="246" t="s">
        <v>300</v>
      </c>
      <c r="BH4" s="247" t="s">
        <v>309</v>
      </c>
      <c r="BI4" s="246" t="s">
        <v>300</v>
      </c>
      <c r="BJ4" s="247" t="s">
        <v>309</v>
      </c>
    </row>
    <row r="5" spans="1:62" s="43" customFormat="1" ht="17.25" customHeight="1">
      <c r="A5" s="249">
        <v>1</v>
      </c>
      <c r="B5" s="63" t="s">
        <v>310</v>
      </c>
      <c r="C5" s="250">
        <v>7693</v>
      </c>
      <c r="D5" s="251">
        <v>7921</v>
      </c>
      <c r="E5" s="251">
        <v>8434</v>
      </c>
      <c r="F5" s="251">
        <v>7480</v>
      </c>
      <c r="G5" s="251">
        <v>7401</v>
      </c>
      <c r="H5" s="251">
        <v>25</v>
      </c>
      <c r="I5" s="252">
        <v>7557</v>
      </c>
      <c r="J5" s="252">
        <v>31</v>
      </c>
      <c r="K5" s="251">
        <v>7930</v>
      </c>
      <c r="L5" s="251">
        <v>27</v>
      </c>
      <c r="M5" s="251">
        <v>7624</v>
      </c>
      <c r="N5" s="251">
        <v>24</v>
      </c>
      <c r="O5" s="251">
        <v>7944</v>
      </c>
      <c r="P5" s="251">
        <v>25</v>
      </c>
      <c r="Q5" s="251">
        <v>8688</v>
      </c>
      <c r="R5" s="251">
        <v>27</v>
      </c>
      <c r="S5" s="252">
        <v>8331</v>
      </c>
      <c r="T5" s="251">
        <v>27</v>
      </c>
      <c r="U5" s="251">
        <v>8579</v>
      </c>
      <c r="V5" s="251">
        <v>24</v>
      </c>
      <c r="W5" s="251">
        <v>7527</v>
      </c>
      <c r="X5" s="251">
        <v>26</v>
      </c>
      <c r="Y5" s="251">
        <v>7465</v>
      </c>
      <c r="Z5" s="253">
        <v>24</v>
      </c>
      <c r="AA5" s="251">
        <v>7491</v>
      </c>
      <c r="AB5" s="253">
        <v>25</v>
      </c>
      <c r="AC5" s="251">
        <v>7395</v>
      </c>
      <c r="AD5" s="253">
        <v>25</v>
      </c>
      <c r="AE5" s="251">
        <v>7506</v>
      </c>
      <c r="AF5" s="253">
        <v>25</v>
      </c>
      <c r="AG5" s="251">
        <v>7228</v>
      </c>
      <c r="AH5" s="253">
        <v>26</v>
      </c>
      <c r="AI5" s="251">
        <v>7362</v>
      </c>
      <c r="AJ5" s="253">
        <v>25</v>
      </c>
      <c r="AK5" s="251">
        <v>7170</v>
      </c>
      <c r="AL5" s="253">
        <v>25</v>
      </c>
      <c r="AM5" s="253">
        <v>7186</v>
      </c>
      <c r="AN5" s="251">
        <v>26</v>
      </c>
      <c r="AO5" s="253">
        <v>7150</v>
      </c>
      <c r="AP5" s="251">
        <v>27</v>
      </c>
      <c r="AQ5" s="253">
        <v>6974</v>
      </c>
      <c r="AR5" s="251">
        <v>25</v>
      </c>
      <c r="AS5" s="253">
        <v>6656</v>
      </c>
      <c r="AT5" s="251">
        <v>26</v>
      </c>
      <c r="AU5" s="254">
        <v>6699</v>
      </c>
      <c r="AV5" s="254">
        <v>26</v>
      </c>
      <c r="AW5" s="254">
        <v>6593</v>
      </c>
      <c r="AX5" s="254">
        <v>26</v>
      </c>
      <c r="AY5" s="345">
        <v>6676</v>
      </c>
      <c r="AZ5" s="346">
        <v>25</v>
      </c>
      <c r="BA5" s="347" t="s">
        <v>161</v>
      </c>
      <c r="BB5" s="347" t="s">
        <v>161</v>
      </c>
      <c r="BC5" s="347" t="s">
        <v>161</v>
      </c>
      <c r="BD5" s="347" t="s">
        <v>161</v>
      </c>
      <c r="BE5" s="368">
        <v>6098</v>
      </c>
      <c r="BF5" s="385">
        <v>25</v>
      </c>
      <c r="BG5" s="347" t="s">
        <v>161</v>
      </c>
      <c r="BH5" s="347" t="s">
        <v>161</v>
      </c>
      <c r="BI5" s="385">
        <v>6796</v>
      </c>
      <c r="BJ5" s="385">
        <v>26</v>
      </c>
    </row>
    <row r="6" spans="1:62" s="43" customFormat="1" ht="12" customHeight="1">
      <c r="A6" s="249">
        <v>2</v>
      </c>
      <c r="B6" s="63" t="s">
        <v>311</v>
      </c>
      <c r="C6" s="250">
        <v>5721</v>
      </c>
      <c r="D6" s="251">
        <v>6067</v>
      </c>
      <c r="E6" s="251">
        <v>6276</v>
      </c>
      <c r="F6" s="251">
        <v>6655</v>
      </c>
      <c r="G6" s="251">
        <v>6943</v>
      </c>
      <c r="H6" s="251">
        <v>31</v>
      </c>
      <c r="I6" s="252">
        <v>7077</v>
      </c>
      <c r="J6" s="252">
        <v>31</v>
      </c>
      <c r="K6" s="251">
        <v>7116</v>
      </c>
      <c r="L6" s="251">
        <v>30</v>
      </c>
      <c r="M6" s="251">
        <v>6936</v>
      </c>
      <c r="N6" s="251">
        <v>29</v>
      </c>
      <c r="O6" s="251">
        <v>6599</v>
      </c>
      <c r="P6" s="251">
        <v>28</v>
      </c>
      <c r="Q6" s="251">
        <v>6672</v>
      </c>
      <c r="R6" s="251">
        <v>28</v>
      </c>
      <c r="S6" s="252">
        <v>6909</v>
      </c>
      <c r="T6" s="251">
        <v>27</v>
      </c>
      <c r="U6" s="251">
        <v>6674</v>
      </c>
      <c r="V6" s="251">
        <v>29</v>
      </c>
      <c r="W6" s="251">
        <v>6757</v>
      </c>
      <c r="X6" s="251">
        <v>27</v>
      </c>
      <c r="Y6" s="251">
        <v>6971</v>
      </c>
      <c r="Z6" s="253">
        <v>27</v>
      </c>
      <c r="AA6" s="251">
        <v>6827</v>
      </c>
      <c r="AB6" s="253">
        <v>27</v>
      </c>
      <c r="AC6" s="251">
        <v>6690</v>
      </c>
      <c r="AD6" s="253">
        <v>28</v>
      </c>
      <c r="AE6" s="251">
        <v>6328</v>
      </c>
      <c r="AF6" s="253">
        <v>29</v>
      </c>
      <c r="AG6" s="251">
        <v>6413</v>
      </c>
      <c r="AH6" s="253">
        <v>28</v>
      </c>
      <c r="AI6" s="251">
        <v>6294</v>
      </c>
      <c r="AJ6" s="253">
        <v>22</v>
      </c>
      <c r="AK6" s="251">
        <v>5860</v>
      </c>
      <c r="AL6" s="253">
        <v>27</v>
      </c>
      <c r="AM6" s="253">
        <v>5618</v>
      </c>
      <c r="AN6" s="251">
        <v>26</v>
      </c>
      <c r="AO6" s="253">
        <v>6161</v>
      </c>
      <c r="AP6" s="251">
        <v>26</v>
      </c>
      <c r="AQ6" s="253">
        <v>6290</v>
      </c>
      <c r="AR6" s="251">
        <v>27</v>
      </c>
      <c r="AS6" s="253">
        <v>6399</v>
      </c>
      <c r="AT6" s="251">
        <v>27</v>
      </c>
      <c r="AU6" s="251">
        <v>6385</v>
      </c>
      <c r="AV6" s="251">
        <v>28</v>
      </c>
      <c r="AW6" s="251">
        <v>6150</v>
      </c>
      <c r="AX6" s="251">
        <v>28</v>
      </c>
      <c r="AY6" s="345">
        <v>6012</v>
      </c>
      <c r="AZ6" s="346">
        <v>28</v>
      </c>
      <c r="BA6" s="347" t="s">
        <v>161</v>
      </c>
      <c r="BB6" s="347" t="s">
        <v>161</v>
      </c>
      <c r="BC6" s="347" t="s">
        <v>161</v>
      </c>
      <c r="BD6" s="347" t="s">
        <v>161</v>
      </c>
      <c r="BE6" s="368">
        <v>6544</v>
      </c>
      <c r="BF6" s="385">
        <v>29</v>
      </c>
      <c r="BG6" s="347" t="s">
        <v>161</v>
      </c>
      <c r="BH6" s="347" t="s">
        <v>161</v>
      </c>
      <c r="BI6" s="385">
        <v>6609</v>
      </c>
      <c r="BJ6" s="385">
        <v>29</v>
      </c>
    </row>
    <row r="7" spans="1:62" s="43" customFormat="1" ht="12" customHeight="1">
      <c r="A7" s="249">
        <v>3</v>
      </c>
      <c r="B7" s="63" t="s">
        <v>312</v>
      </c>
      <c r="C7" s="250">
        <v>3794</v>
      </c>
      <c r="D7" s="251">
        <v>3792</v>
      </c>
      <c r="E7" s="251">
        <v>3884</v>
      </c>
      <c r="F7" s="251">
        <v>3866</v>
      </c>
      <c r="G7" s="251">
        <v>3861</v>
      </c>
      <c r="H7" s="251">
        <v>26</v>
      </c>
      <c r="I7" s="252">
        <v>3916</v>
      </c>
      <c r="J7" s="252">
        <v>27</v>
      </c>
      <c r="K7" s="251">
        <v>3921</v>
      </c>
      <c r="L7" s="251">
        <v>27</v>
      </c>
      <c r="M7" s="251">
        <v>3842</v>
      </c>
      <c r="N7" s="251">
        <v>26</v>
      </c>
      <c r="O7" s="251">
        <v>3827</v>
      </c>
      <c r="P7" s="251">
        <v>27</v>
      </c>
      <c r="Q7" s="251">
        <v>3805</v>
      </c>
      <c r="R7" s="251">
        <v>29</v>
      </c>
      <c r="S7" s="252">
        <v>3729</v>
      </c>
      <c r="T7" s="251">
        <v>29</v>
      </c>
      <c r="U7" s="251">
        <v>3350</v>
      </c>
      <c r="V7" s="251">
        <v>27</v>
      </c>
      <c r="W7" s="251">
        <v>3417</v>
      </c>
      <c r="X7" s="251">
        <v>27</v>
      </c>
      <c r="Y7" s="251">
        <v>3392</v>
      </c>
      <c r="Z7" s="253">
        <v>26</v>
      </c>
      <c r="AA7" s="251">
        <v>3498</v>
      </c>
      <c r="AB7" s="253">
        <v>26</v>
      </c>
      <c r="AC7" s="251">
        <v>3476</v>
      </c>
      <c r="AD7" s="253">
        <v>27</v>
      </c>
      <c r="AE7" s="251">
        <v>3417</v>
      </c>
      <c r="AF7" s="253">
        <v>27</v>
      </c>
      <c r="AG7" s="251">
        <v>3338</v>
      </c>
      <c r="AH7" s="253">
        <v>25</v>
      </c>
      <c r="AI7" s="251">
        <v>3321</v>
      </c>
      <c r="AJ7" s="253">
        <v>25</v>
      </c>
      <c r="AK7" s="251">
        <v>3305</v>
      </c>
      <c r="AL7" s="253">
        <v>26</v>
      </c>
      <c r="AM7" s="253">
        <v>3273</v>
      </c>
      <c r="AN7" s="251">
        <v>24</v>
      </c>
      <c r="AO7" s="253">
        <v>3222</v>
      </c>
      <c r="AP7" s="251">
        <v>25</v>
      </c>
      <c r="AQ7" s="253">
        <v>3256</v>
      </c>
      <c r="AR7" s="251">
        <v>25</v>
      </c>
      <c r="AS7" s="253">
        <v>3278</v>
      </c>
      <c r="AT7" s="251">
        <v>25</v>
      </c>
      <c r="AU7" s="251">
        <v>3348</v>
      </c>
      <c r="AV7" s="251">
        <v>26</v>
      </c>
      <c r="AW7" s="251">
        <v>3202</v>
      </c>
      <c r="AX7" s="251">
        <v>25</v>
      </c>
      <c r="AY7" s="345">
        <v>3223</v>
      </c>
      <c r="AZ7" s="346">
        <v>25</v>
      </c>
      <c r="BA7" s="347" t="s">
        <v>161</v>
      </c>
      <c r="BB7" s="347" t="s">
        <v>161</v>
      </c>
      <c r="BC7" s="347" t="s">
        <v>161</v>
      </c>
      <c r="BD7" s="347" t="s">
        <v>161</v>
      </c>
      <c r="BE7" s="368">
        <v>3202</v>
      </c>
      <c r="BF7" s="385">
        <v>25</v>
      </c>
      <c r="BG7" s="347" t="s">
        <v>161</v>
      </c>
      <c r="BH7" s="347" t="s">
        <v>161</v>
      </c>
      <c r="BI7" s="385">
        <v>3207</v>
      </c>
      <c r="BJ7" s="385">
        <v>25</v>
      </c>
    </row>
    <row r="8" spans="1:62" s="43" customFormat="1" ht="12" customHeight="1">
      <c r="A8" s="249">
        <v>4</v>
      </c>
      <c r="B8" s="63" t="s">
        <v>313</v>
      </c>
      <c r="C8" s="250">
        <v>2995</v>
      </c>
      <c r="D8" s="251">
        <v>2978</v>
      </c>
      <c r="E8" s="251">
        <v>2787</v>
      </c>
      <c r="F8" s="251">
        <v>2850</v>
      </c>
      <c r="G8" s="251">
        <v>2833</v>
      </c>
      <c r="H8" s="251">
        <v>23</v>
      </c>
      <c r="I8" s="252">
        <v>2729</v>
      </c>
      <c r="J8" s="252">
        <v>23</v>
      </c>
      <c r="K8" s="251">
        <v>2730</v>
      </c>
      <c r="L8" s="251">
        <v>23</v>
      </c>
      <c r="M8" s="251">
        <v>2681</v>
      </c>
      <c r="N8" s="251">
        <v>23</v>
      </c>
      <c r="O8" s="251">
        <v>2587</v>
      </c>
      <c r="P8" s="251">
        <v>23</v>
      </c>
      <c r="Q8" s="251">
        <v>2671</v>
      </c>
      <c r="R8" s="251">
        <v>23</v>
      </c>
      <c r="S8" s="252">
        <v>2597</v>
      </c>
      <c r="T8" s="251">
        <v>23</v>
      </c>
      <c r="U8" s="251">
        <v>2549</v>
      </c>
      <c r="V8" s="251">
        <v>21</v>
      </c>
      <c r="W8" s="251">
        <v>2563</v>
      </c>
      <c r="X8" s="251">
        <v>21</v>
      </c>
      <c r="Y8" s="251">
        <v>2442</v>
      </c>
      <c r="Z8" s="253">
        <v>20</v>
      </c>
      <c r="AA8" s="251">
        <v>2461</v>
      </c>
      <c r="AB8" s="253">
        <v>20</v>
      </c>
      <c r="AC8" s="251">
        <v>2315</v>
      </c>
      <c r="AD8" s="253">
        <v>20</v>
      </c>
      <c r="AE8" s="251">
        <v>2019</v>
      </c>
      <c r="AF8" s="253">
        <v>19</v>
      </c>
      <c r="AG8" s="251">
        <v>2281</v>
      </c>
      <c r="AH8" s="253">
        <v>19</v>
      </c>
      <c r="AI8" s="251">
        <v>2309</v>
      </c>
      <c r="AJ8" s="253">
        <v>20</v>
      </c>
      <c r="AK8" s="251">
        <v>1947</v>
      </c>
      <c r="AL8" s="253">
        <v>19</v>
      </c>
      <c r="AM8" s="253">
        <v>1930</v>
      </c>
      <c r="AN8" s="251">
        <v>19</v>
      </c>
      <c r="AO8" s="253">
        <v>1918</v>
      </c>
      <c r="AP8" s="251">
        <v>19</v>
      </c>
      <c r="AQ8" s="253">
        <v>1850</v>
      </c>
      <c r="AR8" s="251">
        <v>17</v>
      </c>
      <c r="AS8" s="253">
        <v>1913</v>
      </c>
      <c r="AT8" s="251">
        <v>17</v>
      </c>
      <c r="AU8" s="254">
        <v>1865</v>
      </c>
      <c r="AV8" s="254">
        <v>15</v>
      </c>
      <c r="AW8" s="254">
        <v>1891</v>
      </c>
      <c r="AX8" s="254">
        <v>15</v>
      </c>
      <c r="AY8" s="345">
        <v>2020</v>
      </c>
      <c r="AZ8" s="346">
        <v>15</v>
      </c>
      <c r="BA8" s="347" t="s">
        <v>161</v>
      </c>
      <c r="BB8" s="347" t="s">
        <v>161</v>
      </c>
      <c r="BC8" s="347" t="s">
        <v>161</v>
      </c>
      <c r="BD8" s="347" t="s">
        <v>161</v>
      </c>
      <c r="BE8" s="368">
        <v>1995</v>
      </c>
      <c r="BF8" s="385">
        <v>13</v>
      </c>
      <c r="BG8" s="347" t="s">
        <v>161</v>
      </c>
      <c r="BH8" s="347" t="s">
        <v>161</v>
      </c>
      <c r="BI8" s="385">
        <v>2142</v>
      </c>
      <c r="BJ8" s="385">
        <v>13</v>
      </c>
    </row>
    <row r="9" spans="1:62" s="43" customFormat="1" ht="15" customHeight="1">
      <c r="A9" s="249">
        <v>5</v>
      </c>
      <c r="B9" s="63" t="s">
        <v>314</v>
      </c>
      <c r="C9" s="250">
        <v>2918</v>
      </c>
      <c r="D9" s="251">
        <v>3027</v>
      </c>
      <c r="E9" s="251">
        <v>2908</v>
      </c>
      <c r="F9" s="251">
        <v>2828</v>
      </c>
      <c r="G9" s="251">
        <v>2583</v>
      </c>
      <c r="H9" s="251">
        <v>10</v>
      </c>
      <c r="I9" s="252">
        <v>2461</v>
      </c>
      <c r="J9" s="252">
        <v>10</v>
      </c>
      <c r="K9" s="251">
        <v>2386</v>
      </c>
      <c r="L9" s="251">
        <v>10</v>
      </c>
      <c r="M9" s="251">
        <v>2177</v>
      </c>
      <c r="N9" s="251">
        <v>10</v>
      </c>
      <c r="O9" s="251">
        <v>2064</v>
      </c>
      <c r="P9" s="251">
        <v>11</v>
      </c>
      <c r="Q9" s="251">
        <v>1854</v>
      </c>
      <c r="R9" s="251">
        <v>11</v>
      </c>
      <c r="S9" s="252">
        <v>1678</v>
      </c>
      <c r="T9" s="251">
        <v>11</v>
      </c>
      <c r="U9" s="251">
        <v>1436</v>
      </c>
      <c r="V9" s="251">
        <v>10</v>
      </c>
      <c r="W9" s="251">
        <v>1378</v>
      </c>
      <c r="X9" s="251">
        <v>9</v>
      </c>
      <c r="Y9" s="251">
        <v>1272</v>
      </c>
      <c r="Z9" s="253">
        <v>9</v>
      </c>
      <c r="AA9" s="251">
        <v>1386</v>
      </c>
      <c r="AB9" s="253">
        <v>10</v>
      </c>
      <c r="AC9" s="251">
        <v>1460</v>
      </c>
      <c r="AD9" s="253">
        <v>11</v>
      </c>
      <c r="AE9" s="251">
        <v>1451</v>
      </c>
      <c r="AF9" s="253">
        <v>8</v>
      </c>
      <c r="AG9" s="251">
        <v>1716</v>
      </c>
      <c r="AH9" s="253">
        <v>11</v>
      </c>
      <c r="AI9" s="251">
        <v>1740</v>
      </c>
      <c r="AJ9" s="253">
        <v>10</v>
      </c>
      <c r="AK9" s="251">
        <v>1705</v>
      </c>
      <c r="AL9" s="253">
        <v>9</v>
      </c>
      <c r="AM9" s="253">
        <v>1753</v>
      </c>
      <c r="AN9" s="251">
        <v>10</v>
      </c>
      <c r="AO9" s="253">
        <v>1748</v>
      </c>
      <c r="AP9" s="251">
        <v>10</v>
      </c>
      <c r="AQ9" s="253">
        <v>1709</v>
      </c>
      <c r="AR9" s="251">
        <v>10</v>
      </c>
      <c r="AS9" s="253">
        <v>1671</v>
      </c>
      <c r="AT9" s="251">
        <v>10</v>
      </c>
      <c r="AU9" s="254">
        <v>1649</v>
      </c>
      <c r="AV9" s="254">
        <v>10</v>
      </c>
      <c r="AW9" s="254">
        <v>1696</v>
      </c>
      <c r="AX9" s="254">
        <v>9</v>
      </c>
      <c r="AY9" s="345">
        <v>1663</v>
      </c>
      <c r="AZ9" s="346">
        <v>9</v>
      </c>
      <c r="BA9" s="347" t="s">
        <v>161</v>
      </c>
      <c r="BB9" s="347" t="s">
        <v>161</v>
      </c>
      <c r="BC9" s="347" t="s">
        <v>161</v>
      </c>
      <c r="BD9" s="347" t="s">
        <v>161</v>
      </c>
      <c r="BE9" s="368">
        <v>1792</v>
      </c>
      <c r="BF9" s="385">
        <v>8</v>
      </c>
      <c r="BG9" s="347" t="s">
        <v>161</v>
      </c>
      <c r="BH9" s="347" t="s">
        <v>161</v>
      </c>
      <c r="BI9" s="385">
        <v>1906</v>
      </c>
      <c r="BJ9" s="385">
        <v>9</v>
      </c>
    </row>
    <row r="10" spans="1:62" s="43" customFormat="1" ht="12" customHeight="1">
      <c r="A10" s="249">
        <v>6</v>
      </c>
      <c r="B10" s="63" t="s">
        <v>315</v>
      </c>
      <c r="C10" s="250">
        <v>2153</v>
      </c>
      <c r="D10" s="251">
        <v>2135</v>
      </c>
      <c r="E10" s="251">
        <v>2302</v>
      </c>
      <c r="F10" s="251">
        <v>2266</v>
      </c>
      <c r="G10" s="251">
        <v>2414</v>
      </c>
      <c r="H10" s="251">
        <v>7</v>
      </c>
      <c r="I10" s="252">
        <v>2585</v>
      </c>
      <c r="J10" s="252">
        <v>8</v>
      </c>
      <c r="K10" s="251">
        <v>2593</v>
      </c>
      <c r="L10" s="251">
        <v>8</v>
      </c>
      <c r="M10" s="251">
        <v>2000</v>
      </c>
      <c r="N10" s="251">
        <v>6</v>
      </c>
      <c r="O10" s="251">
        <v>2498</v>
      </c>
      <c r="P10" s="251">
        <v>7</v>
      </c>
      <c r="Q10" s="251">
        <v>2094</v>
      </c>
      <c r="R10" s="251">
        <v>7</v>
      </c>
      <c r="S10" s="252">
        <v>2735</v>
      </c>
      <c r="T10" s="251">
        <v>7</v>
      </c>
      <c r="U10" s="251">
        <v>2088</v>
      </c>
      <c r="V10" s="251">
        <v>7</v>
      </c>
      <c r="W10" s="251">
        <v>1229</v>
      </c>
      <c r="X10" s="251">
        <v>6</v>
      </c>
      <c r="Y10" s="251">
        <v>1234</v>
      </c>
      <c r="Z10" s="253">
        <v>8</v>
      </c>
      <c r="AA10" s="251">
        <v>1285</v>
      </c>
      <c r="AB10" s="253">
        <v>8</v>
      </c>
      <c r="AC10" s="251">
        <v>1330</v>
      </c>
      <c r="AD10" s="253">
        <v>8</v>
      </c>
      <c r="AE10" s="251">
        <v>1327</v>
      </c>
      <c r="AF10" s="253">
        <v>8</v>
      </c>
      <c r="AG10" s="251">
        <v>1252</v>
      </c>
      <c r="AH10" s="253">
        <v>8</v>
      </c>
      <c r="AI10" s="251">
        <v>1282</v>
      </c>
      <c r="AJ10" s="253">
        <v>8</v>
      </c>
      <c r="AK10" s="251">
        <v>1744</v>
      </c>
      <c r="AL10" s="253">
        <v>8</v>
      </c>
      <c r="AM10" s="253">
        <v>1881</v>
      </c>
      <c r="AN10" s="251">
        <v>8</v>
      </c>
      <c r="AO10" s="253">
        <v>1363</v>
      </c>
      <c r="AP10" s="251">
        <v>8</v>
      </c>
      <c r="AQ10" s="253">
        <v>1348</v>
      </c>
      <c r="AR10" s="251">
        <v>9</v>
      </c>
      <c r="AS10" s="253">
        <v>1348</v>
      </c>
      <c r="AT10" s="251">
        <v>9</v>
      </c>
      <c r="AU10" s="254">
        <v>1393</v>
      </c>
      <c r="AV10" s="254">
        <v>9</v>
      </c>
      <c r="AW10" s="254">
        <v>1315</v>
      </c>
      <c r="AX10" s="254">
        <v>8</v>
      </c>
      <c r="AY10" s="345">
        <v>1409</v>
      </c>
      <c r="AZ10" s="346">
        <v>8</v>
      </c>
      <c r="BA10" s="347" t="s">
        <v>161</v>
      </c>
      <c r="BB10" s="347" t="s">
        <v>161</v>
      </c>
      <c r="BC10" s="347" t="s">
        <v>161</v>
      </c>
      <c r="BD10" s="347" t="s">
        <v>161</v>
      </c>
      <c r="BE10" s="368">
        <v>1424</v>
      </c>
      <c r="BF10" s="385">
        <v>8</v>
      </c>
      <c r="BG10" s="347" t="s">
        <v>161</v>
      </c>
      <c r="BH10" s="347" t="s">
        <v>161</v>
      </c>
      <c r="BI10" s="385">
        <v>1459</v>
      </c>
      <c r="BJ10" s="385">
        <v>8</v>
      </c>
    </row>
    <row r="11" spans="1:62" s="43" customFormat="1" ht="12" customHeight="1">
      <c r="A11" s="249">
        <v>7</v>
      </c>
      <c r="B11" s="63" t="s">
        <v>318</v>
      </c>
      <c r="C11" s="250">
        <v>676</v>
      </c>
      <c r="D11" s="251">
        <v>754</v>
      </c>
      <c r="E11" s="251">
        <v>713</v>
      </c>
      <c r="F11" s="251">
        <v>854</v>
      </c>
      <c r="G11" s="251">
        <v>846</v>
      </c>
      <c r="H11" s="251" t="s">
        <v>10</v>
      </c>
      <c r="I11" s="252">
        <v>836</v>
      </c>
      <c r="J11" s="252" t="s">
        <v>10</v>
      </c>
      <c r="K11" s="251">
        <v>860</v>
      </c>
      <c r="L11" s="251" t="s">
        <v>10</v>
      </c>
      <c r="M11" s="251">
        <v>840</v>
      </c>
      <c r="N11" s="251" t="s">
        <v>10</v>
      </c>
      <c r="O11" s="251">
        <v>865</v>
      </c>
      <c r="P11" s="251" t="s">
        <v>10</v>
      </c>
      <c r="Q11" s="251">
        <v>858</v>
      </c>
      <c r="R11" s="251" t="s">
        <v>10</v>
      </c>
      <c r="S11" s="251">
        <v>939</v>
      </c>
      <c r="T11" s="252" t="s">
        <v>197</v>
      </c>
      <c r="U11" s="251">
        <v>1003</v>
      </c>
      <c r="V11" s="251" t="s">
        <v>10</v>
      </c>
      <c r="W11" s="251">
        <v>1048</v>
      </c>
      <c r="X11" s="251" t="s">
        <v>10</v>
      </c>
      <c r="Y11" s="251">
        <v>1087</v>
      </c>
      <c r="Z11" s="253" t="s">
        <v>10</v>
      </c>
      <c r="AA11" s="251">
        <v>1095</v>
      </c>
      <c r="AB11" s="253" t="s">
        <v>10</v>
      </c>
      <c r="AC11" s="251">
        <v>1122</v>
      </c>
      <c r="AD11" s="253" t="s">
        <v>10</v>
      </c>
      <c r="AE11" s="251">
        <v>1112</v>
      </c>
      <c r="AF11" s="253" t="s">
        <v>10</v>
      </c>
      <c r="AG11" s="251">
        <v>1096</v>
      </c>
      <c r="AH11" s="253" t="s">
        <v>10</v>
      </c>
      <c r="AI11" s="251">
        <v>1162</v>
      </c>
      <c r="AJ11" s="253" t="s">
        <v>10</v>
      </c>
      <c r="AK11" s="251">
        <v>1004</v>
      </c>
      <c r="AL11" s="253" t="s">
        <v>10</v>
      </c>
      <c r="AM11" s="253">
        <v>1000</v>
      </c>
      <c r="AN11" s="251" t="s">
        <v>10</v>
      </c>
      <c r="AO11" s="253">
        <v>1133</v>
      </c>
      <c r="AP11" s="251" t="s">
        <v>10</v>
      </c>
      <c r="AQ11" s="253">
        <v>1133</v>
      </c>
      <c r="AR11" s="252" t="s">
        <v>197</v>
      </c>
      <c r="AS11" s="253">
        <v>1162</v>
      </c>
      <c r="AT11" s="252" t="s">
        <v>197</v>
      </c>
      <c r="AU11" s="254">
        <v>1206</v>
      </c>
      <c r="AV11" s="252" t="s">
        <v>197</v>
      </c>
      <c r="AW11" s="254">
        <v>1201</v>
      </c>
      <c r="AX11" s="252" t="s">
        <v>197</v>
      </c>
      <c r="AY11" s="345">
        <v>1000</v>
      </c>
      <c r="AZ11" s="346" t="s">
        <v>10</v>
      </c>
      <c r="BA11" s="347" t="s">
        <v>161</v>
      </c>
      <c r="BB11" s="347" t="s">
        <v>161</v>
      </c>
      <c r="BC11" s="347" t="s">
        <v>161</v>
      </c>
      <c r="BD11" s="347" t="s">
        <v>161</v>
      </c>
      <c r="BE11" s="368">
        <v>1367</v>
      </c>
      <c r="BF11" s="385" t="s">
        <v>10</v>
      </c>
      <c r="BG11" s="347" t="s">
        <v>161</v>
      </c>
      <c r="BH11" s="347" t="s">
        <v>161</v>
      </c>
      <c r="BI11" s="385">
        <v>1358</v>
      </c>
      <c r="BJ11" s="252" t="s">
        <v>271</v>
      </c>
    </row>
    <row r="12" spans="1:62" s="43" customFormat="1" ht="12" customHeight="1">
      <c r="A12" s="249">
        <v>8</v>
      </c>
      <c r="B12" s="63" t="s">
        <v>321</v>
      </c>
      <c r="C12" s="250">
        <v>218</v>
      </c>
      <c r="D12" s="251">
        <v>271</v>
      </c>
      <c r="E12" s="251">
        <v>264</v>
      </c>
      <c r="F12" s="251">
        <v>256</v>
      </c>
      <c r="G12" s="251">
        <v>239</v>
      </c>
      <c r="H12" s="251">
        <v>6</v>
      </c>
      <c r="I12" s="252">
        <v>219</v>
      </c>
      <c r="J12" s="252">
        <v>6</v>
      </c>
      <c r="K12" s="251">
        <v>219</v>
      </c>
      <c r="L12" s="251">
        <v>5</v>
      </c>
      <c r="M12" s="251">
        <v>226</v>
      </c>
      <c r="N12" s="251">
        <v>6</v>
      </c>
      <c r="O12" s="251">
        <v>221</v>
      </c>
      <c r="P12" s="251">
        <v>6</v>
      </c>
      <c r="Q12" s="251">
        <v>229</v>
      </c>
      <c r="R12" s="251">
        <v>6</v>
      </c>
      <c r="S12" s="251">
        <v>277</v>
      </c>
      <c r="T12" s="251">
        <v>6</v>
      </c>
      <c r="U12" s="251">
        <v>302</v>
      </c>
      <c r="V12" s="251">
        <v>6</v>
      </c>
      <c r="W12" s="251">
        <v>267</v>
      </c>
      <c r="X12" s="251">
        <v>5</v>
      </c>
      <c r="Y12" s="251">
        <v>281</v>
      </c>
      <c r="Z12" s="253">
        <v>6</v>
      </c>
      <c r="AA12" s="251">
        <v>324</v>
      </c>
      <c r="AB12" s="253">
        <v>5</v>
      </c>
      <c r="AC12" s="251">
        <v>368</v>
      </c>
      <c r="AD12" s="253">
        <v>4</v>
      </c>
      <c r="AE12" s="251">
        <v>425</v>
      </c>
      <c r="AF12" s="253">
        <v>5</v>
      </c>
      <c r="AG12" s="251">
        <v>453</v>
      </c>
      <c r="AH12" s="253">
        <v>5</v>
      </c>
      <c r="AI12" s="251">
        <v>513</v>
      </c>
      <c r="AJ12" s="253">
        <v>6</v>
      </c>
      <c r="AK12" s="251">
        <v>540</v>
      </c>
      <c r="AL12" s="253">
        <v>6</v>
      </c>
      <c r="AM12" s="253">
        <v>623</v>
      </c>
      <c r="AN12" s="251">
        <v>7</v>
      </c>
      <c r="AO12" s="253">
        <v>654</v>
      </c>
      <c r="AP12" s="251">
        <v>7</v>
      </c>
      <c r="AQ12" s="253">
        <v>619</v>
      </c>
      <c r="AR12" s="251">
        <v>6</v>
      </c>
      <c r="AS12" s="253">
        <v>666</v>
      </c>
      <c r="AT12" s="251">
        <v>7</v>
      </c>
      <c r="AU12" s="254">
        <v>706</v>
      </c>
      <c r="AV12" s="254">
        <v>7</v>
      </c>
      <c r="AW12" s="254">
        <v>758</v>
      </c>
      <c r="AX12" s="254">
        <v>7</v>
      </c>
      <c r="AY12" s="345">
        <v>772</v>
      </c>
      <c r="AZ12" s="346">
        <v>6</v>
      </c>
      <c r="BA12" s="347" t="s">
        <v>161</v>
      </c>
      <c r="BB12" s="347" t="s">
        <v>161</v>
      </c>
      <c r="BC12" s="347" t="s">
        <v>161</v>
      </c>
      <c r="BD12" s="347" t="s">
        <v>161</v>
      </c>
      <c r="BE12" s="368">
        <v>1057</v>
      </c>
      <c r="BF12" s="385">
        <v>7</v>
      </c>
      <c r="BG12" s="347" t="s">
        <v>161</v>
      </c>
      <c r="BH12" s="347" t="s">
        <v>161</v>
      </c>
      <c r="BI12" s="385">
        <v>1116</v>
      </c>
      <c r="BJ12" s="385">
        <v>7</v>
      </c>
    </row>
    <row r="13" spans="1:62" s="43" customFormat="1" ht="12" customHeight="1">
      <c r="A13" s="249">
        <v>9</v>
      </c>
      <c r="B13" s="63" t="s">
        <v>316</v>
      </c>
      <c r="C13" s="250">
        <v>1176</v>
      </c>
      <c r="D13" s="251">
        <v>1160</v>
      </c>
      <c r="E13" s="251">
        <v>1158</v>
      </c>
      <c r="F13" s="251">
        <v>1082</v>
      </c>
      <c r="G13" s="251">
        <v>1073</v>
      </c>
      <c r="H13" s="251">
        <v>7</v>
      </c>
      <c r="I13" s="252">
        <v>1104</v>
      </c>
      <c r="J13" s="252">
        <v>7</v>
      </c>
      <c r="K13" s="251">
        <v>1102</v>
      </c>
      <c r="L13" s="251">
        <v>7</v>
      </c>
      <c r="M13" s="251">
        <v>1058</v>
      </c>
      <c r="N13" s="251">
        <v>8</v>
      </c>
      <c r="O13" s="251">
        <v>1023</v>
      </c>
      <c r="P13" s="251">
        <v>8</v>
      </c>
      <c r="Q13" s="251">
        <v>1063</v>
      </c>
      <c r="R13" s="251">
        <v>6</v>
      </c>
      <c r="S13" s="252">
        <v>1011</v>
      </c>
      <c r="T13" s="251">
        <v>6</v>
      </c>
      <c r="U13" s="251">
        <v>1028</v>
      </c>
      <c r="V13" s="251">
        <v>6</v>
      </c>
      <c r="W13" s="251">
        <v>1048</v>
      </c>
      <c r="X13" s="251">
        <v>6</v>
      </c>
      <c r="Y13" s="251">
        <v>1094</v>
      </c>
      <c r="Z13" s="253">
        <v>6</v>
      </c>
      <c r="AA13" s="251">
        <v>1047</v>
      </c>
      <c r="AB13" s="253">
        <v>5</v>
      </c>
      <c r="AC13" s="251">
        <v>1058</v>
      </c>
      <c r="AD13" s="253">
        <v>5</v>
      </c>
      <c r="AE13" s="251">
        <v>1069</v>
      </c>
      <c r="AF13" s="253">
        <v>5</v>
      </c>
      <c r="AG13" s="251">
        <v>1113</v>
      </c>
      <c r="AH13" s="253">
        <v>5</v>
      </c>
      <c r="AI13" s="251">
        <v>1075</v>
      </c>
      <c r="AJ13" s="253">
        <v>5</v>
      </c>
      <c r="AK13" s="251">
        <v>1138</v>
      </c>
      <c r="AL13" s="253">
        <v>5</v>
      </c>
      <c r="AM13" s="253">
        <v>1233</v>
      </c>
      <c r="AN13" s="251">
        <v>6</v>
      </c>
      <c r="AO13" s="253">
        <v>1170</v>
      </c>
      <c r="AP13" s="251">
        <v>6</v>
      </c>
      <c r="AQ13" s="253">
        <v>1085</v>
      </c>
      <c r="AR13" s="251">
        <v>6</v>
      </c>
      <c r="AS13" s="253">
        <v>1094</v>
      </c>
      <c r="AT13" s="251">
        <v>5</v>
      </c>
      <c r="AU13" s="254">
        <v>1224</v>
      </c>
      <c r="AV13" s="254">
        <v>5</v>
      </c>
      <c r="AW13" s="254">
        <v>1188</v>
      </c>
      <c r="AX13" s="254">
        <v>5</v>
      </c>
      <c r="AY13" s="345">
        <v>1196</v>
      </c>
      <c r="AZ13" s="346">
        <v>5</v>
      </c>
      <c r="BA13" s="347" t="s">
        <v>161</v>
      </c>
      <c r="BB13" s="347" t="s">
        <v>161</v>
      </c>
      <c r="BC13" s="347" t="s">
        <v>161</v>
      </c>
      <c r="BD13" s="347" t="s">
        <v>161</v>
      </c>
      <c r="BE13" s="368">
        <v>1159</v>
      </c>
      <c r="BF13" s="385">
        <v>5</v>
      </c>
      <c r="BG13" s="347" t="s">
        <v>161</v>
      </c>
      <c r="BH13" s="347" t="s">
        <v>161</v>
      </c>
      <c r="BI13" s="385">
        <v>1105</v>
      </c>
      <c r="BJ13" s="385">
        <v>5</v>
      </c>
    </row>
    <row r="14" spans="1:62" s="43" customFormat="1" ht="12" customHeight="1">
      <c r="A14" s="249">
        <v>10</v>
      </c>
      <c r="B14" s="63" t="s">
        <v>319</v>
      </c>
      <c r="C14" s="250">
        <v>1104</v>
      </c>
      <c r="D14" s="251">
        <v>1009</v>
      </c>
      <c r="E14" s="251">
        <v>930</v>
      </c>
      <c r="F14" s="251">
        <v>854</v>
      </c>
      <c r="G14" s="251">
        <v>781</v>
      </c>
      <c r="H14" s="251">
        <v>11</v>
      </c>
      <c r="I14" s="252">
        <v>752</v>
      </c>
      <c r="J14" s="252">
        <v>11</v>
      </c>
      <c r="K14" s="251">
        <v>806</v>
      </c>
      <c r="L14" s="251">
        <v>12</v>
      </c>
      <c r="M14" s="251">
        <v>833</v>
      </c>
      <c r="N14" s="251">
        <v>11</v>
      </c>
      <c r="O14" s="251">
        <v>769</v>
      </c>
      <c r="P14" s="251">
        <v>10</v>
      </c>
      <c r="Q14" s="251">
        <v>815</v>
      </c>
      <c r="R14" s="251">
        <v>12</v>
      </c>
      <c r="S14" s="252">
        <v>788</v>
      </c>
      <c r="T14" s="251">
        <v>11</v>
      </c>
      <c r="U14" s="251">
        <v>848</v>
      </c>
      <c r="V14" s="251">
        <v>11</v>
      </c>
      <c r="W14" s="251">
        <v>757</v>
      </c>
      <c r="X14" s="251">
        <v>13</v>
      </c>
      <c r="Y14" s="251">
        <v>729</v>
      </c>
      <c r="Z14" s="253">
        <v>13</v>
      </c>
      <c r="AA14" s="251">
        <v>706</v>
      </c>
      <c r="AB14" s="253">
        <v>13</v>
      </c>
      <c r="AC14" s="251">
        <v>658</v>
      </c>
      <c r="AD14" s="253">
        <v>12</v>
      </c>
      <c r="AE14" s="251">
        <v>706</v>
      </c>
      <c r="AF14" s="253">
        <v>14</v>
      </c>
      <c r="AG14" s="251">
        <v>730</v>
      </c>
      <c r="AH14" s="253">
        <v>14</v>
      </c>
      <c r="AI14" s="251">
        <v>747</v>
      </c>
      <c r="AJ14" s="253">
        <v>14</v>
      </c>
      <c r="AK14" s="251">
        <v>801</v>
      </c>
      <c r="AL14" s="253">
        <v>14</v>
      </c>
      <c r="AM14" s="253">
        <v>788</v>
      </c>
      <c r="AN14" s="251">
        <v>13</v>
      </c>
      <c r="AO14" s="253">
        <v>862</v>
      </c>
      <c r="AP14" s="251">
        <v>13</v>
      </c>
      <c r="AQ14" s="253">
        <v>901</v>
      </c>
      <c r="AR14" s="251">
        <v>13</v>
      </c>
      <c r="AS14" s="253">
        <v>941</v>
      </c>
      <c r="AT14" s="251">
        <v>13</v>
      </c>
      <c r="AU14" s="254">
        <v>926</v>
      </c>
      <c r="AV14" s="254">
        <v>15</v>
      </c>
      <c r="AW14" s="254">
        <v>928</v>
      </c>
      <c r="AX14" s="254">
        <v>14</v>
      </c>
      <c r="AY14" s="345">
        <v>959</v>
      </c>
      <c r="AZ14" s="346">
        <v>14</v>
      </c>
      <c r="BA14" s="347" t="s">
        <v>161</v>
      </c>
      <c r="BB14" s="347" t="s">
        <v>161</v>
      </c>
      <c r="BC14" s="347" t="s">
        <v>161</v>
      </c>
      <c r="BD14" s="347" t="s">
        <v>161</v>
      </c>
      <c r="BE14" s="368">
        <v>954</v>
      </c>
      <c r="BF14" s="385">
        <v>16</v>
      </c>
      <c r="BG14" s="347" t="s">
        <v>161</v>
      </c>
      <c r="BH14" s="347" t="s">
        <v>161</v>
      </c>
      <c r="BI14" s="385">
        <v>975</v>
      </c>
      <c r="BJ14" s="385">
        <v>16</v>
      </c>
    </row>
    <row r="15" spans="1:62" s="43" customFormat="1" ht="12" customHeight="1">
      <c r="A15" s="249">
        <v>11</v>
      </c>
      <c r="B15" s="63" t="s">
        <v>320</v>
      </c>
      <c r="C15" s="250">
        <v>814</v>
      </c>
      <c r="D15" s="251">
        <v>801</v>
      </c>
      <c r="E15" s="251">
        <v>746</v>
      </c>
      <c r="F15" s="251">
        <v>799</v>
      </c>
      <c r="G15" s="251">
        <v>710</v>
      </c>
      <c r="H15" s="251">
        <v>7</v>
      </c>
      <c r="I15" s="252">
        <v>684</v>
      </c>
      <c r="J15" s="252">
        <v>9</v>
      </c>
      <c r="K15" s="251">
        <v>682</v>
      </c>
      <c r="L15" s="251">
        <v>9</v>
      </c>
      <c r="M15" s="251">
        <v>654</v>
      </c>
      <c r="N15" s="251">
        <v>9</v>
      </c>
      <c r="O15" s="251">
        <v>685</v>
      </c>
      <c r="P15" s="251">
        <v>8</v>
      </c>
      <c r="Q15" s="251">
        <v>621</v>
      </c>
      <c r="R15" s="251">
        <v>6</v>
      </c>
      <c r="S15" s="251">
        <v>709</v>
      </c>
      <c r="T15" s="251">
        <v>6</v>
      </c>
      <c r="U15" s="251">
        <v>639</v>
      </c>
      <c r="V15" s="251">
        <v>5</v>
      </c>
      <c r="W15" s="251">
        <v>662</v>
      </c>
      <c r="X15" s="251">
        <v>5</v>
      </c>
      <c r="Y15" s="251">
        <v>874</v>
      </c>
      <c r="Z15" s="253">
        <v>6</v>
      </c>
      <c r="AA15" s="251">
        <v>775</v>
      </c>
      <c r="AB15" s="253">
        <v>5</v>
      </c>
      <c r="AC15" s="251">
        <v>832</v>
      </c>
      <c r="AD15" s="253">
        <v>6</v>
      </c>
      <c r="AE15" s="251">
        <v>830</v>
      </c>
      <c r="AF15" s="253">
        <v>6</v>
      </c>
      <c r="AG15" s="251">
        <v>841</v>
      </c>
      <c r="AH15" s="253">
        <v>6</v>
      </c>
      <c r="AI15" s="251">
        <v>981</v>
      </c>
      <c r="AJ15" s="253">
        <v>7</v>
      </c>
      <c r="AK15" s="251">
        <v>809</v>
      </c>
      <c r="AL15" s="253">
        <v>5</v>
      </c>
      <c r="AM15" s="253">
        <v>906</v>
      </c>
      <c r="AN15" s="251">
        <v>7</v>
      </c>
      <c r="AO15" s="253">
        <v>1061</v>
      </c>
      <c r="AP15" s="251">
        <v>7</v>
      </c>
      <c r="AQ15" s="253">
        <v>951</v>
      </c>
      <c r="AR15" s="251">
        <v>8</v>
      </c>
      <c r="AS15" s="253">
        <v>1009</v>
      </c>
      <c r="AT15" s="251">
        <v>8</v>
      </c>
      <c r="AU15" s="254">
        <v>864</v>
      </c>
      <c r="AV15" s="254">
        <v>7</v>
      </c>
      <c r="AW15" s="254">
        <v>798</v>
      </c>
      <c r="AX15" s="254">
        <v>7</v>
      </c>
      <c r="AY15" s="345">
        <v>817</v>
      </c>
      <c r="AZ15" s="346">
        <v>9</v>
      </c>
      <c r="BA15" s="347" t="s">
        <v>161</v>
      </c>
      <c r="BB15" s="347" t="s">
        <v>161</v>
      </c>
      <c r="BC15" s="347" t="s">
        <v>161</v>
      </c>
      <c r="BD15" s="347" t="s">
        <v>161</v>
      </c>
      <c r="BE15" s="368">
        <v>857</v>
      </c>
      <c r="BF15" s="385">
        <v>12</v>
      </c>
      <c r="BG15" s="347" t="s">
        <v>161</v>
      </c>
      <c r="BH15" s="347" t="s">
        <v>161</v>
      </c>
      <c r="BI15" s="385">
        <v>805</v>
      </c>
      <c r="BJ15" s="385">
        <v>10</v>
      </c>
    </row>
    <row r="16" spans="1:62" s="43" customFormat="1" ht="12" customHeight="1">
      <c r="A16" s="249">
        <v>12</v>
      </c>
      <c r="B16" s="63" t="s">
        <v>322</v>
      </c>
      <c r="C16" s="250">
        <v>890</v>
      </c>
      <c r="D16" s="251">
        <v>890</v>
      </c>
      <c r="E16" s="251">
        <v>931</v>
      </c>
      <c r="F16" s="251">
        <v>920</v>
      </c>
      <c r="G16" s="251">
        <v>927</v>
      </c>
      <c r="H16" s="251">
        <v>10</v>
      </c>
      <c r="I16" s="252">
        <v>938</v>
      </c>
      <c r="J16" s="252">
        <v>10</v>
      </c>
      <c r="K16" s="251">
        <v>863</v>
      </c>
      <c r="L16" s="251">
        <v>10</v>
      </c>
      <c r="M16" s="251">
        <v>883</v>
      </c>
      <c r="N16" s="251">
        <v>9</v>
      </c>
      <c r="O16" s="251">
        <v>873</v>
      </c>
      <c r="P16" s="251">
        <v>9</v>
      </c>
      <c r="Q16" s="251">
        <v>546</v>
      </c>
      <c r="R16" s="251">
        <v>9</v>
      </c>
      <c r="S16" s="251">
        <v>820</v>
      </c>
      <c r="T16" s="251">
        <v>8</v>
      </c>
      <c r="U16" s="251">
        <v>784</v>
      </c>
      <c r="V16" s="251">
        <v>8</v>
      </c>
      <c r="W16" s="251">
        <v>794</v>
      </c>
      <c r="X16" s="251">
        <v>8</v>
      </c>
      <c r="Y16" s="251">
        <v>694</v>
      </c>
      <c r="Z16" s="253">
        <v>7</v>
      </c>
      <c r="AA16" s="251">
        <v>759</v>
      </c>
      <c r="AB16" s="253">
        <v>8</v>
      </c>
      <c r="AC16" s="251">
        <v>755</v>
      </c>
      <c r="AD16" s="253">
        <v>9</v>
      </c>
      <c r="AE16" s="251">
        <v>774</v>
      </c>
      <c r="AF16" s="253">
        <v>8</v>
      </c>
      <c r="AG16" s="251">
        <v>764</v>
      </c>
      <c r="AH16" s="253">
        <v>9</v>
      </c>
      <c r="AI16" s="251">
        <v>940</v>
      </c>
      <c r="AJ16" s="253">
        <v>10</v>
      </c>
      <c r="AK16" s="251">
        <v>742</v>
      </c>
      <c r="AL16" s="253">
        <v>8</v>
      </c>
      <c r="AM16" s="253">
        <v>783</v>
      </c>
      <c r="AN16" s="251">
        <v>9</v>
      </c>
      <c r="AO16" s="253">
        <v>753</v>
      </c>
      <c r="AP16" s="251">
        <v>8</v>
      </c>
      <c r="AQ16" s="253">
        <v>793</v>
      </c>
      <c r="AR16" s="251">
        <v>8</v>
      </c>
      <c r="AS16" s="253">
        <v>734</v>
      </c>
      <c r="AT16" s="251">
        <v>8</v>
      </c>
      <c r="AU16" s="254">
        <v>724</v>
      </c>
      <c r="AV16" s="254">
        <v>8</v>
      </c>
      <c r="AW16" s="254">
        <v>764</v>
      </c>
      <c r="AX16" s="254">
        <v>9</v>
      </c>
      <c r="AY16" s="345">
        <v>765</v>
      </c>
      <c r="AZ16" s="346">
        <v>9</v>
      </c>
      <c r="BA16" s="347" t="s">
        <v>161</v>
      </c>
      <c r="BB16" s="347" t="s">
        <v>161</v>
      </c>
      <c r="BC16" s="347" t="s">
        <v>161</v>
      </c>
      <c r="BD16" s="347" t="s">
        <v>161</v>
      </c>
      <c r="BE16" s="368">
        <v>763</v>
      </c>
      <c r="BF16" s="385">
        <v>8</v>
      </c>
      <c r="BG16" s="347" t="s">
        <v>161</v>
      </c>
      <c r="BH16" s="347" t="s">
        <v>161</v>
      </c>
      <c r="BI16" s="385">
        <v>749</v>
      </c>
      <c r="BJ16" s="385">
        <v>8</v>
      </c>
    </row>
    <row r="17" spans="1:62" s="43" customFormat="1" ht="12" customHeight="1">
      <c r="A17" s="249">
        <v>13</v>
      </c>
      <c r="B17" s="63" t="s">
        <v>324</v>
      </c>
      <c r="C17" s="250">
        <v>405</v>
      </c>
      <c r="D17" s="251">
        <v>417</v>
      </c>
      <c r="E17" s="251">
        <v>349</v>
      </c>
      <c r="F17" s="251">
        <v>596</v>
      </c>
      <c r="G17" s="251">
        <v>607</v>
      </c>
      <c r="H17" s="251">
        <v>8</v>
      </c>
      <c r="I17" s="252">
        <v>688</v>
      </c>
      <c r="J17" s="252">
        <v>9</v>
      </c>
      <c r="K17" s="251">
        <v>722</v>
      </c>
      <c r="L17" s="251">
        <v>9</v>
      </c>
      <c r="M17" s="251">
        <v>726</v>
      </c>
      <c r="N17" s="251">
        <v>9</v>
      </c>
      <c r="O17" s="251">
        <v>734</v>
      </c>
      <c r="P17" s="251">
        <v>9</v>
      </c>
      <c r="Q17" s="251">
        <v>745</v>
      </c>
      <c r="R17" s="251">
        <v>9</v>
      </c>
      <c r="S17" s="251">
        <v>744</v>
      </c>
      <c r="T17" s="251">
        <v>10</v>
      </c>
      <c r="U17" s="251">
        <v>742</v>
      </c>
      <c r="V17" s="251">
        <v>9</v>
      </c>
      <c r="W17" s="251">
        <v>769</v>
      </c>
      <c r="X17" s="251">
        <v>9</v>
      </c>
      <c r="Y17" s="251">
        <v>486</v>
      </c>
      <c r="Z17" s="253">
        <v>8</v>
      </c>
      <c r="AA17" s="251">
        <v>760</v>
      </c>
      <c r="AB17" s="253">
        <v>9</v>
      </c>
      <c r="AC17" s="251">
        <v>733</v>
      </c>
      <c r="AD17" s="253">
        <v>9</v>
      </c>
      <c r="AE17" s="251">
        <v>737</v>
      </c>
      <c r="AF17" s="253">
        <v>9</v>
      </c>
      <c r="AG17" s="251">
        <v>665</v>
      </c>
      <c r="AH17" s="253">
        <v>9</v>
      </c>
      <c r="AI17" s="251">
        <v>637</v>
      </c>
      <c r="AJ17" s="253">
        <v>9</v>
      </c>
      <c r="AK17" s="251">
        <v>593</v>
      </c>
      <c r="AL17" s="253">
        <v>8</v>
      </c>
      <c r="AM17" s="253">
        <v>638</v>
      </c>
      <c r="AN17" s="251">
        <v>7</v>
      </c>
      <c r="AO17" s="253">
        <v>662</v>
      </c>
      <c r="AP17" s="251">
        <v>7</v>
      </c>
      <c r="AQ17" s="253">
        <v>691</v>
      </c>
      <c r="AR17" s="251">
        <v>7</v>
      </c>
      <c r="AS17" s="253">
        <v>656</v>
      </c>
      <c r="AT17" s="251">
        <v>7</v>
      </c>
      <c r="AU17" s="254">
        <v>703</v>
      </c>
      <c r="AV17" s="254">
        <v>7</v>
      </c>
      <c r="AW17" s="254">
        <v>684</v>
      </c>
      <c r="AX17" s="254">
        <v>7</v>
      </c>
      <c r="AY17" s="345">
        <v>689</v>
      </c>
      <c r="AZ17" s="346">
        <v>7</v>
      </c>
      <c r="BA17" s="347" t="s">
        <v>161</v>
      </c>
      <c r="BB17" s="347" t="s">
        <v>161</v>
      </c>
      <c r="BC17" s="347" t="s">
        <v>161</v>
      </c>
      <c r="BD17" s="347" t="s">
        <v>161</v>
      </c>
      <c r="BE17" s="368">
        <v>713</v>
      </c>
      <c r="BF17" s="385">
        <v>7</v>
      </c>
      <c r="BG17" s="347" t="s">
        <v>161</v>
      </c>
      <c r="BH17" s="347" t="s">
        <v>161</v>
      </c>
      <c r="BI17" s="385">
        <v>728</v>
      </c>
      <c r="BJ17" s="385">
        <v>7</v>
      </c>
    </row>
    <row r="18" spans="1:62" s="43" customFormat="1" ht="12" customHeight="1">
      <c r="A18" s="249">
        <v>14</v>
      </c>
      <c r="B18" s="63" t="s">
        <v>323</v>
      </c>
      <c r="C18" s="250">
        <v>1960</v>
      </c>
      <c r="D18" s="251">
        <v>2085</v>
      </c>
      <c r="E18" s="251">
        <v>1993</v>
      </c>
      <c r="F18" s="251">
        <v>1812</v>
      </c>
      <c r="G18" s="251">
        <v>1874</v>
      </c>
      <c r="H18" s="251">
        <v>5</v>
      </c>
      <c r="I18" s="252">
        <v>1864</v>
      </c>
      <c r="J18" s="252">
        <v>5</v>
      </c>
      <c r="K18" s="251">
        <v>1755</v>
      </c>
      <c r="L18" s="251">
        <v>5</v>
      </c>
      <c r="M18" s="251">
        <v>1571</v>
      </c>
      <c r="N18" s="251">
        <v>4</v>
      </c>
      <c r="O18" s="251">
        <v>1556</v>
      </c>
      <c r="P18" s="251">
        <v>3</v>
      </c>
      <c r="Q18" s="251">
        <v>1569</v>
      </c>
      <c r="R18" s="251">
        <v>3</v>
      </c>
      <c r="S18" s="252">
        <v>1518</v>
      </c>
      <c r="T18" s="252" t="s">
        <v>197</v>
      </c>
      <c r="U18" s="251">
        <v>1439</v>
      </c>
      <c r="V18" s="251">
        <v>4</v>
      </c>
      <c r="W18" s="251">
        <v>1067</v>
      </c>
      <c r="X18" s="251">
        <v>4</v>
      </c>
      <c r="Y18" s="251">
        <v>1046</v>
      </c>
      <c r="Z18" s="253">
        <v>3</v>
      </c>
      <c r="AA18" s="251">
        <v>1059</v>
      </c>
      <c r="AB18" s="253">
        <v>3</v>
      </c>
      <c r="AC18" s="251">
        <v>846</v>
      </c>
      <c r="AD18" s="253" t="s">
        <v>10</v>
      </c>
      <c r="AE18" s="251">
        <v>829</v>
      </c>
      <c r="AF18" s="253" t="s">
        <v>10</v>
      </c>
      <c r="AG18" s="251">
        <v>738</v>
      </c>
      <c r="AH18" s="253" t="s">
        <v>10</v>
      </c>
      <c r="AI18" s="251">
        <v>663</v>
      </c>
      <c r="AJ18" s="253" t="s">
        <v>10</v>
      </c>
      <c r="AK18" s="251">
        <v>669</v>
      </c>
      <c r="AL18" s="253" t="s">
        <v>10</v>
      </c>
      <c r="AM18" s="253">
        <v>569</v>
      </c>
      <c r="AN18" s="251" t="s">
        <v>10</v>
      </c>
      <c r="AO18" s="253">
        <v>609</v>
      </c>
      <c r="AP18" s="251" t="s">
        <v>10</v>
      </c>
      <c r="AQ18" s="253">
        <v>672</v>
      </c>
      <c r="AR18" s="252" t="s">
        <v>197</v>
      </c>
      <c r="AS18" s="253">
        <v>707</v>
      </c>
      <c r="AT18" s="252" t="s">
        <v>10</v>
      </c>
      <c r="AU18" s="254">
        <v>689</v>
      </c>
      <c r="AV18" s="252" t="s">
        <v>10</v>
      </c>
      <c r="AW18" s="254">
        <v>695</v>
      </c>
      <c r="AX18" s="252" t="s">
        <v>10</v>
      </c>
      <c r="AY18" s="345">
        <v>731</v>
      </c>
      <c r="AZ18" s="346" t="s">
        <v>10</v>
      </c>
      <c r="BA18" s="347" t="s">
        <v>161</v>
      </c>
      <c r="BB18" s="347" t="s">
        <v>161</v>
      </c>
      <c r="BC18" s="347" t="s">
        <v>161</v>
      </c>
      <c r="BD18" s="347" t="s">
        <v>161</v>
      </c>
      <c r="BE18" s="368">
        <v>696</v>
      </c>
      <c r="BF18" s="252" t="s">
        <v>271</v>
      </c>
      <c r="BG18" s="347" t="s">
        <v>161</v>
      </c>
      <c r="BH18" s="347" t="s">
        <v>161</v>
      </c>
      <c r="BI18" s="385">
        <v>705</v>
      </c>
      <c r="BJ18" s="252" t="s">
        <v>271</v>
      </c>
    </row>
    <row r="19" spans="1:62" s="43" customFormat="1" ht="15" customHeight="1">
      <c r="A19" s="249">
        <v>15</v>
      </c>
      <c r="B19" s="63" t="s">
        <v>327</v>
      </c>
      <c r="C19" s="250">
        <v>427</v>
      </c>
      <c r="D19" s="251">
        <v>438</v>
      </c>
      <c r="E19" s="251">
        <v>415</v>
      </c>
      <c r="F19" s="251">
        <v>465</v>
      </c>
      <c r="G19" s="251">
        <v>515</v>
      </c>
      <c r="H19" s="251">
        <v>9</v>
      </c>
      <c r="I19" s="252">
        <v>487</v>
      </c>
      <c r="J19" s="252">
        <v>11</v>
      </c>
      <c r="K19" s="251">
        <v>516</v>
      </c>
      <c r="L19" s="251">
        <v>9</v>
      </c>
      <c r="M19" s="251">
        <v>497</v>
      </c>
      <c r="N19" s="251">
        <v>8</v>
      </c>
      <c r="O19" s="251">
        <v>590</v>
      </c>
      <c r="P19" s="251">
        <v>9</v>
      </c>
      <c r="Q19" s="251">
        <v>497</v>
      </c>
      <c r="R19" s="251">
        <v>8</v>
      </c>
      <c r="S19" s="251">
        <v>428</v>
      </c>
      <c r="T19" s="251">
        <v>8</v>
      </c>
      <c r="U19" s="251">
        <v>391</v>
      </c>
      <c r="V19" s="251">
        <v>7</v>
      </c>
      <c r="W19" s="251">
        <v>441</v>
      </c>
      <c r="X19" s="251">
        <v>8</v>
      </c>
      <c r="Y19" s="251">
        <v>442</v>
      </c>
      <c r="Z19" s="253">
        <v>9</v>
      </c>
      <c r="AA19" s="251">
        <v>458</v>
      </c>
      <c r="AB19" s="253">
        <v>9</v>
      </c>
      <c r="AC19" s="251">
        <v>469</v>
      </c>
      <c r="AD19" s="253">
        <v>9</v>
      </c>
      <c r="AE19" s="251">
        <v>464</v>
      </c>
      <c r="AF19" s="253">
        <v>9</v>
      </c>
      <c r="AG19" s="251">
        <v>464</v>
      </c>
      <c r="AH19" s="253">
        <v>9</v>
      </c>
      <c r="AI19" s="251">
        <v>257</v>
      </c>
      <c r="AJ19" s="253">
        <v>7</v>
      </c>
      <c r="AK19" s="251">
        <v>441</v>
      </c>
      <c r="AL19" s="253">
        <v>8</v>
      </c>
      <c r="AM19" s="253">
        <v>400</v>
      </c>
      <c r="AN19" s="251">
        <v>8</v>
      </c>
      <c r="AO19" s="253">
        <v>405</v>
      </c>
      <c r="AP19" s="251">
        <v>8</v>
      </c>
      <c r="AQ19" s="253">
        <v>402</v>
      </c>
      <c r="AR19" s="251">
        <v>8</v>
      </c>
      <c r="AS19" s="253">
        <v>378</v>
      </c>
      <c r="AT19" s="251">
        <v>8</v>
      </c>
      <c r="AU19" s="254">
        <v>377</v>
      </c>
      <c r="AV19" s="254">
        <v>8</v>
      </c>
      <c r="AW19" s="254">
        <v>374</v>
      </c>
      <c r="AX19" s="254">
        <v>8</v>
      </c>
      <c r="AY19" s="345">
        <v>410</v>
      </c>
      <c r="AZ19" s="346">
        <v>8</v>
      </c>
      <c r="BA19" s="347" t="s">
        <v>161</v>
      </c>
      <c r="BB19" s="347" t="s">
        <v>161</v>
      </c>
      <c r="BC19" s="347" t="s">
        <v>161</v>
      </c>
      <c r="BD19" s="347" t="s">
        <v>161</v>
      </c>
      <c r="BE19" s="368">
        <v>538</v>
      </c>
      <c r="BF19" s="385">
        <v>7</v>
      </c>
      <c r="BG19" s="347" t="s">
        <v>161</v>
      </c>
      <c r="BH19" s="347" t="s">
        <v>161</v>
      </c>
      <c r="BI19" s="385">
        <v>630</v>
      </c>
      <c r="BJ19" s="385">
        <v>7</v>
      </c>
    </row>
    <row r="20" spans="1:62" s="43" customFormat="1" ht="12" customHeight="1">
      <c r="A20" s="249">
        <v>16</v>
      </c>
      <c r="B20" s="63" t="s">
        <v>325</v>
      </c>
      <c r="C20" s="250">
        <v>1293</v>
      </c>
      <c r="D20" s="251">
        <v>1116</v>
      </c>
      <c r="E20" s="251">
        <v>1076</v>
      </c>
      <c r="F20" s="251">
        <v>960</v>
      </c>
      <c r="G20" s="251">
        <v>897</v>
      </c>
      <c r="H20" s="251">
        <v>21</v>
      </c>
      <c r="I20" s="252">
        <v>931</v>
      </c>
      <c r="J20" s="252">
        <v>22</v>
      </c>
      <c r="K20" s="251">
        <v>858</v>
      </c>
      <c r="L20" s="251">
        <v>20</v>
      </c>
      <c r="M20" s="251">
        <v>754</v>
      </c>
      <c r="N20" s="251">
        <v>18</v>
      </c>
      <c r="O20" s="251">
        <v>649</v>
      </c>
      <c r="P20" s="251">
        <v>16</v>
      </c>
      <c r="Q20" s="251">
        <v>693</v>
      </c>
      <c r="R20" s="251">
        <v>17</v>
      </c>
      <c r="S20" s="251">
        <v>628</v>
      </c>
      <c r="T20" s="251">
        <v>16</v>
      </c>
      <c r="U20" s="251">
        <v>603</v>
      </c>
      <c r="V20" s="251">
        <v>16</v>
      </c>
      <c r="W20" s="251">
        <v>574</v>
      </c>
      <c r="X20" s="251">
        <v>15</v>
      </c>
      <c r="Y20" s="251">
        <v>535</v>
      </c>
      <c r="Z20" s="253">
        <v>13</v>
      </c>
      <c r="AA20" s="251">
        <v>482</v>
      </c>
      <c r="AB20" s="253">
        <v>12</v>
      </c>
      <c r="AC20" s="251">
        <v>542</v>
      </c>
      <c r="AD20" s="253">
        <v>13</v>
      </c>
      <c r="AE20" s="251">
        <v>559</v>
      </c>
      <c r="AF20" s="253">
        <v>14</v>
      </c>
      <c r="AG20" s="251">
        <v>484</v>
      </c>
      <c r="AH20" s="253">
        <v>12</v>
      </c>
      <c r="AI20" s="251">
        <v>583</v>
      </c>
      <c r="AJ20" s="253">
        <v>13</v>
      </c>
      <c r="AK20" s="251">
        <v>542</v>
      </c>
      <c r="AL20" s="253">
        <v>11</v>
      </c>
      <c r="AM20" s="253">
        <v>554</v>
      </c>
      <c r="AN20" s="251">
        <v>13</v>
      </c>
      <c r="AO20" s="253">
        <v>474</v>
      </c>
      <c r="AP20" s="251">
        <v>12</v>
      </c>
      <c r="AQ20" s="253">
        <v>456</v>
      </c>
      <c r="AR20" s="251">
        <v>12</v>
      </c>
      <c r="AS20" s="253">
        <v>447</v>
      </c>
      <c r="AT20" s="251">
        <v>12</v>
      </c>
      <c r="AU20" s="254">
        <v>475</v>
      </c>
      <c r="AV20" s="254">
        <v>12</v>
      </c>
      <c r="AW20" s="254">
        <v>496</v>
      </c>
      <c r="AX20" s="254">
        <v>14</v>
      </c>
      <c r="AY20" s="345">
        <v>516</v>
      </c>
      <c r="AZ20" s="346">
        <v>14</v>
      </c>
      <c r="BA20" s="347" t="s">
        <v>161</v>
      </c>
      <c r="BB20" s="347" t="s">
        <v>161</v>
      </c>
      <c r="BC20" s="347" t="s">
        <v>161</v>
      </c>
      <c r="BD20" s="347" t="s">
        <v>161</v>
      </c>
      <c r="BE20" s="368">
        <v>520</v>
      </c>
      <c r="BF20" s="385">
        <v>13</v>
      </c>
      <c r="BG20" s="347" t="s">
        <v>161</v>
      </c>
      <c r="BH20" s="347" t="s">
        <v>161</v>
      </c>
      <c r="BI20" s="385">
        <v>534</v>
      </c>
      <c r="BJ20" s="385">
        <v>13</v>
      </c>
    </row>
    <row r="21" spans="1:62" s="43" customFormat="1" ht="12" customHeight="1">
      <c r="A21" s="249">
        <v>17</v>
      </c>
      <c r="B21" s="63" t="s">
        <v>326</v>
      </c>
      <c r="C21" s="250">
        <v>491</v>
      </c>
      <c r="D21" s="251">
        <v>480</v>
      </c>
      <c r="E21" s="251">
        <v>469</v>
      </c>
      <c r="F21" s="251">
        <v>416</v>
      </c>
      <c r="G21" s="251">
        <v>457</v>
      </c>
      <c r="H21" s="251">
        <v>4</v>
      </c>
      <c r="I21" s="252">
        <v>438</v>
      </c>
      <c r="J21" s="252">
        <v>4</v>
      </c>
      <c r="K21" s="251">
        <v>421</v>
      </c>
      <c r="L21" s="251">
        <v>4</v>
      </c>
      <c r="M21" s="251">
        <v>414</v>
      </c>
      <c r="N21" s="251">
        <v>4</v>
      </c>
      <c r="O21" s="251">
        <v>394</v>
      </c>
      <c r="P21" s="251">
        <v>4</v>
      </c>
      <c r="Q21" s="251">
        <v>376</v>
      </c>
      <c r="R21" s="251">
        <v>4</v>
      </c>
      <c r="S21" s="251">
        <v>369</v>
      </c>
      <c r="T21" s="251">
        <v>4</v>
      </c>
      <c r="U21" s="251">
        <v>348</v>
      </c>
      <c r="V21" s="251">
        <v>3</v>
      </c>
      <c r="W21" s="251">
        <v>434</v>
      </c>
      <c r="X21" s="251">
        <v>4</v>
      </c>
      <c r="Y21" s="251">
        <v>371</v>
      </c>
      <c r="Z21" s="253">
        <v>3</v>
      </c>
      <c r="AA21" s="251">
        <v>437</v>
      </c>
      <c r="AB21" s="253">
        <v>4</v>
      </c>
      <c r="AC21" s="251">
        <v>383</v>
      </c>
      <c r="AD21" s="253">
        <v>3</v>
      </c>
      <c r="AE21" s="251">
        <v>357</v>
      </c>
      <c r="AF21" s="253" t="s">
        <v>10</v>
      </c>
      <c r="AG21" s="251">
        <v>342</v>
      </c>
      <c r="AH21" s="253" t="s">
        <v>10</v>
      </c>
      <c r="AI21" s="251">
        <v>329</v>
      </c>
      <c r="AJ21" s="253" t="s">
        <v>10</v>
      </c>
      <c r="AK21" s="251">
        <v>344</v>
      </c>
      <c r="AL21" s="253" t="s">
        <v>10</v>
      </c>
      <c r="AM21" s="253">
        <v>482</v>
      </c>
      <c r="AN21" s="251">
        <v>4</v>
      </c>
      <c r="AO21" s="253">
        <v>465</v>
      </c>
      <c r="AP21" s="251">
        <v>3</v>
      </c>
      <c r="AQ21" s="253">
        <v>444</v>
      </c>
      <c r="AR21" s="251">
        <v>3</v>
      </c>
      <c r="AS21" s="253">
        <v>457</v>
      </c>
      <c r="AT21" s="251">
        <v>3</v>
      </c>
      <c r="AU21" s="254">
        <v>468</v>
      </c>
      <c r="AV21" s="254" t="s">
        <v>10</v>
      </c>
      <c r="AW21" s="254">
        <v>471</v>
      </c>
      <c r="AX21" s="254" t="s">
        <v>10</v>
      </c>
      <c r="AY21" s="345">
        <v>469</v>
      </c>
      <c r="AZ21" s="346">
        <v>3</v>
      </c>
      <c r="BA21" s="347" t="s">
        <v>161</v>
      </c>
      <c r="BB21" s="347" t="s">
        <v>161</v>
      </c>
      <c r="BC21" s="347" t="s">
        <v>161</v>
      </c>
      <c r="BD21" s="347" t="s">
        <v>161</v>
      </c>
      <c r="BE21" s="368">
        <v>502</v>
      </c>
      <c r="BF21" s="385">
        <v>3</v>
      </c>
      <c r="BG21" s="347" t="s">
        <v>161</v>
      </c>
      <c r="BH21" s="347" t="s">
        <v>161</v>
      </c>
      <c r="BI21" s="385">
        <v>507</v>
      </c>
      <c r="BJ21" s="252" t="s">
        <v>271</v>
      </c>
    </row>
    <row r="22" spans="1:62" s="43" customFormat="1" ht="12" customHeight="1">
      <c r="A22" s="249">
        <v>18</v>
      </c>
      <c r="B22" s="63" t="s">
        <v>329</v>
      </c>
      <c r="C22" s="250">
        <v>347</v>
      </c>
      <c r="D22" s="251">
        <v>400</v>
      </c>
      <c r="E22" s="251">
        <v>386</v>
      </c>
      <c r="F22" s="251">
        <v>440</v>
      </c>
      <c r="G22" s="251">
        <v>425</v>
      </c>
      <c r="H22" s="251">
        <v>6</v>
      </c>
      <c r="I22" s="252">
        <v>253</v>
      </c>
      <c r="J22" s="252">
        <v>6</v>
      </c>
      <c r="K22" s="251">
        <v>441</v>
      </c>
      <c r="L22" s="251">
        <v>5</v>
      </c>
      <c r="M22" s="251">
        <v>381</v>
      </c>
      <c r="N22" s="251">
        <v>5</v>
      </c>
      <c r="O22" s="251">
        <v>333</v>
      </c>
      <c r="P22" s="251">
        <v>5</v>
      </c>
      <c r="Q22" s="251">
        <v>360</v>
      </c>
      <c r="R22" s="251">
        <v>5</v>
      </c>
      <c r="S22" s="252">
        <v>357</v>
      </c>
      <c r="T22" s="251">
        <v>5</v>
      </c>
      <c r="U22" s="251">
        <v>423</v>
      </c>
      <c r="V22" s="251">
        <v>5</v>
      </c>
      <c r="W22" s="251">
        <v>364</v>
      </c>
      <c r="X22" s="251">
        <v>4</v>
      </c>
      <c r="Y22" s="251">
        <v>363</v>
      </c>
      <c r="Z22" s="253">
        <v>5</v>
      </c>
      <c r="AA22" s="251">
        <v>381</v>
      </c>
      <c r="AB22" s="253">
        <v>4</v>
      </c>
      <c r="AC22" s="251">
        <v>395</v>
      </c>
      <c r="AD22" s="253">
        <v>5</v>
      </c>
      <c r="AE22" s="251">
        <v>400</v>
      </c>
      <c r="AF22" s="253">
        <v>5</v>
      </c>
      <c r="AG22" s="251">
        <v>346</v>
      </c>
      <c r="AH22" s="253">
        <v>5</v>
      </c>
      <c r="AI22" s="251">
        <v>315</v>
      </c>
      <c r="AJ22" s="253">
        <v>5</v>
      </c>
      <c r="AK22" s="251">
        <v>315</v>
      </c>
      <c r="AL22" s="253">
        <v>4</v>
      </c>
      <c r="AM22" s="253">
        <v>289</v>
      </c>
      <c r="AN22" s="251">
        <v>4</v>
      </c>
      <c r="AO22" s="253">
        <v>324</v>
      </c>
      <c r="AP22" s="251">
        <v>4</v>
      </c>
      <c r="AQ22" s="253">
        <v>325</v>
      </c>
      <c r="AR22" s="251">
        <v>4</v>
      </c>
      <c r="AS22" s="253">
        <v>358</v>
      </c>
      <c r="AT22" s="251">
        <v>4</v>
      </c>
      <c r="AU22" s="254">
        <v>339</v>
      </c>
      <c r="AV22" s="254">
        <v>4</v>
      </c>
      <c r="AW22" s="254">
        <v>333</v>
      </c>
      <c r="AX22" s="254">
        <v>4</v>
      </c>
      <c r="AY22" s="345">
        <v>377</v>
      </c>
      <c r="AZ22" s="346">
        <v>4</v>
      </c>
      <c r="BA22" s="347" t="s">
        <v>161</v>
      </c>
      <c r="BB22" s="347" t="s">
        <v>161</v>
      </c>
      <c r="BC22" s="347" t="s">
        <v>161</v>
      </c>
      <c r="BD22" s="347" t="s">
        <v>161</v>
      </c>
      <c r="BE22" s="368">
        <v>473</v>
      </c>
      <c r="BF22" s="385">
        <v>4</v>
      </c>
      <c r="BG22" s="347" t="s">
        <v>161</v>
      </c>
      <c r="BH22" s="347" t="s">
        <v>161</v>
      </c>
      <c r="BI22" s="385">
        <v>500</v>
      </c>
      <c r="BJ22" s="385">
        <v>4</v>
      </c>
    </row>
    <row r="23" spans="1:62" s="43" customFormat="1" ht="12" customHeight="1">
      <c r="A23" s="249">
        <v>19</v>
      </c>
      <c r="B23" s="257" t="s">
        <v>330</v>
      </c>
      <c r="C23" s="258" t="s">
        <v>356</v>
      </c>
      <c r="D23" s="258" t="s">
        <v>356</v>
      </c>
      <c r="E23" s="258" t="s">
        <v>356</v>
      </c>
      <c r="F23" s="258" t="s">
        <v>356</v>
      </c>
      <c r="G23" s="258" t="s">
        <v>356</v>
      </c>
      <c r="H23" s="258" t="s">
        <v>356</v>
      </c>
      <c r="I23" s="258" t="s">
        <v>356</v>
      </c>
      <c r="J23" s="258" t="s">
        <v>356</v>
      </c>
      <c r="K23" s="258" t="s">
        <v>356</v>
      </c>
      <c r="L23" s="258" t="s">
        <v>356</v>
      </c>
      <c r="M23" s="258" t="s">
        <v>356</v>
      </c>
      <c r="N23" s="258" t="s">
        <v>356</v>
      </c>
      <c r="O23" s="258" t="s">
        <v>356</v>
      </c>
      <c r="P23" s="258" t="s">
        <v>356</v>
      </c>
      <c r="Q23" s="258" t="s">
        <v>356</v>
      </c>
      <c r="R23" s="258" t="s">
        <v>356</v>
      </c>
      <c r="S23" s="258" t="s">
        <v>356</v>
      </c>
      <c r="T23" s="258" t="s">
        <v>356</v>
      </c>
      <c r="U23" s="258" t="s">
        <v>356</v>
      </c>
      <c r="V23" s="258" t="s">
        <v>356</v>
      </c>
      <c r="W23" s="258" t="s">
        <v>356</v>
      </c>
      <c r="X23" s="258" t="s">
        <v>356</v>
      </c>
      <c r="Y23" s="258" t="s">
        <v>356</v>
      </c>
      <c r="Z23" s="258" t="s">
        <v>356</v>
      </c>
      <c r="AA23" s="258" t="s">
        <v>356</v>
      </c>
      <c r="AB23" s="258" t="s">
        <v>356</v>
      </c>
      <c r="AC23" s="258" t="s">
        <v>356</v>
      </c>
      <c r="AD23" s="258" t="s">
        <v>356</v>
      </c>
      <c r="AE23" s="258" t="s">
        <v>356</v>
      </c>
      <c r="AF23" s="258" t="s">
        <v>356</v>
      </c>
      <c r="AG23" s="258" t="s">
        <v>356</v>
      </c>
      <c r="AH23" s="258" t="s">
        <v>356</v>
      </c>
      <c r="AI23" s="258" t="s">
        <v>356</v>
      </c>
      <c r="AJ23" s="258" t="s">
        <v>356</v>
      </c>
      <c r="AK23" s="258" t="s">
        <v>356</v>
      </c>
      <c r="AL23" s="258" t="s">
        <v>356</v>
      </c>
      <c r="AM23" s="258" t="s">
        <v>356</v>
      </c>
      <c r="AN23" s="258" t="s">
        <v>356</v>
      </c>
      <c r="AO23" s="258" t="s">
        <v>356</v>
      </c>
      <c r="AP23" s="258" t="s">
        <v>356</v>
      </c>
      <c r="AQ23" s="258" t="s">
        <v>356</v>
      </c>
      <c r="AR23" s="258" t="s">
        <v>356</v>
      </c>
      <c r="AS23" s="258" t="s">
        <v>356</v>
      </c>
      <c r="AT23" s="258" t="s">
        <v>356</v>
      </c>
      <c r="AU23" s="258" t="s">
        <v>356</v>
      </c>
      <c r="AV23" s="258" t="s">
        <v>356</v>
      </c>
      <c r="AW23" s="254">
        <v>6</v>
      </c>
      <c r="AX23" s="254" t="s">
        <v>10</v>
      </c>
      <c r="AY23" s="345">
        <v>375</v>
      </c>
      <c r="AZ23" s="346" t="s">
        <v>10</v>
      </c>
      <c r="BA23" s="347" t="s">
        <v>161</v>
      </c>
      <c r="BB23" s="347" t="s">
        <v>161</v>
      </c>
      <c r="BC23" s="347" t="s">
        <v>161</v>
      </c>
      <c r="BD23" s="347" t="s">
        <v>161</v>
      </c>
      <c r="BE23" s="368">
        <v>466</v>
      </c>
      <c r="BF23" s="385">
        <v>3</v>
      </c>
      <c r="BG23" s="347" t="s">
        <v>161</v>
      </c>
      <c r="BH23" s="347" t="s">
        <v>161</v>
      </c>
      <c r="BI23" s="385">
        <v>429</v>
      </c>
      <c r="BJ23" s="385">
        <v>5</v>
      </c>
    </row>
    <row r="24" spans="1:62" s="43" customFormat="1" ht="12" customHeight="1">
      <c r="A24" s="249">
        <v>20</v>
      </c>
      <c r="B24" s="63" t="s">
        <v>328</v>
      </c>
      <c r="C24" s="256" t="s">
        <v>197</v>
      </c>
      <c r="D24" s="251">
        <v>57</v>
      </c>
      <c r="E24" s="251">
        <v>49</v>
      </c>
      <c r="F24" s="251">
        <v>50</v>
      </c>
      <c r="G24" s="251">
        <v>70</v>
      </c>
      <c r="H24" s="251" t="s">
        <v>10</v>
      </c>
      <c r="I24" s="252">
        <v>69</v>
      </c>
      <c r="J24" s="252" t="s">
        <v>10</v>
      </c>
      <c r="K24" s="251">
        <v>74</v>
      </c>
      <c r="L24" s="251" t="s">
        <v>10</v>
      </c>
      <c r="M24" s="251">
        <v>84</v>
      </c>
      <c r="N24" s="251" t="s">
        <v>10</v>
      </c>
      <c r="O24" s="251">
        <v>91</v>
      </c>
      <c r="P24" s="251" t="s">
        <v>10</v>
      </c>
      <c r="Q24" s="251">
        <v>85</v>
      </c>
      <c r="R24" s="251" t="s">
        <v>10</v>
      </c>
      <c r="S24" s="251">
        <v>79</v>
      </c>
      <c r="T24" s="251" t="s">
        <v>197</v>
      </c>
      <c r="U24" s="251">
        <v>96</v>
      </c>
      <c r="V24" s="251" t="s">
        <v>10</v>
      </c>
      <c r="W24" s="251">
        <v>151</v>
      </c>
      <c r="X24" s="251">
        <v>3</v>
      </c>
      <c r="Y24" s="251">
        <v>144</v>
      </c>
      <c r="Z24" s="253">
        <v>3</v>
      </c>
      <c r="AA24" s="251">
        <v>112</v>
      </c>
      <c r="AB24" s="253" t="s">
        <v>10</v>
      </c>
      <c r="AC24" s="251">
        <v>135</v>
      </c>
      <c r="AD24" s="253">
        <v>3</v>
      </c>
      <c r="AE24" s="251">
        <v>211</v>
      </c>
      <c r="AF24" s="253">
        <v>4</v>
      </c>
      <c r="AG24" s="251">
        <v>230</v>
      </c>
      <c r="AH24" s="253">
        <v>4</v>
      </c>
      <c r="AI24" s="251">
        <v>283</v>
      </c>
      <c r="AJ24" s="253">
        <v>5</v>
      </c>
      <c r="AK24" s="251">
        <v>255</v>
      </c>
      <c r="AL24" s="253">
        <v>5</v>
      </c>
      <c r="AM24" s="253">
        <v>228</v>
      </c>
      <c r="AN24" s="251">
        <v>5</v>
      </c>
      <c r="AO24" s="253">
        <v>198</v>
      </c>
      <c r="AP24" s="251">
        <v>4</v>
      </c>
      <c r="AQ24" s="253">
        <v>244</v>
      </c>
      <c r="AR24" s="251">
        <v>5</v>
      </c>
      <c r="AS24" s="253">
        <v>204</v>
      </c>
      <c r="AT24" s="251">
        <v>5</v>
      </c>
      <c r="AU24" s="254">
        <v>334</v>
      </c>
      <c r="AV24" s="254">
        <v>4</v>
      </c>
      <c r="AW24" s="254">
        <v>285</v>
      </c>
      <c r="AX24" s="254">
        <v>4</v>
      </c>
      <c r="AY24" s="345">
        <v>403</v>
      </c>
      <c r="AZ24" s="346">
        <v>3</v>
      </c>
      <c r="BA24" s="347" t="s">
        <v>161</v>
      </c>
      <c r="BB24" s="347" t="s">
        <v>161</v>
      </c>
      <c r="BC24" s="347" t="s">
        <v>161</v>
      </c>
      <c r="BD24" s="347" t="s">
        <v>161</v>
      </c>
      <c r="BE24" s="368">
        <v>480</v>
      </c>
      <c r="BF24" s="385">
        <v>3</v>
      </c>
      <c r="BG24" s="347" t="s">
        <v>161</v>
      </c>
      <c r="BH24" s="347" t="s">
        <v>161</v>
      </c>
      <c r="BI24" s="385">
        <v>343</v>
      </c>
      <c r="BJ24" s="385" t="s">
        <v>10</v>
      </c>
    </row>
    <row r="25" spans="1:62" s="43" customFormat="1" ht="12" customHeight="1">
      <c r="A25" s="249">
        <v>21</v>
      </c>
      <c r="B25" s="63" t="s">
        <v>332</v>
      </c>
      <c r="C25" s="250">
        <v>645</v>
      </c>
      <c r="D25" s="251">
        <v>780</v>
      </c>
      <c r="E25" s="251">
        <v>690</v>
      </c>
      <c r="F25" s="251">
        <v>717</v>
      </c>
      <c r="G25" s="251">
        <v>818</v>
      </c>
      <c r="H25" s="251">
        <v>8</v>
      </c>
      <c r="I25" s="252">
        <v>672</v>
      </c>
      <c r="J25" s="252">
        <v>9</v>
      </c>
      <c r="K25" s="251">
        <v>677</v>
      </c>
      <c r="L25" s="251">
        <v>8</v>
      </c>
      <c r="M25" s="251">
        <v>731</v>
      </c>
      <c r="N25" s="251">
        <v>8</v>
      </c>
      <c r="O25" s="251">
        <v>711</v>
      </c>
      <c r="P25" s="251">
        <v>7</v>
      </c>
      <c r="Q25" s="251">
        <v>620</v>
      </c>
      <c r="R25" s="251">
        <v>5</v>
      </c>
      <c r="S25" s="251">
        <v>533</v>
      </c>
      <c r="T25" s="251">
        <v>6</v>
      </c>
      <c r="U25" s="251">
        <v>533</v>
      </c>
      <c r="V25" s="251">
        <v>7</v>
      </c>
      <c r="W25" s="251">
        <v>440</v>
      </c>
      <c r="X25" s="251">
        <v>5</v>
      </c>
      <c r="Y25" s="251">
        <v>445</v>
      </c>
      <c r="Z25" s="253">
        <v>5</v>
      </c>
      <c r="AA25" s="251">
        <v>518</v>
      </c>
      <c r="AB25" s="253">
        <v>5</v>
      </c>
      <c r="AC25" s="251">
        <v>468</v>
      </c>
      <c r="AD25" s="253">
        <v>5</v>
      </c>
      <c r="AE25" s="251">
        <v>427</v>
      </c>
      <c r="AF25" s="253">
        <v>5</v>
      </c>
      <c r="AG25" s="251">
        <v>406</v>
      </c>
      <c r="AH25" s="253">
        <v>5</v>
      </c>
      <c r="AI25" s="251">
        <v>402</v>
      </c>
      <c r="AJ25" s="253">
        <v>5</v>
      </c>
      <c r="AK25" s="251">
        <v>401</v>
      </c>
      <c r="AL25" s="253">
        <v>5</v>
      </c>
      <c r="AM25" s="253">
        <v>405</v>
      </c>
      <c r="AN25" s="251">
        <v>5</v>
      </c>
      <c r="AO25" s="253">
        <v>390</v>
      </c>
      <c r="AP25" s="251">
        <v>5</v>
      </c>
      <c r="AQ25" s="253">
        <v>327</v>
      </c>
      <c r="AR25" s="251">
        <v>5</v>
      </c>
      <c r="AS25" s="253">
        <v>330</v>
      </c>
      <c r="AT25" s="251">
        <v>5</v>
      </c>
      <c r="AU25" s="254">
        <v>340</v>
      </c>
      <c r="AV25" s="254">
        <v>5</v>
      </c>
      <c r="AW25" s="254">
        <v>306</v>
      </c>
      <c r="AX25" s="254">
        <v>5</v>
      </c>
      <c r="AY25" s="345">
        <v>325</v>
      </c>
      <c r="AZ25" s="346">
        <v>5</v>
      </c>
      <c r="BA25" s="347" t="s">
        <v>161</v>
      </c>
      <c r="BB25" s="347" t="s">
        <v>161</v>
      </c>
      <c r="BC25" s="347" t="s">
        <v>161</v>
      </c>
      <c r="BD25" s="347" t="s">
        <v>161</v>
      </c>
      <c r="BE25" s="368">
        <v>273</v>
      </c>
      <c r="BF25" s="385">
        <v>5</v>
      </c>
      <c r="BG25" s="347" t="s">
        <v>161</v>
      </c>
      <c r="BH25" s="347" t="s">
        <v>161</v>
      </c>
      <c r="BI25" s="385">
        <v>339</v>
      </c>
      <c r="BJ25" s="385">
        <v>6</v>
      </c>
    </row>
    <row r="26" spans="1:62" s="43" customFormat="1" ht="12" customHeight="1">
      <c r="A26" s="249">
        <v>22</v>
      </c>
      <c r="B26" s="63" t="s">
        <v>338</v>
      </c>
      <c r="C26" s="250">
        <v>291</v>
      </c>
      <c r="D26" s="251">
        <v>435</v>
      </c>
      <c r="E26" s="251">
        <v>458</v>
      </c>
      <c r="F26" s="251">
        <v>416</v>
      </c>
      <c r="G26" s="251">
        <v>515</v>
      </c>
      <c r="H26" s="251">
        <v>8</v>
      </c>
      <c r="I26" s="252">
        <v>419</v>
      </c>
      <c r="J26" s="252">
        <v>8</v>
      </c>
      <c r="K26" s="251">
        <v>403</v>
      </c>
      <c r="L26" s="251">
        <v>5</v>
      </c>
      <c r="M26" s="251">
        <v>395</v>
      </c>
      <c r="N26" s="251">
        <v>6</v>
      </c>
      <c r="O26" s="251">
        <v>398</v>
      </c>
      <c r="P26" s="251">
        <v>6</v>
      </c>
      <c r="Q26" s="251">
        <v>395</v>
      </c>
      <c r="R26" s="251">
        <v>5</v>
      </c>
      <c r="S26" s="251">
        <v>395</v>
      </c>
      <c r="T26" s="251">
        <v>5</v>
      </c>
      <c r="U26" s="251">
        <v>400</v>
      </c>
      <c r="V26" s="251">
        <v>6</v>
      </c>
      <c r="W26" s="251">
        <v>304</v>
      </c>
      <c r="X26" s="251">
        <v>3</v>
      </c>
      <c r="Y26" s="251">
        <v>305</v>
      </c>
      <c r="Z26" s="253" t="s">
        <v>10</v>
      </c>
      <c r="AA26" s="251">
        <v>290</v>
      </c>
      <c r="AB26" s="253" t="s">
        <v>10</v>
      </c>
      <c r="AC26" s="251">
        <v>288</v>
      </c>
      <c r="AD26" s="253">
        <v>3</v>
      </c>
      <c r="AE26" s="251">
        <v>289</v>
      </c>
      <c r="AF26" s="253">
        <v>3</v>
      </c>
      <c r="AG26" s="251">
        <v>267</v>
      </c>
      <c r="AH26" s="253">
        <v>4</v>
      </c>
      <c r="AI26" s="251">
        <v>271</v>
      </c>
      <c r="AJ26" s="253">
        <v>3</v>
      </c>
      <c r="AK26" s="251">
        <v>264</v>
      </c>
      <c r="AL26" s="253">
        <v>3</v>
      </c>
      <c r="AM26" s="253">
        <v>278</v>
      </c>
      <c r="AN26" s="251">
        <v>3</v>
      </c>
      <c r="AO26" s="253">
        <v>274</v>
      </c>
      <c r="AP26" s="251">
        <v>3</v>
      </c>
      <c r="AQ26" s="253">
        <v>281</v>
      </c>
      <c r="AR26" s="252" t="s">
        <v>197</v>
      </c>
      <c r="AS26" s="253">
        <v>146</v>
      </c>
      <c r="AT26" s="252">
        <v>3</v>
      </c>
      <c r="AU26" s="254">
        <v>179</v>
      </c>
      <c r="AV26" s="252">
        <v>3</v>
      </c>
      <c r="AW26" s="254">
        <v>191</v>
      </c>
      <c r="AX26" s="252" t="s">
        <v>10</v>
      </c>
      <c r="AY26" s="345">
        <v>202</v>
      </c>
      <c r="AZ26" s="346">
        <v>3</v>
      </c>
      <c r="BA26" s="347" t="s">
        <v>161</v>
      </c>
      <c r="BB26" s="347" t="s">
        <v>161</v>
      </c>
      <c r="BC26" s="347" t="s">
        <v>161</v>
      </c>
      <c r="BD26" s="347" t="s">
        <v>161</v>
      </c>
      <c r="BE26" s="368">
        <v>197</v>
      </c>
      <c r="BF26" s="385">
        <v>3</v>
      </c>
      <c r="BG26" s="347" t="s">
        <v>161</v>
      </c>
      <c r="BH26" s="347" t="s">
        <v>161</v>
      </c>
      <c r="BI26" s="385">
        <v>265</v>
      </c>
      <c r="BJ26" s="385">
        <v>3</v>
      </c>
    </row>
    <row r="27" spans="1:62" s="43" customFormat="1" ht="12" customHeight="1">
      <c r="A27" s="249">
        <v>23</v>
      </c>
      <c r="B27" s="63" t="s">
        <v>334</v>
      </c>
      <c r="C27" s="250">
        <v>90</v>
      </c>
      <c r="D27" s="251">
        <v>86</v>
      </c>
      <c r="E27" s="251">
        <v>73</v>
      </c>
      <c r="F27" s="251">
        <v>42</v>
      </c>
      <c r="G27" s="251">
        <v>36</v>
      </c>
      <c r="H27" s="251" t="s">
        <v>10</v>
      </c>
      <c r="I27" s="252">
        <v>53</v>
      </c>
      <c r="J27" s="252" t="s">
        <v>10</v>
      </c>
      <c r="K27" s="251">
        <v>55</v>
      </c>
      <c r="L27" s="251" t="s">
        <v>10</v>
      </c>
      <c r="M27" s="251">
        <v>62</v>
      </c>
      <c r="N27" s="251" t="s">
        <v>10</v>
      </c>
      <c r="O27" s="251">
        <v>76</v>
      </c>
      <c r="P27" s="251" t="s">
        <v>10</v>
      </c>
      <c r="Q27" s="251">
        <v>81</v>
      </c>
      <c r="R27" s="251" t="s">
        <v>10</v>
      </c>
      <c r="S27" s="251">
        <v>61</v>
      </c>
      <c r="T27" s="255" t="s">
        <v>197</v>
      </c>
      <c r="U27" s="251">
        <v>73</v>
      </c>
      <c r="V27" s="251" t="s">
        <v>10</v>
      </c>
      <c r="W27" s="251">
        <v>71</v>
      </c>
      <c r="X27" s="251" t="s">
        <v>10</v>
      </c>
      <c r="Y27" s="251">
        <v>72</v>
      </c>
      <c r="Z27" s="253" t="s">
        <v>10</v>
      </c>
      <c r="AA27" s="251">
        <v>75</v>
      </c>
      <c r="AB27" s="253" t="s">
        <v>10</v>
      </c>
      <c r="AC27" s="251">
        <v>81</v>
      </c>
      <c r="AD27" s="253" t="s">
        <v>10</v>
      </c>
      <c r="AE27" s="251">
        <v>115</v>
      </c>
      <c r="AF27" s="253" t="s">
        <v>10</v>
      </c>
      <c r="AG27" s="251">
        <v>127</v>
      </c>
      <c r="AH27" s="253" t="s">
        <v>10</v>
      </c>
      <c r="AI27" s="251">
        <v>143</v>
      </c>
      <c r="AJ27" s="253" t="s">
        <v>10</v>
      </c>
      <c r="AK27" s="251">
        <v>158</v>
      </c>
      <c r="AL27" s="253" t="s">
        <v>10</v>
      </c>
      <c r="AM27" s="253">
        <v>173</v>
      </c>
      <c r="AN27" s="251" t="s">
        <v>10</v>
      </c>
      <c r="AO27" s="253">
        <v>184</v>
      </c>
      <c r="AP27" s="251" t="s">
        <v>10</v>
      </c>
      <c r="AQ27" s="253">
        <v>195</v>
      </c>
      <c r="AR27" s="252" t="s">
        <v>197</v>
      </c>
      <c r="AS27" s="253">
        <v>223</v>
      </c>
      <c r="AT27" s="252" t="s">
        <v>10</v>
      </c>
      <c r="AU27" s="254">
        <v>224</v>
      </c>
      <c r="AV27" s="252" t="s">
        <v>10</v>
      </c>
      <c r="AW27" s="254">
        <v>228</v>
      </c>
      <c r="AX27" s="252" t="s">
        <v>10</v>
      </c>
      <c r="AY27" s="345">
        <v>281</v>
      </c>
      <c r="AZ27" s="346" t="s">
        <v>10</v>
      </c>
      <c r="BA27" s="347" t="s">
        <v>161</v>
      </c>
      <c r="BB27" s="347" t="s">
        <v>161</v>
      </c>
      <c r="BC27" s="347" t="s">
        <v>161</v>
      </c>
      <c r="BD27" s="347" t="s">
        <v>161</v>
      </c>
      <c r="BE27" s="368">
        <v>238</v>
      </c>
      <c r="BF27" s="252" t="s">
        <v>271</v>
      </c>
      <c r="BG27" s="347" t="s">
        <v>161</v>
      </c>
      <c r="BH27" s="347" t="s">
        <v>161</v>
      </c>
      <c r="BI27" s="385">
        <v>257</v>
      </c>
      <c r="BJ27" s="252" t="s">
        <v>271</v>
      </c>
    </row>
    <row r="28" spans="1:62" s="43" customFormat="1" ht="12" customHeight="1">
      <c r="A28" s="249">
        <v>24</v>
      </c>
      <c r="B28" s="63" t="s">
        <v>337</v>
      </c>
      <c r="C28" s="250">
        <v>240</v>
      </c>
      <c r="D28" s="251">
        <v>234</v>
      </c>
      <c r="E28" s="251">
        <v>232</v>
      </c>
      <c r="F28" s="251">
        <v>246</v>
      </c>
      <c r="G28" s="251">
        <v>242</v>
      </c>
      <c r="H28" s="251">
        <v>5</v>
      </c>
      <c r="I28" s="252">
        <v>223</v>
      </c>
      <c r="J28" s="252">
        <v>5</v>
      </c>
      <c r="K28" s="251">
        <v>248</v>
      </c>
      <c r="L28" s="251">
        <v>5</v>
      </c>
      <c r="M28" s="251">
        <v>237</v>
      </c>
      <c r="N28" s="251">
        <v>5</v>
      </c>
      <c r="O28" s="251">
        <v>228</v>
      </c>
      <c r="P28" s="251">
        <v>4</v>
      </c>
      <c r="Q28" s="251">
        <v>217</v>
      </c>
      <c r="R28" s="251">
        <v>4</v>
      </c>
      <c r="S28" s="251">
        <v>221</v>
      </c>
      <c r="T28" s="251">
        <v>5</v>
      </c>
      <c r="U28" s="251">
        <v>209</v>
      </c>
      <c r="V28" s="251">
        <v>5</v>
      </c>
      <c r="W28" s="251">
        <v>201</v>
      </c>
      <c r="X28" s="251">
        <v>4</v>
      </c>
      <c r="Y28" s="251">
        <v>184</v>
      </c>
      <c r="Z28" s="253">
        <v>4</v>
      </c>
      <c r="AA28" s="251">
        <v>173</v>
      </c>
      <c r="AB28" s="253">
        <v>4</v>
      </c>
      <c r="AC28" s="251">
        <v>163</v>
      </c>
      <c r="AD28" s="253">
        <v>3</v>
      </c>
      <c r="AE28" s="251">
        <v>271</v>
      </c>
      <c r="AF28" s="253">
        <v>4</v>
      </c>
      <c r="AG28" s="251">
        <v>201</v>
      </c>
      <c r="AH28" s="253">
        <v>3</v>
      </c>
      <c r="AI28" s="251">
        <v>50</v>
      </c>
      <c r="AJ28" s="253" t="s">
        <v>10</v>
      </c>
      <c r="AK28" s="251">
        <v>218</v>
      </c>
      <c r="AL28" s="253">
        <v>3</v>
      </c>
      <c r="AM28" s="253">
        <v>210</v>
      </c>
      <c r="AN28" s="251">
        <v>4</v>
      </c>
      <c r="AO28" s="253">
        <v>195</v>
      </c>
      <c r="AP28" s="251">
        <v>3</v>
      </c>
      <c r="AQ28" s="253">
        <v>207</v>
      </c>
      <c r="AR28" s="252" t="s">
        <v>197</v>
      </c>
      <c r="AS28" s="253">
        <v>220</v>
      </c>
      <c r="AT28" s="252">
        <v>3</v>
      </c>
      <c r="AU28" s="254">
        <v>213</v>
      </c>
      <c r="AV28" s="252">
        <v>3</v>
      </c>
      <c r="AW28" s="254">
        <v>223</v>
      </c>
      <c r="AX28" s="252">
        <v>3</v>
      </c>
      <c r="AY28" s="345">
        <v>237</v>
      </c>
      <c r="AZ28" s="346">
        <v>3</v>
      </c>
      <c r="BA28" s="347" t="s">
        <v>161</v>
      </c>
      <c r="BB28" s="347" t="s">
        <v>161</v>
      </c>
      <c r="BC28" s="347" t="s">
        <v>161</v>
      </c>
      <c r="BD28" s="347" t="s">
        <v>161</v>
      </c>
      <c r="BE28" s="368">
        <v>244</v>
      </c>
      <c r="BF28" s="385">
        <v>3</v>
      </c>
      <c r="BG28" s="347" t="s">
        <v>161</v>
      </c>
      <c r="BH28" s="347" t="s">
        <v>161</v>
      </c>
      <c r="BI28" s="385">
        <v>256</v>
      </c>
      <c r="BJ28" s="385">
        <v>3</v>
      </c>
    </row>
    <row r="29" spans="1:62" s="43" customFormat="1" ht="15" customHeight="1">
      <c r="A29" s="249">
        <v>25</v>
      </c>
      <c r="B29" s="63" t="s">
        <v>317</v>
      </c>
      <c r="C29" s="255" t="s">
        <v>197</v>
      </c>
      <c r="D29" s="255" t="s">
        <v>197</v>
      </c>
      <c r="E29" s="255" t="s">
        <v>197</v>
      </c>
      <c r="F29" s="255" t="s">
        <v>197</v>
      </c>
      <c r="G29" s="252">
        <v>103</v>
      </c>
      <c r="H29" s="251" t="s">
        <v>10</v>
      </c>
      <c r="I29" s="252">
        <v>104</v>
      </c>
      <c r="J29" s="252" t="s">
        <v>10</v>
      </c>
      <c r="K29" s="251">
        <v>103</v>
      </c>
      <c r="L29" s="251" t="s">
        <v>10</v>
      </c>
      <c r="M29" s="251">
        <v>145</v>
      </c>
      <c r="N29" s="251" t="s">
        <v>10</v>
      </c>
      <c r="O29" s="251">
        <v>145</v>
      </c>
      <c r="P29" s="251" t="s">
        <v>10</v>
      </c>
      <c r="Q29" s="251">
        <v>60</v>
      </c>
      <c r="R29" s="251" t="s">
        <v>10</v>
      </c>
      <c r="S29" s="251">
        <v>205</v>
      </c>
      <c r="T29" s="252" t="s">
        <v>197</v>
      </c>
      <c r="U29" s="251">
        <v>259</v>
      </c>
      <c r="V29" s="251" t="s">
        <v>10</v>
      </c>
      <c r="W29" s="251">
        <v>219</v>
      </c>
      <c r="X29" s="251" t="s">
        <v>10</v>
      </c>
      <c r="Y29" s="251">
        <v>190</v>
      </c>
      <c r="Z29" s="253">
        <v>3</v>
      </c>
      <c r="AA29" s="251">
        <v>338</v>
      </c>
      <c r="AB29" s="253" t="s">
        <v>10</v>
      </c>
      <c r="AC29" s="251">
        <v>305</v>
      </c>
      <c r="AD29" s="253">
        <v>3</v>
      </c>
      <c r="AE29" s="251">
        <v>461</v>
      </c>
      <c r="AF29" s="253">
        <v>3</v>
      </c>
      <c r="AG29" s="251">
        <v>366</v>
      </c>
      <c r="AH29" s="253">
        <v>3</v>
      </c>
      <c r="AI29" s="251">
        <v>550</v>
      </c>
      <c r="AJ29" s="253">
        <v>4</v>
      </c>
      <c r="AK29" s="251">
        <v>475</v>
      </c>
      <c r="AL29" s="253">
        <v>3</v>
      </c>
      <c r="AM29" s="253">
        <v>507</v>
      </c>
      <c r="AN29" s="251">
        <v>4</v>
      </c>
      <c r="AO29" s="253">
        <v>489</v>
      </c>
      <c r="AP29" s="251">
        <v>4</v>
      </c>
      <c r="AQ29" s="253">
        <v>507</v>
      </c>
      <c r="AR29" s="251">
        <v>4</v>
      </c>
      <c r="AS29" s="253">
        <v>625</v>
      </c>
      <c r="AT29" s="251">
        <v>4</v>
      </c>
      <c r="AU29" s="254">
        <v>541</v>
      </c>
      <c r="AV29" s="252">
        <v>3</v>
      </c>
      <c r="AW29" s="254">
        <v>481</v>
      </c>
      <c r="AX29" s="252">
        <v>3</v>
      </c>
      <c r="AY29" s="345">
        <v>1014</v>
      </c>
      <c r="AZ29" s="346">
        <v>3</v>
      </c>
      <c r="BA29" s="347" t="s">
        <v>161</v>
      </c>
      <c r="BB29" s="347" t="s">
        <v>161</v>
      </c>
      <c r="BC29" s="347" t="s">
        <v>161</v>
      </c>
      <c r="BD29" s="347" t="s">
        <v>161</v>
      </c>
      <c r="BE29" s="368">
        <v>251</v>
      </c>
      <c r="BF29" s="252" t="s">
        <v>271</v>
      </c>
      <c r="BG29" s="347" t="s">
        <v>161</v>
      </c>
      <c r="BH29" s="347" t="s">
        <v>161</v>
      </c>
      <c r="BI29" s="385">
        <v>253</v>
      </c>
      <c r="BJ29" s="252" t="s">
        <v>271</v>
      </c>
    </row>
    <row r="30" spans="1:62" s="43" customFormat="1" ht="12" customHeight="1">
      <c r="A30" s="249">
        <v>26</v>
      </c>
      <c r="B30" s="65" t="s">
        <v>331</v>
      </c>
      <c r="C30" s="250">
        <v>339</v>
      </c>
      <c r="D30" s="251">
        <v>345</v>
      </c>
      <c r="E30" s="251">
        <v>338</v>
      </c>
      <c r="F30" s="251">
        <v>562</v>
      </c>
      <c r="G30" s="251">
        <v>614</v>
      </c>
      <c r="H30" s="251">
        <v>5</v>
      </c>
      <c r="I30" s="252">
        <v>609</v>
      </c>
      <c r="J30" s="252">
        <v>7</v>
      </c>
      <c r="K30" s="251">
        <v>613</v>
      </c>
      <c r="L30" s="251">
        <v>7</v>
      </c>
      <c r="M30" s="251">
        <v>592</v>
      </c>
      <c r="N30" s="251">
        <v>7</v>
      </c>
      <c r="O30" s="251">
        <v>610</v>
      </c>
      <c r="P30" s="251">
        <v>8</v>
      </c>
      <c r="Q30" s="251">
        <v>603</v>
      </c>
      <c r="R30" s="251">
        <v>7</v>
      </c>
      <c r="S30" s="251">
        <v>597</v>
      </c>
      <c r="T30" s="251">
        <v>7</v>
      </c>
      <c r="U30" s="251">
        <v>575</v>
      </c>
      <c r="V30" s="251">
        <v>7</v>
      </c>
      <c r="W30" s="251">
        <v>585</v>
      </c>
      <c r="X30" s="251">
        <v>7</v>
      </c>
      <c r="Y30" s="251">
        <v>593</v>
      </c>
      <c r="Z30" s="253">
        <v>9</v>
      </c>
      <c r="AA30" s="251">
        <v>643</v>
      </c>
      <c r="AB30" s="253">
        <v>9</v>
      </c>
      <c r="AC30" s="251">
        <v>709</v>
      </c>
      <c r="AD30" s="253">
        <v>7</v>
      </c>
      <c r="AE30" s="251">
        <v>702</v>
      </c>
      <c r="AF30" s="253">
        <v>10</v>
      </c>
      <c r="AG30" s="251">
        <v>715</v>
      </c>
      <c r="AH30" s="253">
        <v>10</v>
      </c>
      <c r="AI30" s="251">
        <v>770</v>
      </c>
      <c r="AJ30" s="253">
        <v>9</v>
      </c>
      <c r="AK30" s="251">
        <v>806</v>
      </c>
      <c r="AL30" s="253">
        <v>8</v>
      </c>
      <c r="AM30" s="253">
        <v>771</v>
      </c>
      <c r="AN30" s="251">
        <v>6</v>
      </c>
      <c r="AO30" s="253">
        <v>717</v>
      </c>
      <c r="AP30" s="251">
        <v>7</v>
      </c>
      <c r="AQ30" s="253">
        <v>568</v>
      </c>
      <c r="AR30" s="251">
        <v>7</v>
      </c>
      <c r="AS30" s="253">
        <v>296</v>
      </c>
      <c r="AT30" s="251">
        <v>6</v>
      </c>
      <c r="AU30" s="254">
        <v>302</v>
      </c>
      <c r="AV30" s="254">
        <v>7</v>
      </c>
      <c r="AW30" s="254">
        <v>290</v>
      </c>
      <c r="AX30" s="254">
        <v>6</v>
      </c>
      <c r="AY30" s="345">
        <v>327</v>
      </c>
      <c r="AZ30" s="346">
        <v>7</v>
      </c>
      <c r="BA30" s="347" t="s">
        <v>161</v>
      </c>
      <c r="BB30" s="347" t="s">
        <v>161</v>
      </c>
      <c r="BC30" s="347" t="s">
        <v>161</v>
      </c>
      <c r="BD30" s="347" t="s">
        <v>161</v>
      </c>
      <c r="BE30" s="368">
        <v>281</v>
      </c>
      <c r="BF30" s="385">
        <v>7</v>
      </c>
      <c r="BG30" s="347" t="s">
        <v>161</v>
      </c>
      <c r="BH30" s="347" t="s">
        <v>161</v>
      </c>
      <c r="BI30" s="385">
        <v>253</v>
      </c>
      <c r="BJ30" s="385">
        <v>7</v>
      </c>
    </row>
    <row r="31" spans="1:62" s="43" customFormat="1" ht="12" customHeight="1">
      <c r="A31" s="249">
        <v>27</v>
      </c>
      <c r="B31" s="63" t="s">
        <v>348</v>
      </c>
      <c r="C31" s="250">
        <v>33</v>
      </c>
      <c r="D31" s="251">
        <v>48</v>
      </c>
      <c r="E31" s="251">
        <v>50</v>
      </c>
      <c r="F31" s="251">
        <v>59</v>
      </c>
      <c r="G31" s="251">
        <v>56</v>
      </c>
      <c r="H31" s="251" t="s">
        <v>10</v>
      </c>
      <c r="I31" s="252">
        <v>57</v>
      </c>
      <c r="J31" s="252" t="s">
        <v>10</v>
      </c>
      <c r="K31" s="251">
        <v>66</v>
      </c>
      <c r="L31" s="251" t="s">
        <v>10</v>
      </c>
      <c r="M31" s="251">
        <v>86</v>
      </c>
      <c r="N31" s="251" t="s">
        <v>10</v>
      </c>
      <c r="O31" s="251">
        <v>97</v>
      </c>
      <c r="P31" s="251" t="s">
        <v>10</v>
      </c>
      <c r="Q31" s="251">
        <v>102</v>
      </c>
      <c r="R31" s="251" t="s">
        <v>10</v>
      </c>
      <c r="S31" s="251">
        <v>109</v>
      </c>
      <c r="T31" s="255" t="s">
        <v>197</v>
      </c>
      <c r="U31" s="251">
        <v>138</v>
      </c>
      <c r="V31" s="251" t="s">
        <v>10</v>
      </c>
      <c r="W31" s="251">
        <v>140</v>
      </c>
      <c r="X31" s="251" t="s">
        <v>10</v>
      </c>
      <c r="Y31" s="251">
        <v>181</v>
      </c>
      <c r="Z31" s="253" t="s">
        <v>10</v>
      </c>
      <c r="AA31" s="251">
        <v>168</v>
      </c>
      <c r="AB31" s="253" t="s">
        <v>10</v>
      </c>
      <c r="AC31" s="251">
        <v>143</v>
      </c>
      <c r="AD31" s="253" t="s">
        <v>10</v>
      </c>
      <c r="AE31" s="251">
        <v>137</v>
      </c>
      <c r="AF31" s="253" t="s">
        <v>10</v>
      </c>
      <c r="AG31" s="251">
        <v>134</v>
      </c>
      <c r="AH31" s="253" t="s">
        <v>10</v>
      </c>
      <c r="AI31" s="251">
        <v>119</v>
      </c>
      <c r="AJ31" s="253" t="s">
        <v>10</v>
      </c>
      <c r="AK31" s="251">
        <v>108</v>
      </c>
      <c r="AL31" s="253" t="s">
        <v>10</v>
      </c>
      <c r="AM31" s="253">
        <v>89</v>
      </c>
      <c r="AN31" s="251" t="s">
        <v>10</v>
      </c>
      <c r="AO31" s="253">
        <v>109</v>
      </c>
      <c r="AP31" s="251">
        <v>3</v>
      </c>
      <c r="AQ31" s="253">
        <v>107</v>
      </c>
      <c r="AR31" s="252" t="s">
        <v>197</v>
      </c>
      <c r="AS31" s="253">
        <v>108</v>
      </c>
      <c r="AT31" s="252">
        <v>3</v>
      </c>
      <c r="AU31" s="254">
        <v>114</v>
      </c>
      <c r="AV31" s="252">
        <v>3</v>
      </c>
      <c r="AW31" s="254">
        <v>120</v>
      </c>
      <c r="AX31" s="252">
        <v>3</v>
      </c>
      <c r="AY31" s="345">
        <v>112</v>
      </c>
      <c r="AZ31" s="346">
        <v>3</v>
      </c>
      <c r="BA31" s="347" t="s">
        <v>161</v>
      </c>
      <c r="BB31" s="347" t="s">
        <v>161</v>
      </c>
      <c r="BC31" s="347" t="s">
        <v>161</v>
      </c>
      <c r="BD31" s="347" t="s">
        <v>161</v>
      </c>
      <c r="BE31" s="368">
        <v>132</v>
      </c>
      <c r="BF31" s="385">
        <v>3</v>
      </c>
      <c r="BG31" s="347" t="s">
        <v>161</v>
      </c>
      <c r="BH31" s="347" t="s">
        <v>161</v>
      </c>
      <c r="BI31" s="385">
        <v>235</v>
      </c>
      <c r="BJ31" s="252" t="s">
        <v>271</v>
      </c>
    </row>
    <row r="32" spans="1:62" s="43" customFormat="1" ht="12" customHeight="1">
      <c r="A32" s="249">
        <v>28</v>
      </c>
      <c r="B32" s="63" t="s">
        <v>333</v>
      </c>
      <c r="C32" s="250">
        <v>142</v>
      </c>
      <c r="D32" s="251">
        <v>216</v>
      </c>
      <c r="E32" s="251">
        <v>233</v>
      </c>
      <c r="F32" s="251">
        <v>413</v>
      </c>
      <c r="G32" s="251">
        <v>408</v>
      </c>
      <c r="H32" s="251">
        <v>7</v>
      </c>
      <c r="I32" s="252">
        <v>402</v>
      </c>
      <c r="J32" s="252">
        <v>8</v>
      </c>
      <c r="K32" s="251">
        <v>389</v>
      </c>
      <c r="L32" s="251">
        <v>9</v>
      </c>
      <c r="M32" s="251">
        <v>397</v>
      </c>
      <c r="N32" s="251">
        <v>9</v>
      </c>
      <c r="O32" s="251">
        <v>368</v>
      </c>
      <c r="P32" s="251">
        <v>9</v>
      </c>
      <c r="Q32" s="251">
        <v>402</v>
      </c>
      <c r="R32" s="251">
        <v>8</v>
      </c>
      <c r="S32" s="251">
        <v>405</v>
      </c>
      <c r="T32" s="251">
        <v>9</v>
      </c>
      <c r="U32" s="251">
        <v>374</v>
      </c>
      <c r="V32" s="251">
        <v>8</v>
      </c>
      <c r="W32" s="251">
        <v>404</v>
      </c>
      <c r="X32" s="251">
        <v>9</v>
      </c>
      <c r="Y32" s="251">
        <v>479</v>
      </c>
      <c r="Z32" s="253">
        <v>9</v>
      </c>
      <c r="AA32" s="251">
        <v>417</v>
      </c>
      <c r="AB32" s="253">
        <v>10</v>
      </c>
      <c r="AC32" s="251">
        <v>369</v>
      </c>
      <c r="AD32" s="253">
        <v>10</v>
      </c>
      <c r="AE32" s="251">
        <v>388</v>
      </c>
      <c r="AF32" s="253">
        <v>10</v>
      </c>
      <c r="AG32" s="251">
        <v>407</v>
      </c>
      <c r="AH32" s="253">
        <v>9</v>
      </c>
      <c r="AI32" s="251">
        <v>347</v>
      </c>
      <c r="AJ32" s="253">
        <v>8</v>
      </c>
      <c r="AK32" s="251">
        <v>321</v>
      </c>
      <c r="AL32" s="253">
        <v>9</v>
      </c>
      <c r="AM32" s="253">
        <v>333</v>
      </c>
      <c r="AN32" s="251">
        <v>9</v>
      </c>
      <c r="AO32" s="253">
        <v>312</v>
      </c>
      <c r="AP32" s="251">
        <v>8</v>
      </c>
      <c r="AQ32" s="253">
        <v>307</v>
      </c>
      <c r="AR32" s="251">
        <v>8</v>
      </c>
      <c r="AS32" s="253">
        <v>306</v>
      </c>
      <c r="AT32" s="251">
        <v>8</v>
      </c>
      <c r="AU32" s="254">
        <v>315</v>
      </c>
      <c r="AV32" s="254">
        <v>8</v>
      </c>
      <c r="AW32" s="254">
        <v>293</v>
      </c>
      <c r="AX32" s="254">
        <v>8</v>
      </c>
      <c r="AY32" s="345">
        <v>287</v>
      </c>
      <c r="AZ32" s="346">
        <v>8</v>
      </c>
      <c r="BA32" s="347" t="s">
        <v>161</v>
      </c>
      <c r="BB32" s="347" t="s">
        <v>161</v>
      </c>
      <c r="BC32" s="347" t="s">
        <v>161</v>
      </c>
      <c r="BD32" s="347" t="s">
        <v>161</v>
      </c>
      <c r="BE32" s="368">
        <v>285</v>
      </c>
      <c r="BF32" s="385">
        <v>9</v>
      </c>
      <c r="BG32" s="347" t="s">
        <v>161</v>
      </c>
      <c r="BH32" s="347" t="s">
        <v>161</v>
      </c>
      <c r="BI32" s="385">
        <v>230</v>
      </c>
      <c r="BJ32" s="385">
        <v>9</v>
      </c>
    </row>
    <row r="33" spans="1:62" s="43" customFormat="1" ht="12" customHeight="1">
      <c r="A33" s="249">
        <v>29</v>
      </c>
      <c r="B33" s="63" t="s">
        <v>343</v>
      </c>
      <c r="C33" s="250">
        <v>17</v>
      </c>
      <c r="D33" s="256" t="s">
        <v>344</v>
      </c>
      <c r="E33" s="252">
        <v>16</v>
      </c>
      <c r="F33" s="252">
        <v>49</v>
      </c>
      <c r="G33" s="252">
        <v>50</v>
      </c>
      <c r="H33" s="251">
        <v>4</v>
      </c>
      <c r="I33" s="252">
        <v>37</v>
      </c>
      <c r="J33" s="252">
        <v>5</v>
      </c>
      <c r="K33" s="251">
        <v>42</v>
      </c>
      <c r="L33" s="251">
        <v>3</v>
      </c>
      <c r="M33" s="251">
        <v>60</v>
      </c>
      <c r="N33" s="251">
        <v>4</v>
      </c>
      <c r="O33" s="251">
        <v>64</v>
      </c>
      <c r="P33" s="251">
        <v>3</v>
      </c>
      <c r="Q33" s="251">
        <v>77</v>
      </c>
      <c r="R33" s="251">
        <v>4</v>
      </c>
      <c r="S33" s="251">
        <v>62</v>
      </c>
      <c r="T33" s="251">
        <v>4</v>
      </c>
      <c r="U33" s="251">
        <v>95</v>
      </c>
      <c r="V33" s="251">
        <v>4</v>
      </c>
      <c r="W33" s="251">
        <v>72</v>
      </c>
      <c r="X33" s="251">
        <v>3</v>
      </c>
      <c r="Y33" s="251">
        <v>98</v>
      </c>
      <c r="Z33" s="253">
        <v>4</v>
      </c>
      <c r="AA33" s="251">
        <v>123</v>
      </c>
      <c r="AB33" s="253">
        <v>4</v>
      </c>
      <c r="AC33" s="251">
        <v>71</v>
      </c>
      <c r="AD33" s="253">
        <v>3</v>
      </c>
      <c r="AE33" s="251">
        <v>121</v>
      </c>
      <c r="AF33" s="253">
        <v>4</v>
      </c>
      <c r="AG33" s="251">
        <v>126</v>
      </c>
      <c r="AH33" s="253">
        <v>4</v>
      </c>
      <c r="AI33" s="251">
        <v>171</v>
      </c>
      <c r="AJ33" s="253">
        <v>5</v>
      </c>
      <c r="AK33" s="251">
        <v>145</v>
      </c>
      <c r="AL33" s="253">
        <v>5</v>
      </c>
      <c r="AM33" s="253">
        <v>152</v>
      </c>
      <c r="AN33" s="251">
        <v>5</v>
      </c>
      <c r="AO33" s="253">
        <v>152</v>
      </c>
      <c r="AP33" s="251">
        <v>4</v>
      </c>
      <c r="AQ33" s="253">
        <v>143</v>
      </c>
      <c r="AR33" s="251">
        <v>5</v>
      </c>
      <c r="AS33" s="253">
        <v>158</v>
      </c>
      <c r="AT33" s="251">
        <v>4</v>
      </c>
      <c r="AU33" s="254">
        <v>169</v>
      </c>
      <c r="AV33" s="254">
        <v>4</v>
      </c>
      <c r="AW33" s="254">
        <v>140</v>
      </c>
      <c r="AX33" s="254">
        <v>4</v>
      </c>
      <c r="AY33" s="345">
        <v>158</v>
      </c>
      <c r="AZ33" s="346">
        <v>4</v>
      </c>
      <c r="BA33" s="347" t="s">
        <v>161</v>
      </c>
      <c r="BB33" s="347" t="s">
        <v>161</v>
      </c>
      <c r="BC33" s="347" t="s">
        <v>161</v>
      </c>
      <c r="BD33" s="347" t="s">
        <v>161</v>
      </c>
      <c r="BE33" s="368">
        <v>163</v>
      </c>
      <c r="BF33" s="385">
        <v>3</v>
      </c>
      <c r="BG33" s="347" t="s">
        <v>161</v>
      </c>
      <c r="BH33" s="347" t="s">
        <v>161</v>
      </c>
      <c r="BI33" s="385">
        <v>225</v>
      </c>
      <c r="BJ33" s="385">
        <v>3</v>
      </c>
    </row>
    <row r="34" spans="1:62" s="43" customFormat="1" ht="12" customHeight="1">
      <c r="A34" s="249">
        <v>30</v>
      </c>
      <c r="B34" s="63" t="s">
        <v>335</v>
      </c>
      <c r="C34" s="250">
        <v>154</v>
      </c>
      <c r="D34" s="251">
        <v>156</v>
      </c>
      <c r="E34" s="251">
        <v>169</v>
      </c>
      <c r="F34" s="251">
        <v>168</v>
      </c>
      <c r="G34" s="251">
        <v>182</v>
      </c>
      <c r="H34" s="251" t="s">
        <v>10</v>
      </c>
      <c r="I34" s="252">
        <v>183</v>
      </c>
      <c r="J34" s="252" t="s">
        <v>10</v>
      </c>
      <c r="K34" s="251">
        <v>189</v>
      </c>
      <c r="L34" s="251" t="s">
        <v>10</v>
      </c>
      <c r="M34" s="251">
        <v>180</v>
      </c>
      <c r="N34" s="251" t="s">
        <v>10</v>
      </c>
      <c r="O34" s="251">
        <v>202</v>
      </c>
      <c r="P34" s="251" t="s">
        <v>10</v>
      </c>
      <c r="Q34" s="251">
        <v>196</v>
      </c>
      <c r="R34" s="251" t="s">
        <v>10</v>
      </c>
      <c r="S34" s="251">
        <v>177</v>
      </c>
      <c r="T34" s="255" t="s">
        <v>197</v>
      </c>
      <c r="U34" s="251">
        <v>186</v>
      </c>
      <c r="V34" s="251" t="s">
        <v>10</v>
      </c>
      <c r="W34" s="251">
        <v>188</v>
      </c>
      <c r="X34" s="251" t="s">
        <v>10</v>
      </c>
      <c r="Y34" s="251">
        <v>190</v>
      </c>
      <c r="Z34" s="253" t="s">
        <v>10</v>
      </c>
      <c r="AA34" s="251">
        <v>208</v>
      </c>
      <c r="AB34" s="253" t="s">
        <v>10</v>
      </c>
      <c r="AC34" s="252" t="s">
        <v>305</v>
      </c>
      <c r="AD34" s="253" t="s">
        <v>336</v>
      </c>
      <c r="AE34" s="251">
        <v>216</v>
      </c>
      <c r="AF34" s="253" t="s">
        <v>10</v>
      </c>
      <c r="AG34" s="251">
        <v>289</v>
      </c>
      <c r="AH34" s="253" t="s">
        <v>10</v>
      </c>
      <c r="AI34" s="251">
        <v>264</v>
      </c>
      <c r="AJ34" s="253" t="s">
        <v>10</v>
      </c>
      <c r="AK34" s="251">
        <v>230</v>
      </c>
      <c r="AL34" s="253" t="s">
        <v>10</v>
      </c>
      <c r="AM34" s="253">
        <v>231</v>
      </c>
      <c r="AN34" s="251" t="s">
        <v>10</v>
      </c>
      <c r="AO34" s="253">
        <v>234</v>
      </c>
      <c r="AP34" s="251" t="s">
        <v>10</v>
      </c>
      <c r="AQ34" s="253">
        <v>237</v>
      </c>
      <c r="AR34" s="252" t="s">
        <v>197</v>
      </c>
      <c r="AS34" s="253">
        <v>242</v>
      </c>
      <c r="AT34" s="252" t="s">
        <v>10</v>
      </c>
      <c r="AU34" s="254">
        <v>245</v>
      </c>
      <c r="AV34" s="252" t="s">
        <v>10</v>
      </c>
      <c r="AW34" s="254">
        <v>249</v>
      </c>
      <c r="AX34" s="252" t="s">
        <v>10</v>
      </c>
      <c r="AY34" s="345">
        <v>245</v>
      </c>
      <c r="AZ34" s="346" t="s">
        <v>10</v>
      </c>
      <c r="BA34" s="347" t="s">
        <v>161</v>
      </c>
      <c r="BB34" s="347" t="s">
        <v>161</v>
      </c>
      <c r="BC34" s="347" t="s">
        <v>161</v>
      </c>
      <c r="BD34" s="347" t="s">
        <v>161</v>
      </c>
      <c r="BE34" s="368">
        <v>251</v>
      </c>
      <c r="BF34" s="252" t="s">
        <v>271</v>
      </c>
      <c r="BG34" s="347" t="s">
        <v>161</v>
      </c>
      <c r="BH34" s="347" t="s">
        <v>161</v>
      </c>
      <c r="BI34" s="385">
        <v>224</v>
      </c>
      <c r="BJ34" s="252" t="s">
        <v>271</v>
      </c>
    </row>
    <row r="35" spans="1:62" s="43" customFormat="1" ht="12" customHeight="1">
      <c r="A35" s="249">
        <v>31</v>
      </c>
      <c r="B35" s="63" t="s">
        <v>346</v>
      </c>
      <c r="C35" s="250">
        <v>144</v>
      </c>
      <c r="D35" s="251">
        <v>183</v>
      </c>
      <c r="E35" s="251">
        <v>303</v>
      </c>
      <c r="F35" s="251">
        <v>160</v>
      </c>
      <c r="G35" s="251">
        <v>172</v>
      </c>
      <c r="H35" s="251" t="s">
        <v>10</v>
      </c>
      <c r="I35" s="252">
        <v>202</v>
      </c>
      <c r="J35" s="252" t="s">
        <v>10</v>
      </c>
      <c r="K35" s="251">
        <v>219</v>
      </c>
      <c r="L35" s="251" t="s">
        <v>10</v>
      </c>
      <c r="M35" s="251">
        <v>220</v>
      </c>
      <c r="N35" s="251" t="s">
        <v>10</v>
      </c>
      <c r="O35" s="251">
        <v>228</v>
      </c>
      <c r="P35" s="251" t="s">
        <v>10</v>
      </c>
      <c r="Q35" s="251">
        <v>152</v>
      </c>
      <c r="R35" s="251">
        <v>3</v>
      </c>
      <c r="S35" s="251">
        <v>153</v>
      </c>
      <c r="T35" s="252" t="s">
        <v>197</v>
      </c>
      <c r="U35" s="251">
        <v>169</v>
      </c>
      <c r="V35" s="251">
        <v>3</v>
      </c>
      <c r="W35" s="251">
        <v>168</v>
      </c>
      <c r="X35" s="251">
        <v>3</v>
      </c>
      <c r="Y35" s="251">
        <v>152</v>
      </c>
      <c r="Z35" s="253">
        <v>3</v>
      </c>
      <c r="AA35" s="251">
        <v>163</v>
      </c>
      <c r="AB35" s="253">
        <v>3</v>
      </c>
      <c r="AC35" s="251">
        <v>199</v>
      </c>
      <c r="AD35" s="253">
        <v>4</v>
      </c>
      <c r="AE35" s="251">
        <v>238</v>
      </c>
      <c r="AF35" s="253">
        <v>4</v>
      </c>
      <c r="AG35" s="251">
        <v>244</v>
      </c>
      <c r="AH35" s="253">
        <v>5</v>
      </c>
      <c r="AI35" s="251">
        <v>218</v>
      </c>
      <c r="AJ35" s="253">
        <v>5</v>
      </c>
      <c r="AK35" s="251">
        <v>180</v>
      </c>
      <c r="AL35" s="253">
        <v>5</v>
      </c>
      <c r="AM35" s="253">
        <v>104</v>
      </c>
      <c r="AN35" s="251">
        <v>3</v>
      </c>
      <c r="AO35" s="253">
        <v>109</v>
      </c>
      <c r="AP35" s="251">
        <v>4</v>
      </c>
      <c r="AQ35" s="253">
        <v>101</v>
      </c>
      <c r="AR35" s="252" t="s">
        <v>197</v>
      </c>
      <c r="AS35" s="253">
        <v>131</v>
      </c>
      <c r="AT35" s="252">
        <v>3</v>
      </c>
      <c r="AU35" s="254">
        <v>147</v>
      </c>
      <c r="AV35" s="252">
        <v>3</v>
      </c>
      <c r="AW35" s="254">
        <v>138</v>
      </c>
      <c r="AX35" s="252">
        <v>3</v>
      </c>
      <c r="AY35" s="345">
        <v>135</v>
      </c>
      <c r="AZ35" s="346">
        <v>3</v>
      </c>
      <c r="BA35" s="347" t="s">
        <v>161</v>
      </c>
      <c r="BB35" s="347" t="s">
        <v>161</v>
      </c>
      <c r="BC35" s="347" t="s">
        <v>161</v>
      </c>
      <c r="BD35" s="347" t="s">
        <v>161</v>
      </c>
      <c r="BE35" s="368">
        <v>136</v>
      </c>
      <c r="BF35" s="385">
        <v>3</v>
      </c>
      <c r="BG35" s="347" t="s">
        <v>161</v>
      </c>
      <c r="BH35" s="347" t="s">
        <v>161</v>
      </c>
      <c r="BI35" s="385">
        <v>222</v>
      </c>
      <c r="BJ35" s="385">
        <v>4</v>
      </c>
    </row>
    <row r="36" spans="1:62" s="43" customFormat="1" ht="12" customHeight="1">
      <c r="A36" s="249">
        <v>32</v>
      </c>
      <c r="B36" s="63" t="s">
        <v>350</v>
      </c>
      <c r="C36" s="252" t="s">
        <v>271</v>
      </c>
      <c r="D36" s="252" t="s">
        <v>197</v>
      </c>
      <c r="E36" s="252">
        <v>141</v>
      </c>
      <c r="F36" s="252">
        <v>167</v>
      </c>
      <c r="G36" s="252">
        <v>152</v>
      </c>
      <c r="H36" s="251" t="s">
        <v>10</v>
      </c>
      <c r="I36" s="252">
        <v>143</v>
      </c>
      <c r="J36" s="252">
        <v>4</v>
      </c>
      <c r="K36" s="251">
        <v>75</v>
      </c>
      <c r="L36" s="251" t="s">
        <v>10</v>
      </c>
      <c r="M36" s="251">
        <v>73</v>
      </c>
      <c r="N36" s="251" t="s">
        <v>10</v>
      </c>
      <c r="O36" s="251">
        <v>131</v>
      </c>
      <c r="P36" s="251" t="s">
        <v>10</v>
      </c>
      <c r="Q36" s="251">
        <v>89</v>
      </c>
      <c r="R36" s="251" t="s">
        <v>10</v>
      </c>
      <c r="S36" s="251">
        <v>91</v>
      </c>
      <c r="T36" s="252" t="s">
        <v>197</v>
      </c>
      <c r="U36" s="251">
        <v>94</v>
      </c>
      <c r="V36" s="251" t="s">
        <v>10</v>
      </c>
      <c r="W36" s="251">
        <v>85</v>
      </c>
      <c r="X36" s="251" t="s">
        <v>10</v>
      </c>
      <c r="Y36" s="251">
        <v>93</v>
      </c>
      <c r="Z36" s="253" t="s">
        <v>10</v>
      </c>
      <c r="AA36" s="251">
        <v>89</v>
      </c>
      <c r="AB36" s="253" t="s">
        <v>10</v>
      </c>
      <c r="AC36" s="251">
        <v>92</v>
      </c>
      <c r="AD36" s="253" t="s">
        <v>10</v>
      </c>
      <c r="AE36" s="251">
        <v>99</v>
      </c>
      <c r="AF36" s="253" t="s">
        <v>10</v>
      </c>
      <c r="AG36" s="251">
        <v>101</v>
      </c>
      <c r="AH36" s="253" t="s">
        <v>10</v>
      </c>
      <c r="AI36" s="251">
        <v>92</v>
      </c>
      <c r="AJ36" s="253" t="s">
        <v>10</v>
      </c>
      <c r="AK36" s="251">
        <v>85</v>
      </c>
      <c r="AL36" s="253" t="s">
        <v>10</v>
      </c>
      <c r="AM36" s="253">
        <v>84</v>
      </c>
      <c r="AN36" s="251" t="s">
        <v>10</v>
      </c>
      <c r="AO36" s="253">
        <v>77</v>
      </c>
      <c r="AP36" s="251" t="s">
        <v>10</v>
      </c>
      <c r="AQ36" s="253">
        <v>94</v>
      </c>
      <c r="AR36" s="252" t="s">
        <v>197</v>
      </c>
      <c r="AS36" s="253">
        <v>95</v>
      </c>
      <c r="AT36" s="252" t="s">
        <v>10</v>
      </c>
      <c r="AU36" s="254">
        <v>92</v>
      </c>
      <c r="AV36" s="252" t="s">
        <v>10</v>
      </c>
      <c r="AW36" s="254">
        <v>89</v>
      </c>
      <c r="AX36" s="252" t="s">
        <v>10</v>
      </c>
      <c r="AY36" s="345">
        <v>100</v>
      </c>
      <c r="AZ36" s="346" t="s">
        <v>10</v>
      </c>
      <c r="BA36" s="347" t="s">
        <v>161</v>
      </c>
      <c r="BB36" s="347" t="s">
        <v>161</v>
      </c>
      <c r="BC36" s="347" t="s">
        <v>161</v>
      </c>
      <c r="BD36" s="347" t="s">
        <v>161</v>
      </c>
      <c r="BE36" s="368">
        <v>184</v>
      </c>
      <c r="BF36" s="385">
        <v>3</v>
      </c>
      <c r="BG36" s="347" t="s">
        <v>161</v>
      </c>
      <c r="BH36" s="347" t="s">
        <v>161</v>
      </c>
      <c r="BI36" s="385">
        <v>194</v>
      </c>
      <c r="BJ36" s="385">
        <v>3</v>
      </c>
    </row>
    <row r="37" spans="1:62" s="43" customFormat="1" ht="12" customHeight="1">
      <c r="A37" s="249">
        <v>33</v>
      </c>
      <c r="B37" s="63" t="s">
        <v>340</v>
      </c>
      <c r="C37" s="250">
        <v>282</v>
      </c>
      <c r="D37" s="251">
        <v>288</v>
      </c>
      <c r="E37" s="251">
        <v>374</v>
      </c>
      <c r="F37" s="251">
        <v>372</v>
      </c>
      <c r="G37" s="251">
        <v>328</v>
      </c>
      <c r="H37" s="251">
        <v>6</v>
      </c>
      <c r="I37" s="252">
        <v>249</v>
      </c>
      <c r="J37" s="252">
        <v>8</v>
      </c>
      <c r="K37" s="251">
        <v>270</v>
      </c>
      <c r="L37" s="251">
        <v>6</v>
      </c>
      <c r="M37" s="251">
        <v>260</v>
      </c>
      <c r="N37" s="251">
        <v>6</v>
      </c>
      <c r="O37" s="251">
        <v>200</v>
      </c>
      <c r="P37" s="251">
        <v>5</v>
      </c>
      <c r="Q37" s="251">
        <v>191</v>
      </c>
      <c r="R37" s="251">
        <v>5</v>
      </c>
      <c r="S37" s="252">
        <v>186</v>
      </c>
      <c r="T37" s="251">
        <v>4</v>
      </c>
      <c r="U37" s="251">
        <v>188</v>
      </c>
      <c r="V37" s="251">
        <v>5</v>
      </c>
      <c r="W37" s="251">
        <v>163</v>
      </c>
      <c r="X37" s="251">
        <v>4</v>
      </c>
      <c r="Y37" s="251">
        <v>159</v>
      </c>
      <c r="Z37" s="253">
        <v>4</v>
      </c>
      <c r="AA37" s="251">
        <v>129</v>
      </c>
      <c r="AB37" s="253">
        <v>3</v>
      </c>
      <c r="AC37" s="251">
        <v>156</v>
      </c>
      <c r="AD37" s="253">
        <v>4</v>
      </c>
      <c r="AE37" s="251">
        <v>190</v>
      </c>
      <c r="AF37" s="253">
        <v>5</v>
      </c>
      <c r="AG37" s="251">
        <v>136</v>
      </c>
      <c r="AH37" s="253">
        <v>4</v>
      </c>
      <c r="AI37" s="251">
        <v>199</v>
      </c>
      <c r="AJ37" s="253">
        <v>6</v>
      </c>
      <c r="AK37" s="251">
        <v>185</v>
      </c>
      <c r="AL37" s="253">
        <v>4</v>
      </c>
      <c r="AM37" s="253">
        <v>207</v>
      </c>
      <c r="AN37" s="251">
        <v>4</v>
      </c>
      <c r="AO37" s="253">
        <v>184</v>
      </c>
      <c r="AP37" s="251">
        <v>4</v>
      </c>
      <c r="AQ37" s="253">
        <v>157</v>
      </c>
      <c r="AR37" s="252" t="s">
        <v>197</v>
      </c>
      <c r="AS37" s="253">
        <v>129</v>
      </c>
      <c r="AT37" s="251">
        <v>3</v>
      </c>
      <c r="AU37" s="254">
        <v>175</v>
      </c>
      <c r="AV37" s="254">
        <v>3</v>
      </c>
      <c r="AW37" s="254">
        <v>174</v>
      </c>
      <c r="AX37" s="254">
        <v>3</v>
      </c>
      <c r="AY37" s="345">
        <v>187</v>
      </c>
      <c r="AZ37" s="346">
        <v>3</v>
      </c>
      <c r="BA37" s="347" t="s">
        <v>161</v>
      </c>
      <c r="BB37" s="347" t="s">
        <v>161</v>
      </c>
      <c r="BC37" s="347" t="s">
        <v>161</v>
      </c>
      <c r="BD37" s="347" t="s">
        <v>161</v>
      </c>
      <c r="BE37" s="368">
        <v>176</v>
      </c>
      <c r="BF37" s="385">
        <v>4</v>
      </c>
      <c r="BG37" s="347" t="s">
        <v>161</v>
      </c>
      <c r="BH37" s="347" t="s">
        <v>161</v>
      </c>
      <c r="BI37" s="385">
        <v>192</v>
      </c>
      <c r="BJ37" s="385">
        <v>4</v>
      </c>
    </row>
    <row r="38" spans="1:62" s="43" customFormat="1" ht="12" customHeight="1">
      <c r="A38" s="249">
        <v>34</v>
      </c>
      <c r="B38" s="63" t="s">
        <v>341</v>
      </c>
      <c r="C38" s="250">
        <v>18</v>
      </c>
      <c r="D38" s="251">
        <v>15</v>
      </c>
      <c r="E38" s="251">
        <v>19</v>
      </c>
      <c r="F38" s="251">
        <v>13</v>
      </c>
      <c r="G38" s="251">
        <v>11</v>
      </c>
      <c r="H38" s="251" t="s">
        <v>10</v>
      </c>
      <c r="I38" s="252">
        <v>11</v>
      </c>
      <c r="J38" s="252" t="s">
        <v>10</v>
      </c>
      <c r="K38" s="252" t="s">
        <v>197</v>
      </c>
      <c r="L38" s="252" t="s">
        <v>197</v>
      </c>
      <c r="M38" s="252" t="s">
        <v>197</v>
      </c>
      <c r="N38" s="252" t="s">
        <v>197</v>
      </c>
      <c r="O38" s="252" t="s">
        <v>197</v>
      </c>
      <c r="P38" s="256">
        <v>0</v>
      </c>
      <c r="Q38" s="251">
        <v>11</v>
      </c>
      <c r="R38" s="251" t="s">
        <v>10</v>
      </c>
      <c r="S38" s="251">
        <v>0</v>
      </c>
      <c r="T38" s="251">
        <v>0</v>
      </c>
      <c r="U38" s="251">
        <v>43</v>
      </c>
      <c r="V38" s="252" t="s">
        <v>10</v>
      </c>
      <c r="W38" s="251">
        <v>17</v>
      </c>
      <c r="X38" s="256" t="s">
        <v>10</v>
      </c>
      <c r="Y38" s="251">
        <v>0</v>
      </c>
      <c r="Z38" s="256">
        <v>0</v>
      </c>
      <c r="AA38" s="251">
        <v>38</v>
      </c>
      <c r="AB38" s="256" t="s">
        <v>10</v>
      </c>
      <c r="AC38" s="251">
        <v>33</v>
      </c>
      <c r="AD38" s="256" t="s">
        <v>10</v>
      </c>
      <c r="AE38" s="251">
        <v>32</v>
      </c>
      <c r="AF38" s="256" t="s">
        <v>10</v>
      </c>
      <c r="AG38" s="251">
        <v>35</v>
      </c>
      <c r="AH38" s="256" t="s">
        <v>10</v>
      </c>
      <c r="AI38" s="251">
        <v>47</v>
      </c>
      <c r="AJ38" s="256" t="s">
        <v>10</v>
      </c>
      <c r="AK38" s="251">
        <v>48</v>
      </c>
      <c r="AL38" s="256" t="s">
        <v>10</v>
      </c>
      <c r="AM38" s="256">
        <v>70</v>
      </c>
      <c r="AN38" s="251" t="s">
        <v>10</v>
      </c>
      <c r="AO38" s="256">
        <v>110</v>
      </c>
      <c r="AP38" s="251">
        <v>3</v>
      </c>
      <c r="AQ38" s="256">
        <v>129</v>
      </c>
      <c r="AR38" s="252">
        <v>3</v>
      </c>
      <c r="AS38" s="256" t="s">
        <v>342</v>
      </c>
      <c r="AT38" s="251"/>
      <c r="AU38" s="254">
        <v>176</v>
      </c>
      <c r="AV38" s="252">
        <v>3</v>
      </c>
      <c r="AW38" s="254">
        <v>170</v>
      </c>
      <c r="AX38" s="252">
        <v>3</v>
      </c>
      <c r="AY38" s="345">
        <v>170</v>
      </c>
      <c r="AZ38" s="346">
        <v>3</v>
      </c>
      <c r="BA38" s="347" t="s">
        <v>161</v>
      </c>
      <c r="BB38" s="347" t="s">
        <v>161</v>
      </c>
      <c r="BC38" s="347" t="s">
        <v>161</v>
      </c>
      <c r="BD38" s="347" t="s">
        <v>161</v>
      </c>
      <c r="BE38" s="368">
        <v>162</v>
      </c>
      <c r="BF38" s="385">
        <v>3</v>
      </c>
      <c r="BG38" s="347" t="s">
        <v>161</v>
      </c>
      <c r="BH38" s="347" t="s">
        <v>161</v>
      </c>
      <c r="BI38" s="385">
        <v>173</v>
      </c>
      <c r="BJ38" s="385">
        <v>3</v>
      </c>
    </row>
    <row r="39" spans="1:62" s="43" customFormat="1" ht="15" customHeight="1">
      <c r="A39" s="249">
        <v>35</v>
      </c>
      <c r="B39" s="63" t="s">
        <v>339</v>
      </c>
      <c r="C39" s="250">
        <v>2531</v>
      </c>
      <c r="D39" s="251">
        <v>2515</v>
      </c>
      <c r="E39" s="251">
        <v>2520</v>
      </c>
      <c r="F39" s="251">
        <v>2645</v>
      </c>
      <c r="G39" s="251">
        <v>2782</v>
      </c>
      <c r="H39" s="251">
        <v>6</v>
      </c>
      <c r="I39" s="252">
        <v>2787</v>
      </c>
      <c r="J39" s="252">
        <v>7</v>
      </c>
      <c r="K39" s="251">
        <v>2939</v>
      </c>
      <c r="L39" s="251">
        <v>7</v>
      </c>
      <c r="M39" s="251">
        <v>2840</v>
      </c>
      <c r="N39" s="251">
        <v>6</v>
      </c>
      <c r="O39" s="251">
        <v>2787</v>
      </c>
      <c r="P39" s="251">
        <v>7</v>
      </c>
      <c r="Q39" s="251">
        <v>2211</v>
      </c>
      <c r="R39" s="251">
        <v>7</v>
      </c>
      <c r="S39" s="252">
        <v>2048</v>
      </c>
      <c r="T39" s="251">
        <v>7</v>
      </c>
      <c r="U39" s="251">
        <v>2044</v>
      </c>
      <c r="V39" s="252">
        <v>7</v>
      </c>
      <c r="W39" s="251">
        <v>366</v>
      </c>
      <c r="X39" s="252">
        <v>6</v>
      </c>
      <c r="Y39" s="251">
        <v>338</v>
      </c>
      <c r="Z39" s="252">
        <v>6</v>
      </c>
      <c r="AA39" s="251">
        <v>290</v>
      </c>
      <c r="AB39" s="252">
        <v>5</v>
      </c>
      <c r="AC39" s="251">
        <v>513</v>
      </c>
      <c r="AD39" s="252">
        <v>6</v>
      </c>
      <c r="AE39" s="251">
        <v>310</v>
      </c>
      <c r="AF39" s="252">
        <v>5</v>
      </c>
      <c r="AG39" s="251">
        <v>286</v>
      </c>
      <c r="AH39" s="252">
        <v>5</v>
      </c>
      <c r="AI39" s="251">
        <v>288</v>
      </c>
      <c r="AJ39" s="252">
        <v>6</v>
      </c>
      <c r="AK39" s="251">
        <v>291</v>
      </c>
      <c r="AL39" s="252">
        <v>6</v>
      </c>
      <c r="AM39" s="252">
        <v>259</v>
      </c>
      <c r="AN39" s="251">
        <v>4</v>
      </c>
      <c r="AO39" s="252">
        <v>170</v>
      </c>
      <c r="AP39" s="251">
        <v>4</v>
      </c>
      <c r="AQ39" s="252">
        <v>181</v>
      </c>
      <c r="AR39" s="251">
        <v>4</v>
      </c>
      <c r="AS39" s="252">
        <v>178</v>
      </c>
      <c r="AT39" s="251">
        <v>4</v>
      </c>
      <c r="AU39" s="254">
        <v>180</v>
      </c>
      <c r="AV39" s="254">
        <v>4</v>
      </c>
      <c r="AW39" s="254">
        <v>180</v>
      </c>
      <c r="AX39" s="254">
        <v>4</v>
      </c>
      <c r="AY39" s="345">
        <v>190</v>
      </c>
      <c r="AZ39" s="346">
        <v>4</v>
      </c>
      <c r="BA39" s="347" t="s">
        <v>161</v>
      </c>
      <c r="BB39" s="347" t="s">
        <v>161</v>
      </c>
      <c r="BC39" s="347" t="s">
        <v>161</v>
      </c>
      <c r="BD39" s="347" t="s">
        <v>161</v>
      </c>
      <c r="BE39" s="368">
        <v>182</v>
      </c>
      <c r="BF39" s="385">
        <v>4</v>
      </c>
      <c r="BG39" s="347" t="s">
        <v>161</v>
      </c>
      <c r="BH39" s="347" t="s">
        <v>161</v>
      </c>
      <c r="BI39" s="385">
        <v>165</v>
      </c>
      <c r="BJ39" s="385">
        <v>4</v>
      </c>
    </row>
    <row r="40" spans="1:62" s="43" customFormat="1" ht="12" customHeight="1">
      <c r="A40" s="249">
        <v>36</v>
      </c>
      <c r="B40" s="63" t="s">
        <v>347</v>
      </c>
      <c r="C40" s="250">
        <v>390</v>
      </c>
      <c r="D40" s="251">
        <v>419</v>
      </c>
      <c r="E40" s="251">
        <v>480</v>
      </c>
      <c r="F40" s="251">
        <v>387</v>
      </c>
      <c r="G40" s="251">
        <v>444</v>
      </c>
      <c r="H40" s="251">
        <v>11</v>
      </c>
      <c r="I40" s="252">
        <v>387</v>
      </c>
      <c r="J40" s="252">
        <v>12</v>
      </c>
      <c r="K40" s="251">
        <v>415</v>
      </c>
      <c r="L40" s="251">
        <v>11</v>
      </c>
      <c r="M40" s="251">
        <v>361</v>
      </c>
      <c r="N40" s="251">
        <v>9</v>
      </c>
      <c r="O40" s="251">
        <v>376</v>
      </c>
      <c r="P40" s="251">
        <v>10</v>
      </c>
      <c r="Q40" s="251">
        <v>360</v>
      </c>
      <c r="R40" s="251">
        <v>10</v>
      </c>
      <c r="S40" s="251">
        <v>347</v>
      </c>
      <c r="T40" s="251">
        <v>9</v>
      </c>
      <c r="U40" s="251">
        <v>369</v>
      </c>
      <c r="V40" s="251">
        <v>9</v>
      </c>
      <c r="W40" s="251">
        <v>320</v>
      </c>
      <c r="X40" s="251">
        <v>8</v>
      </c>
      <c r="Y40" s="251">
        <v>317</v>
      </c>
      <c r="Z40" s="253">
        <v>8</v>
      </c>
      <c r="AA40" s="251">
        <v>274</v>
      </c>
      <c r="AB40" s="253">
        <v>9</v>
      </c>
      <c r="AC40" s="251">
        <v>332</v>
      </c>
      <c r="AD40" s="253">
        <v>9</v>
      </c>
      <c r="AE40" s="251">
        <v>543</v>
      </c>
      <c r="AF40" s="253">
        <v>10</v>
      </c>
      <c r="AG40" s="251">
        <v>232</v>
      </c>
      <c r="AH40" s="253">
        <v>10</v>
      </c>
      <c r="AI40" s="251">
        <v>251</v>
      </c>
      <c r="AJ40" s="253">
        <v>9</v>
      </c>
      <c r="AK40" s="251">
        <v>169.3</v>
      </c>
      <c r="AL40" s="253">
        <v>3</v>
      </c>
      <c r="AM40" s="253">
        <v>193</v>
      </c>
      <c r="AN40" s="251">
        <v>7</v>
      </c>
      <c r="AO40" s="253">
        <v>147</v>
      </c>
      <c r="AP40" s="251">
        <v>4</v>
      </c>
      <c r="AQ40" s="253">
        <v>145</v>
      </c>
      <c r="AR40" s="252" t="s">
        <v>197</v>
      </c>
      <c r="AS40" s="253">
        <v>151</v>
      </c>
      <c r="AT40" s="252" t="s">
        <v>10</v>
      </c>
      <c r="AU40" s="254">
        <v>128</v>
      </c>
      <c r="AV40" s="252" t="s">
        <v>10</v>
      </c>
      <c r="AW40" s="254">
        <v>125</v>
      </c>
      <c r="AX40" s="252" t="s">
        <v>10</v>
      </c>
      <c r="AY40" s="345">
        <v>117</v>
      </c>
      <c r="AZ40" s="346" t="s">
        <v>10</v>
      </c>
      <c r="BA40" s="347" t="s">
        <v>161</v>
      </c>
      <c r="BB40" s="347" t="s">
        <v>161</v>
      </c>
      <c r="BC40" s="347" t="s">
        <v>161</v>
      </c>
      <c r="BD40" s="347" t="s">
        <v>161</v>
      </c>
      <c r="BE40" s="368">
        <v>87</v>
      </c>
      <c r="BF40" s="252" t="s">
        <v>271</v>
      </c>
      <c r="BG40" s="347" t="s">
        <v>161</v>
      </c>
      <c r="BH40" s="347" t="s">
        <v>161</v>
      </c>
      <c r="BI40" s="385">
        <v>109</v>
      </c>
      <c r="BJ40" s="252" t="s">
        <v>271</v>
      </c>
    </row>
    <row r="41" spans="1:62" s="43" customFormat="1" ht="12" customHeight="1">
      <c r="A41" s="249">
        <v>37</v>
      </c>
      <c r="B41" s="63" t="s">
        <v>345</v>
      </c>
      <c r="C41" s="250">
        <v>557</v>
      </c>
      <c r="D41" s="251">
        <v>309</v>
      </c>
      <c r="E41" s="251">
        <v>320</v>
      </c>
      <c r="F41" s="251">
        <v>412</v>
      </c>
      <c r="G41" s="251">
        <v>342</v>
      </c>
      <c r="H41" s="251">
        <v>3</v>
      </c>
      <c r="I41" s="252">
        <v>357</v>
      </c>
      <c r="J41" s="252">
        <v>3</v>
      </c>
      <c r="K41" s="251">
        <v>388</v>
      </c>
      <c r="L41" s="251">
        <v>4</v>
      </c>
      <c r="M41" s="251">
        <v>357</v>
      </c>
      <c r="N41" s="251">
        <v>3</v>
      </c>
      <c r="O41" s="251">
        <v>347</v>
      </c>
      <c r="P41" s="251">
        <v>4</v>
      </c>
      <c r="Q41" s="251">
        <v>111</v>
      </c>
      <c r="R41" s="251">
        <v>3</v>
      </c>
      <c r="S41" s="251">
        <v>345</v>
      </c>
      <c r="T41" s="252" t="s">
        <v>197</v>
      </c>
      <c r="U41" s="251">
        <v>300</v>
      </c>
      <c r="V41" s="251">
        <v>4</v>
      </c>
      <c r="W41" s="251">
        <v>81</v>
      </c>
      <c r="X41" s="251" t="s">
        <v>10</v>
      </c>
      <c r="Y41" s="251">
        <v>70</v>
      </c>
      <c r="Z41" s="253" t="s">
        <v>10</v>
      </c>
      <c r="AA41" s="251">
        <v>89</v>
      </c>
      <c r="AB41" s="253" t="s">
        <v>10</v>
      </c>
      <c r="AC41" s="251">
        <v>69</v>
      </c>
      <c r="AD41" s="253" t="s">
        <v>10</v>
      </c>
      <c r="AE41" s="251">
        <v>73</v>
      </c>
      <c r="AF41" s="253" t="s">
        <v>10</v>
      </c>
      <c r="AG41" s="251">
        <v>97</v>
      </c>
      <c r="AH41" s="253" t="s">
        <v>10</v>
      </c>
      <c r="AI41" s="251">
        <v>106</v>
      </c>
      <c r="AJ41" s="253" t="s">
        <v>10</v>
      </c>
      <c r="AK41" s="251">
        <v>100</v>
      </c>
      <c r="AL41" s="253" t="s">
        <v>10</v>
      </c>
      <c r="AM41" s="253">
        <v>170</v>
      </c>
      <c r="AN41" s="251">
        <v>3</v>
      </c>
      <c r="AO41" s="253">
        <v>153</v>
      </c>
      <c r="AP41" s="251">
        <v>3</v>
      </c>
      <c r="AQ41" s="253">
        <v>146</v>
      </c>
      <c r="AR41" s="252" t="s">
        <v>197</v>
      </c>
      <c r="AS41" s="253">
        <v>152</v>
      </c>
      <c r="AT41" s="252">
        <v>3</v>
      </c>
      <c r="AU41" s="254">
        <v>140</v>
      </c>
      <c r="AV41" s="252">
        <v>3</v>
      </c>
      <c r="AW41" s="254">
        <v>143</v>
      </c>
      <c r="AX41" s="252">
        <v>3</v>
      </c>
      <c r="AY41" s="345">
        <v>138</v>
      </c>
      <c r="AZ41" s="346">
        <v>3</v>
      </c>
      <c r="BA41" s="347" t="s">
        <v>161</v>
      </c>
      <c r="BB41" s="347" t="s">
        <v>161</v>
      </c>
      <c r="BC41" s="347" t="s">
        <v>161</v>
      </c>
      <c r="BD41" s="347" t="s">
        <v>161</v>
      </c>
      <c r="BE41" s="368">
        <v>98</v>
      </c>
      <c r="BF41" s="385">
        <v>3</v>
      </c>
      <c r="BG41" s="347" t="s">
        <v>161</v>
      </c>
      <c r="BH41" s="347" t="s">
        <v>161</v>
      </c>
      <c r="BI41" s="385">
        <v>106</v>
      </c>
      <c r="BJ41" s="385">
        <v>4</v>
      </c>
    </row>
    <row r="42" spans="1:62" s="43" customFormat="1" ht="12" customHeight="1">
      <c r="A42" s="249">
        <v>38</v>
      </c>
      <c r="B42" s="63" t="s">
        <v>351</v>
      </c>
      <c r="C42" s="250">
        <v>50</v>
      </c>
      <c r="D42" s="251">
        <v>45</v>
      </c>
      <c r="E42" s="251">
        <v>39</v>
      </c>
      <c r="F42" s="251">
        <v>28</v>
      </c>
      <c r="G42" s="251">
        <v>34</v>
      </c>
      <c r="H42" s="251" t="s">
        <v>10</v>
      </c>
      <c r="I42" s="252">
        <v>36</v>
      </c>
      <c r="J42" s="252" t="s">
        <v>10</v>
      </c>
      <c r="K42" s="251">
        <v>48</v>
      </c>
      <c r="L42" s="251">
        <v>3</v>
      </c>
      <c r="M42" s="251">
        <v>62</v>
      </c>
      <c r="N42" s="251">
        <v>3</v>
      </c>
      <c r="O42" s="251">
        <v>71</v>
      </c>
      <c r="P42" s="251">
        <v>3</v>
      </c>
      <c r="Q42" s="251">
        <v>65</v>
      </c>
      <c r="R42" s="251">
        <v>3</v>
      </c>
      <c r="S42" s="251">
        <v>81</v>
      </c>
      <c r="T42" s="252" t="s">
        <v>197</v>
      </c>
      <c r="U42" s="251">
        <v>77</v>
      </c>
      <c r="V42" s="251" t="s">
        <v>10</v>
      </c>
      <c r="W42" s="251">
        <v>92</v>
      </c>
      <c r="X42" s="251">
        <v>3</v>
      </c>
      <c r="Y42" s="251">
        <v>92</v>
      </c>
      <c r="Z42" s="253">
        <v>3</v>
      </c>
      <c r="AA42" s="251">
        <v>84</v>
      </c>
      <c r="AB42" s="253">
        <v>3</v>
      </c>
      <c r="AC42" s="251">
        <v>96</v>
      </c>
      <c r="AD42" s="253">
        <v>3</v>
      </c>
      <c r="AE42" s="251">
        <v>103</v>
      </c>
      <c r="AF42" s="253">
        <v>3</v>
      </c>
      <c r="AG42" s="251">
        <v>98</v>
      </c>
      <c r="AH42" s="253">
        <v>3</v>
      </c>
      <c r="AI42" s="251">
        <v>93</v>
      </c>
      <c r="AJ42" s="253">
        <v>3</v>
      </c>
      <c r="AK42" s="251">
        <v>120</v>
      </c>
      <c r="AL42" s="253">
        <v>3</v>
      </c>
      <c r="AM42" s="253">
        <v>84</v>
      </c>
      <c r="AN42" s="251" t="s">
        <v>10</v>
      </c>
      <c r="AO42" s="253">
        <v>90</v>
      </c>
      <c r="AP42" s="251" t="s">
        <v>10</v>
      </c>
      <c r="AQ42" s="253">
        <v>78</v>
      </c>
      <c r="AR42" s="252" t="s">
        <v>197</v>
      </c>
      <c r="AS42" s="253">
        <v>69</v>
      </c>
      <c r="AT42" s="252" t="s">
        <v>10</v>
      </c>
      <c r="AU42" s="254">
        <v>90</v>
      </c>
      <c r="AV42" s="252" t="s">
        <v>10</v>
      </c>
      <c r="AW42" s="254">
        <v>99</v>
      </c>
      <c r="AX42" s="252" t="s">
        <v>10</v>
      </c>
      <c r="AY42" s="345">
        <v>97</v>
      </c>
      <c r="AZ42" s="346" t="s">
        <v>10</v>
      </c>
      <c r="BA42" s="347" t="s">
        <v>161</v>
      </c>
      <c r="BB42" s="347" t="s">
        <v>161</v>
      </c>
      <c r="BC42" s="347" t="s">
        <v>161</v>
      </c>
      <c r="BD42" s="347" t="s">
        <v>161</v>
      </c>
      <c r="BE42" s="368">
        <v>106</v>
      </c>
      <c r="BF42" s="252" t="s">
        <v>271</v>
      </c>
      <c r="BG42" s="347" t="s">
        <v>161</v>
      </c>
      <c r="BH42" s="347" t="s">
        <v>161</v>
      </c>
      <c r="BI42" s="385">
        <v>106</v>
      </c>
      <c r="BJ42" s="252" t="s">
        <v>271</v>
      </c>
    </row>
    <row r="43" spans="1:62" s="43" customFormat="1" ht="12" customHeight="1">
      <c r="A43" s="249">
        <v>39</v>
      </c>
      <c r="B43" s="63" t="s">
        <v>352</v>
      </c>
      <c r="C43" s="250">
        <v>362</v>
      </c>
      <c r="D43" s="251">
        <v>394</v>
      </c>
      <c r="E43" s="251">
        <v>398</v>
      </c>
      <c r="F43" s="251">
        <v>471</v>
      </c>
      <c r="G43" s="251">
        <v>415</v>
      </c>
      <c r="H43" s="251">
        <v>3</v>
      </c>
      <c r="I43" s="252">
        <v>446</v>
      </c>
      <c r="J43" s="252">
        <v>3</v>
      </c>
      <c r="K43" s="251">
        <v>461</v>
      </c>
      <c r="L43" s="251">
        <v>3</v>
      </c>
      <c r="M43" s="251">
        <v>452</v>
      </c>
      <c r="N43" s="251">
        <v>3</v>
      </c>
      <c r="O43" s="251">
        <v>437</v>
      </c>
      <c r="P43" s="251">
        <v>3</v>
      </c>
      <c r="Q43" s="251">
        <v>411</v>
      </c>
      <c r="R43" s="251">
        <v>3</v>
      </c>
      <c r="S43" s="252">
        <v>385</v>
      </c>
      <c r="T43" s="251" t="s">
        <v>197</v>
      </c>
      <c r="U43" s="251">
        <v>357</v>
      </c>
      <c r="V43" s="251">
        <v>3</v>
      </c>
      <c r="W43" s="251">
        <v>284</v>
      </c>
      <c r="X43" s="251" t="s">
        <v>10</v>
      </c>
      <c r="Y43" s="251">
        <v>279</v>
      </c>
      <c r="Z43" s="253" t="s">
        <v>10</v>
      </c>
      <c r="AA43" s="251">
        <v>264</v>
      </c>
      <c r="AB43" s="253" t="s">
        <v>10</v>
      </c>
      <c r="AC43" s="251">
        <v>252</v>
      </c>
      <c r="AD43" s="253" t="s">
        <v>10</v>
      </c>
      <c r="AE43" s="251">
        <v>252</v>
      </c>
      <c r="AF43" s="253" t="s">
        <v>10</v>
      </c>
      <c r="AG43" s="251">
        <v>243</v>
      </c>
      <c r="AH43" s="253" t="s">
        <v>10</v>
      </c>
      <c r="AI43" s="251">
        <v>230</v>
      </c>
      <c r="AJ43" s="253" t="s">
        <v>10</v>
      </c>
      <c r="AK43" s="251">
        <v>218</v>
      </c>
      <c r="AL43" s="253" t="s">
        <v>10</v>
      </c>
      <c r="AM43" s="253">
        <v>225</v>
      </c>
      <c r="AN43" s="251" t="s">
        <v>10</v>
      </c>
      <c r="AO43" s="253">
        <v>212</v>
      </c>
      <c r="AP43" s="251" t="s">
        <v>10</v>
      </c>
      <c r="AQ43" s="253">
        <v>185</v>
      </c>
      <c r="AR43" s="251" t="s">
        <v>197</v>
      </c>
      <c r="AS43" s="253">
        <v>185</v>
      </c>
      <c r="AT43" s="251" t="s">
        <v>10</v>
      </c>
      <c r="AU43" s="254">
        <v>124</v>
      </c>
      <c r="AV43" s="254" t="s">
        <v>10</v>
      </c>
      <c r="AW43" s="254">
        <v>122</v>
      </c>
      <c r="AX43" s="254" t="s">
        <v>10</v>
      </c>
      <c r="AY43" s="345">
        <v>95</v>
      </c>
      <c r="AZ43" s="346" t="s">
        <v>10</v>
      </c>
      <c r="BA43" s="347" t="s">
        <v>161</v>
      </c>
      <c r="BB43" s="347" t="s">
        <v>161</v>
      </c>
      <c r="BC43" s="347" t="s">
        <v>161</v>
      </c>
      <c r="BD43" s="347" t="s">
        <v>161</v>
      </c>
      <c r="BE43" s="368">
        <v>88</v>
      </c>
      <c r="BF43" s="252" t="s">
        <v>271</v>
      </c>
      <c r="BG43" s="347" t="s">
        <v>161</v>
      </c>
      <c r="BH43" s="347" t="s">
        <v>161</v>
      </c>
      <c r="BI43" s="385">
        <v>83</v>
      </c>
      <c r="BJ43" s="252" t="s">
        <v>271</v>
      </c>
    </row>
    <row r="44" spans="1:62" s="43" customFormat="1" ht="12" hidden="1" customHeight="1" outlineLevel="1">
      <c r="A44" s="249">
        <v>40</v>
      </c>
      <c r="B44" s="63" t="s">
        <v>353</v>
      </c>
      <c r="C44" s="250">
        <v>820</v>
      </c>
      <c r="D44" s="251">
        <v>788</v>
      </c>
      <c r="E44" s="251">
        <v>725</v>
      </c>
      <c r="F44" s="251">
        <v>733</v>
      </c>
      <c r="G44" s="251">
        <v>764</v>
      </c>
      <c r="H44" s="251">
        <v>7</v>
      </c>
      <c r="I44" s="252">
        <v>723</v>
      </c>
      <c r="J44" s="252">
        <v>9</v>
      </c>
      <c r="K44" s="251">
        <v>772</v>
      </c>
      <c r="L44" s="251">
        <v>8</v>
      </c>
      <c r="M44" s="251">
        <v>644</v>
      </c>
      <c r="N44" s="251">
        <v>7</v>
      </c>
      <c r="O44" s="251">
        <v>700</v>
      </c>
      <c r="P44" s="251">
        <v>8</v>
      </c>
      <c r="Q44" s="251">
        <v>608</v>
      </c>
      <c r="R44" s="251">
        <v>6</v>
      </c>
      <c r="S44" s="251">
        <v>531</v>
      </c>
      <c r="T44" s="251">
        <v>8</v>
      </c>
      <c r="U44" s="251">
        <v>441</v>
      </c>
      <c r="V44" s="251">
        <v>6</v>
      </c>
      <c r="W44" s="251">
        <v>381</v>
      </c>
      <c r="X44" s="251">
        <v>4</v>
      </c>
      <c r="Y44" s="251">
        <v>373</v>
      </c>
      <c r="Z44" s="253">
        <v>4</v>
      </c>
      <c r="AA44" s="251">
        <v>365</v>
      </c>
      <c r="AB44" s="253">
        <v>4</v>
      </c>
      <c r="AC44" s="251">
        <v>319</v>
      </c>
      <c r="AD44" s="253">
        <v>3</v>
      </c>
      <c r="AE44" s="251">
        <v>274</v>
      </c>
      <c r="AF44" s="253">
        <v>3</v>
      </c>
      <c r="AG44" s="251">
        <v>263</v>
      </c>
      <c r="AH44" s="253">
        <v>3</v>
      </c>
      <c r="AI44" s="251">
        <v>268</v>
      </c>
      <c r="AJ44" s="253">
        <v>3</v>
      </c>
      <c r="AK44" s="251">
        <v>149</v>
      </c>
      <c r="AL44" s="253">
        <v>3</v>
      </c>
      <c r="AM44" s="253">
        <v>95</v>
      </c>
      <c r="AN44" s="251">
        <v>4</v>
      </c>
      <c r="AO44" s="253">
        <v>82</v>
      </c>
      <c r="AP44" s="251">
        <v>5</v>
      </c>
      <c r="AQ44" s="253">
        <v>84</v>
      </c>
      <c r="AR44" s="251">
        <v>6</v>
      </c>
      <c r="AS44" s="253">
        <v>88</v>
      </c>
      <c r="AT44" s="252">
        <v>4</v>
      </c>
      <c r="AU44" s="254">
        <v>90</v>
      </c>
      <c r="AV44" s="254">
        <v>4</v>
      </c>
      <c r="AW44" s="254">
        <v>58</v>
      </c>
      <c r="AX44" s="254" t="s">
        <v>10</v>
      </c>
      <c r="AY44" s="345">
        <v>70</v>
      </c>
      <c r="AZ44" s="346">
        <v>3</v>
      </c>
      <c r="BA44" s="347" t="s">
        <v>161</v>
      </c>
      <c r="BB44" s="347" t="s">
        <v>161</v>
      </c>
      <c r="BC44" s="347" t="s">
        <v>161</v>
      </c>
      <c r="BD44" s="347" t="s">
        <v>161</v>
      </c>
      <c r="BE44" s="368">
        <v>65</v>
      </c>
      <c r="BF44" s="385">
        <v>3</v>
      </c>
      <c r="BG44" s="347" t="s">
        <v>161</v>
      </c>
      <c r="BH44" s="347" t="s">
        <v>161</v>
      </c>
      <c r="BI44" s="385">
        <v>62</v>
      </c>
      <c r="BJ44" s="385">
        <v>3</v>
      </c>
    </row>
    <row r="45" spans="1:62" s="43" customFormat="1" ht="12" hidden="1" customHeight="1" outlineLevel="1">
      <c r="A45" s="249">
        <v>41</v>
      </c>
      <c r="B45" s="63" t="s">
        <v>359</v>
      </c>
      <c r="C45" s="256">
        <v>34</v>
      </c>
      <c r="D45" s="252">
        <v>43</v>
      </c>
      <c r="E45" s="252">
        <v>63</v>
      </c>
      <c r="F45" s="252">
        <v>27</v>
      </c>
      <c r="G45" s="252">
        <v>23</v>
      </c>
      <c r="H45" s="252" t="s">
        <v>10</v>
      </c>
      <c r="I45" s="252">
        <v>15</v>
      </c>
      <c r="J45" s="252" t="s">
        <v>10</v>
      </c>
      <c r="K45" s="252">
        <v>13</v>
      </c>
      <c r="L45" s="252" t="s">
        <v>10</v>
      </c>
      <c r="M45" s="252">
        <v>18</v>
      </c>
      <c r="N45" s="252" t="s">
        <v>10</v>
      </c>
      <c r="O45" s="252">
        <v>19</v>
      </c>
      <c r="P45" s="252" t="s">
        <v>10</v>
      </c>
      <c r="Q45" s="252">
        <v>37</v>
      </c>
      <c r="R45" s="252" t="s">
        <v>10</v>
      </c>
      <c r="S45" s="252">
        <v>49</v>
      </c>
      <c r="T45" s="252" t="s">
        <v>197</v>
      </c>
      <c r="U45" s="256">
        <v>40</v>
      </c>
      <c r="V45" s="256" t="s">
        <v>10</v>
      </c>
      <c r="W45" s="252">
        <v>40</v>
      </c>
      <c r="X45" s="252" t="s">
        <v>10</v>
      </c>
      <c r="Y45" s="252">
        <v>28</v>
      </c>
      <c r="Z45" s="252" t="s">
        <v>10</v>
      </c>
      <c r="AA45" s="252">
        <v>15</v>
      </c>
      <c r="AB45" s="252" t="s">
        <v>10</v>
      </c>
      <c r="AC45" s="252">
        <v>26</v>
      </c>
      <c r="AD45" s="252" t="s">
        <v>10</v>
      </c>
      <c r="AE45" s="252">
        <v>28</v>
      </c>
      <c r="AF45" s="252" t="s">
        <v>10</v>
      </c>
      <c r="AG45" s="252">
        <v>34</v>
      </c>
      <c r="AH45" s="252" t="s">
        <v>10</v>
      </c>
      <c r="AI45" s="252">
        <v>42</v>
      </c>
      <c r="AJ45" s="252" t="s">
        <v>10</v>
      </c>
      <c r="AK45" s="252">
        <v>39</v>
      </c>
      <c r="AL45" s="252" t="s">
        <v>10</v>
      </c>
      <c r="AM45" s="252">
        <v>37</v>
      </c>
      <c r="AN45" s="252" t="s">
        <v>10</v>
      </c>
      <c r="AO45" s="252">
        <v>43</v>
      </c>
      <c r="AP45" s="252" t="s">
        <v>10</v>
      </c>
      <c r="AQ45" s="252">
        <v>33</v>
      </c>
      <c r="AR45" s="252" t="s">
        <v>197</v>
      </c>
      <c r="AS45" s="252">
        <v>35</v>
      </c>
      <c r="AT45" s="252" t="s">
        <v>10</v>
      </c>
      <c r="AU45" s="352">
        <v>35</v>
      </c>
      <c r="AV45" s="252" t="s">
        <v>10</v>
      </c>
      <c r="AW45" s="352">
        <v>31</v>
      </c>
      <c r="AX45" s="252" t="s">
        <v>10</v>
      </c>
      <c r="AY45" s="346">
        <v>27</v>
      </c>
      <c r="AZ45" s="346" t="s">
        <v>10</v>
      </c>
      <c r="BA45" s="347" t="s">
        <v>161</v>
      </c>
      <c r="BB45" s="347" t="s">
        <v>161</v>
      </c>
      <c r="BC45" s="347" t="s">
        <v>161</v>
      </c>
      <c r="BD45" s="347" t="s">
        <v>161</v>
      </c>
      <c r="BE45" s="368">
        <v>34</v>
      </c>
      <c r="BF45" s="385" t="s">
        <v>10</v>
      </c>
      <c r="BG45" s="347" t="s">
        <v>161</v>
      </c>
      <c r="BH45" s="347" t="s">
        <v>161</v>
      </c>
      <c r="BI45" s="385">
        <v>41</v>
      </c>
      <c r="BJ45" s="385" t="s">
        <v>10</v>
      </c>
    </row>
    <row r="46" spans="1:62" s="43" customFormat="1" ht="12" hidden="1" customHeight="1" outlineLevel="1">
      <c r="A46" s="249">
        <v>42</v>
      </c>
      <c r="B46" s="63" t="s">
        <v>355</v>
      </c>
      <c r="C46" s="258" t="s">
        <v>356</v>
      </c>
      <c r="D46" s="258" t="s">
        <v>356</v>
      </c>
      <c r="E46" s="258" t="s">
        <v>356</v>
      </c>
      <c r="F46" s="258" t="s">
        <v>356</v>
      </c>
      <c r="G46" s="258" t="s">
        <v>356</v>
      </c>
      <c r="H46" s="258" t="s">
        <v>356</v>
      </c>
      <c r="I46" s="258" t="s">
        <v>356</v>
      </c>
      <c r="J46" s="258" t="s">
        <v>356</v>
      </c>
      <c r="K46" s="258" t="s">
        <v>356</v>
      </c>
      <c r="L46" s="258" t="s">
        <v>356</v>
      </c>
      <c r="M46" s="258" t="s">
        <v>356</v>
      </c>
      <c r="N46" s="258" t="s">
        <v>356</v>
      </c>
      <c r="O46" s="258" t="s">
        <v>356</v>
      </c>
      <c r="P46" s="258" t="s">
        <v>356</v>
      </c>
      <c r="Q46" s="258" t="s">
        <v>356</v>
      </c>
      <c r="R46" s="258" t="s">
        <v>356</v>
      </c>
      <c r="S46" s="258" t="s">
        <v>356</v>
      </c>
      <c r="T46" s="258" t="s">
        <v>356</v>
      </c>
      <c r="U46" s="258" t="s">
        <v>356</v>
      </c>
      <c r="V46" s="258" t="s">
        <v>356</v>
      </c>
      <c r="W46" s="258" t="s">
        <v>356</v>
      </c>
      <c r="X46" s="258" t="s">
        <v>356</v>
      </c>
      <c r="Y46" s="258" t="s">
        <v>356</v>
      </c>
      <c r="Z46" s="258" t="s">
        <v>356</v>
      </c>
      <c r="AA46" s="258" t="s">
        <v>356</v>
      </c>
      <c r="AB46" s="258" t="s">
        <v>356</v>
      </c>
      <c r="AC46" s="258" t="s">
        <v>356</v>
      </c>
      <c r="AD46" s="258" t="s">
        <v>356</v>
      </c>
      <c r="AE46" s="258" t="s">
        <v>356</v>
      </c>
      <c r="AF46" s="258" t="s">
        <v>356</v>
      </c>
      <c r="AG46" s="258" t="s">
        <v>356</v>
      </c>
      <c r="AH46" s="258" t="s">
        <v>356</v>
      </c>
      <c r="AI46" s="258" t="s">
        <v>356</v>
      </c>
      <c r="AJ46" s="258" t="s">
        <v>356</v>
      </c>
      <c r="AK46" s="258" t="s">
        <v>356</v>
      </c>
      <c r="AL46" s="258" t="s">
        <v>356</v>
      </c>
      <c r="AM46" s="258" t="s">
        <v>356</v>
      </c>
      <c r="AN46" s="258" t="s">
        <v>356</v>
      </c>
      <c r="AO46" s="258" t="s">
        <v>356</v>
      </c>
      <c r="AP46" s="258" t="s">
        <v>356</v>
      </c>
      <c r="AQ46" s="258" t="s">
        <v>356</v>
      </c>
      <c r="AR46" s="258" t="s">
        <v>356</v>
      </c>
      <c r="AS46" s="258" t="s">
        <v>356</v>
      </c>
      <c r="AT46" s="258" t="s">
        <v>356</v>
      </c>
      <c r="AU46" s="352">
        <v>34</v>
      </c>
      <c r="AV46" s="252" t="s">
        <v>10</v>
      </c>
      <c r="AW46" s="352">
        <v>35</v>
      </c>
      <c r="AX46" s="252" t="s">
        <v>10</v>
      </c>
      <c r="AY46" s="346">
        <v>39</v>
      </c>
      <c r="AZ46" s="346" t="s">
        <v>10</v>
      </c>
      <c r="BA46" s="347" t="s">
        <v>161</v>
      </c>
      <c r="BB46" s="347" t="s">
        <v>161</v>
      </c>
      <c r="BC46" s="347" t="s">
        <v>161</v>
      </c>
      <c r="BD46" s="347" t="s">
        <v>161</v>
      </c>
      <c r="BE46" s="368">
        <v>38</v>
      </c>
      <c r="BF46" s="385" t="s">
        <v>10</v>
      </c>
      <c r="BG46" s="347" t="s">
        <v>161</v>
      </c>
      <c r="BH46" s="347" t="s">
        <v>161</v>
      </c>
      <c r="BI46" s="385">
        <v>40</v>
      </c>
      <c r="BJ46" s="385" t="s">
        <v>10</v>
      </c>
    </row>
    <row r="47" spans="1:62" s="43" customFormat="1" ht="12" hidden="1" customHeight="1" outlineLevel="1">
      <c r="A47" s="249">
        <v>43</v>
      </c>
      <c r="B47" s="63" t="s">
        <v>357</v>
      </c>
      <c r="C47" s="252" t="s">
        <v>271</v>
      </c>
      <c r="D47" s="252" t="s">
        <v>197</v>
      </c>
      <c r="E47" s="252" t="s">
        <v>197</v>
      </c>
      <c r="F47" s="252" t="s">
        <v>197</v>
      </c>
      <c r="G47" s="252" t="s">
        <v>197</v>
      </c>
      <c r="H47" s="252" t="s">
        <v>197</v>
      </c>
      <c r="I47" s="252" t="s">
        <v>197</v>
      </c>
      <c r="J47" s="252" t="s">
        <v>197</v>
      </c>
      <c r="K47" s="252" t="s">
        <v>197</v>
      </c>
      <c r="L47" s="252" t="s">
        <v>197</v>
      </c>
      <c r="M47" s="252" t="s">
        <v>197</v>
      </c>
      <c r="N47" s="252" t="s">
        <v>197</v>
      </c>
      <c r="O47" s="252" t="s">
        <v>271</v>
      </c>
      <c r="P47" s="252" t="s">
        <v>197</v>
      </c>
      <c r="Q47" s="252" t="s">
        <v>197</v>
      </c>
      <c r="R47" s="252" t="s">
        <v>197</v>
      </c>
      <c r="S47" s="252" t="s">
        <v>197</v>
      </c>
      <c r="T47" s="252" t="s">
        <v>197</v>
      </c>
      <c r="U47" s="252" t="s">
        <v>197</v>
      </c>
      <c r="V47" s="252" t="s">
        <v>197</v>
      </c>
      <c r="W47" s="252" t="s">
        <v>197</v>
      </c>
      <c r="X47" s="252" t="s">
        <v>197</v>
      </c>
      <c r="Y47" s="252">
        <v>45</v>
      </c>
      <c r="Z47" s="252" t="s">
        <v>10</v>
      </c>
      <c r="AA47" s="252">
        <v>55</v>
      </c>
      <c r="AB47" s="252" t="s">
        <v>10</v>
      </c>
      <c r="AC47" s="252">
        <v>53</v>
      </c>
      <c r="AD47" s="252" t="s">
        <v>10</v>
      </c>
      <c r="AE47" s="252">
        <v>47</v>
      </c>
      <c r="AF47" s="252" t="s">
        <v>10</v>
      </c>
      <c r="AG47" s="252">
        <v>59</v>
      </c>
      <c r="AH47" s="252" t="s">
        <v>10</v>
      </c>
      <c r="AI47" s="252">
        <v>70</v>
      </c>
      <c r="AJ47" s="252" t="s">
        <v>10</v>
      </c>
      <c r="AK47" s="252">
        <v>62</v>
      </c>
      <c r="AL47" s="252" t="s">
        <v>10</v>
      </c>
      <c r="AM47" s="252">
        <v>46</v>
      </c>
      <c r="AN47" s="252" t="s">
        <v>10</v>
      </c>
      <c r="AO47" s="252">
        <v>42</v>
      </c>
      <c r="AP47" s="252" t="s">
        <v>10</v>
      </c>
      <c r="AQ47" s="252">
        <v>35</v>
      </c>
      <c r="AR47" s="252" t="s">
        <v>197</v>
      </c>
      <c r="AS47" s="252">
        <v>35</v>
      </c>
      <c r="AT47" s="252" t="s">
        <v>10</v>
      </c>
      <c r="AU47" s="352">
        <v>36</v>
      </c>
      <c r="AV47" s="252" t="s">
        <v>10</v>
      </c>
      <c r="AW47" s="352">
        <v>34</v>
      </c>
      <c r="AX47" s="252" t="s">
        <v>10</v>
      </c>
      <c r="AY47" s="346">
        <v>29</v>
      </c>
      <c r="AZ47" s="346" t="s">
        <v>10</v>
      </c>
      <c r="BA47" s="347" t="s">
        <v>161</v>
      </c>
      <c r="BB47" s="347" t="s">
        <v>161</v>
      </c>
      <c r="BC47" s="347" t="s">
        <v>161</v>
      </c>
      <c r="BD47" s="347" t="s">
        <v>161</v>
      </c>
      <c r="BE47" s="368">
        <v>44</v>
      </c>
      <c r="BF47" s="385" t="s">
        <v>10</v>
      </c>
      <c r="BG47" s="347" t="s">
        <v>161</v>
      </c>
      <c r="BH47" s="347" t="s">
        <v>161</v>
      </c>
      <c r="BI47" s="385">
        <v>39</v>
      </c>
      <c r="BJ47" s="385" t="s">
        <v>10</v>
      </c>
    </row>
    <row r="48" spans="1:62" s="43" customFormat="1" ht="12" hidden="1" customHeight="1" outlineLevel="1">
      <c r="A48" s="249">
        <v>44</v>
      </c>
      <c r="B48" s="63" t="s">
        <v>354</v>
      </c>
      <c r="C48" s="250">
        <v>84</v>
      </c>
      <c r="D48" s="251">
        <v>83</v>
      </c>
      <c r="E48" s="251">
        <v>81</v>
      </c>
      <c r="F48" s="251">
        <v>34</v>
      </c>
      <c r="G48" s="251">
        <v>88</v>
      </c>
      <c r="H48" s="251" t="s">
        <v>10</v>
      </c>
      <c r="I48" s="252">
        <v>92</v>
      </c>
      <c r="J48" s="252" t="s">
        <v>10</v>
      </c>
      <c r="K48" s="251">
        <v>90</v>
      </c>
      <c r="L48" s="251" t="s">
        <v>10</v>
      </c>
      <c r="M48" s="251">
        <v>92</v>
      </c>
      <c r="N48" s="251" t="s">
        <v>10</v>
      </c>
      <c r="O48" s="251">
        <v>92</v>
      </c>
      <c r="P48" s="251" t="s">
        <v>10</v>
      </c>
      <c r="Q48" s="251">
        <v>91</v>
      </c>
      <c r="R48" s="251" t="s">
        <v>10</v>
      </c>
      <c r="S48" s="251">
        <v>92</v>
      </c>
      <c r="T48" s="252" t="s">
        <v>197</v>
      </c>
      <c r="U48" s="251">
        <v>94</v>
      </c>
      <c r="V48" s="251" t="s">
        <v>10</v>
      </c>
      <c r="W48" s="251">
        <v>95</v>
      </c>
      <c r="X48" s="251" t="s">
        <v>10</v>
      </c>
      <c r="Y48" s="251">
        <v>93</v>
      </c>
      <c r="Z48" s="253" t="s">
        <v>10</v>
      </c>
      <c r="AA48" s="251">
        <v>91</v>
      </c>
      <c r="AB48" s="253" t="s">
        <v>10</v>
      </c>
      <c r="AC48" s="251">
        <v>91</v>
      </c>
      <c r="AD48" s="253" t="s">
        <v>10</v>
      </c>
      <c r="AE48" s="251">
        <v>90</v>
      </c>
      <c r="AF48" s="253" t="s">
        <v>10</v>
      </c>
      <c r="AG48" s="251">
        <v>87</v>
      </c>
      <c r="AH48" s="253" t="s">
        <v>10</v>
      </c>
      <c r="AI48" s="251">
        <v>86</v>
      </c>
      <c r="AJ48" s="253" t="s">
        <v>10</v>
      </c>
      <c r="AK48" s="251">
        <v>83</v>
      </c>
      <c r="AL48" s="253" t="s">
        <v>10</v>
      </c>
      <c r="AM48" s="253">
        <v>46</v>
      </c>
      <c r="AN48" s="251" t="s">
        <v>10</v>
      </c>
      <c r="AO48" s="253">
        <v>52</v>
      </c>
      <c r="AP48" s="251" t="s">
        <v>10</v>
      </c>
      <c r="AQ48" s="253">
        <v>44</v>
      </c>
      <c r="AR48" s="252" t="s">
        <v>197</v>
      </c>
      <c r="AS48" s="253">
        <v>45</v>
      </c>
      <c r="AT48" s="252" t="s">
        <v>10</v>
      </c>
      <c r="AU48" s="254">
        <v>44</v>
      </c>
      <c r="AV48" s="252" t="s">
        <v>10</v>
      </c>
      <c r="AW48" s="254">
        <v>43</v>
      </c>
      <c r="AX48" s="252" t="s">
        <v>10</v>
      </c>
      <c r="AY48" s="345">
        <v>39</v>
      </c>
      <c r="AZ48" s="346" t="s">
        <v>10</v>
      </c>
      <c r="BA48" s="347" t="s">
        <v>161</v>
      </c>
      <c r="BB48" s="347" t="s">
        <v>161</v>
      </c>
      <c r="BC48" s="347" t="s">
        <v>161</v>
      </c>
      <c r="BD48" s="347" t="s">
        <v>161</v>
      </c>
      <c r="BE48" s="368">
        <v>38</v>
      </c>
      <c r="BF48" s="385" t="s">
        <v>10</v>
      </c>
      <c r="BG48" s="347" t="s">
        <v>161</v>
      </c>
      <c r="BH48" s="347" t="s">
        <v>161</v>
      </c>
      <c r="BI48" s="385">
        <v>32</v>
      </c>
      <c r="BJ48" s="385" t="s">
        <v>10</v>
      </c>
    </row>
    <row r="49" spans="1:62" s="43" customFormat="1" ht="15" customHeight="1" collapsed="1">
      <c r="A49" s="249">
        <v>45</v>
      </c>
      <c r="B49" s="63" t="s">
        <v>358</v>
      </c>
      <c r="C49" s="258" t="s">
        <v>356</v>
      </c>
      <c r="D49" s="258" t="s">
        <v>356</v>
      </c>
      <c r="E49" s="258" t="s">
        <v>356</v>
      </c>
      <c r="F49" s="258" t="s">
        <v>356</v>
      </c>
      <c r="G49" s="258" t="s">
        <v>356</v>
      </c>
      <c r="H49" s="258" t="s">
        <v>356</v>
      </c>
      <c r="I49" s="258" t="s">
        <v>356</v>
      </c>
      <c r="J49" s="258" t="s">
        <v>356</v>
      </c>
      <c r="K49" s="258" t="s">
        <v>356</v>
      </c>
      <c r="L49" s="258" t="s">
        <v>356</v>
      </c>
      <c r="M49" s="258" t="s">
        <v>356</v>
      </c>
      <c r="N49" s="258" t="s">
        <v>356</v>
      </c>
      <c r="O49" s="258" t="s">
        <v>356</v>
      </c>
      <c r="P49" s="258" t="s">
        <v>356</v>
      </c>
      <c r="Q49" s="258" t="s">
        <v>356</v>
      </c>
      <c r="R49" s="258" t="s">
        <v>356</v>
      </c>
      <c r="S49" s="258" t="s">
        <v>356</v>
      </c>
      <c r="T49" s="258" t="s">
        <v>356</v>
      </c>
      <c r="U49" s="258" t="s">
        <v>356</v>
      </c>
      <c r="V49" s="258" t="s">
        <v>356</v>
      </c>
      <c r="W49" s="258" t="s">
        <v>356</v>
      </c>
      <c r="X49" s="258" t="s">
        <v>356</v>
      </c>
      <c r="Y49" s="258" t="s">
        <v>356</v>
      </c>
      <c r="Z49" s="258" t="s">
        <v>356</v>
      </c>
      <c r="AA49" s="258" t="s">
        <v>356</v>
      </c>
      <c r="AB49" s="258" t="s">
        <v>356</v>
      </c>
      <c r="AC49" s="258" t="s">
        <v>356</v>
      </c>
      <c r="AD49" s="258" t="s">
        <v>356</v>
      </c>
      <c r="AE49" s="258" t="s">
        <v>356</v>
      </c>
      <c r="AF49" s="258" t="s">
        <v>356</v>
      </c>
      <c r="AG49" s="258" t="s">
        <v>356</v>
      </c>
      <c r="AH49" s="258" t="s">
        <v>356</v>
      </c>
      <c r="AI49" s="258" t="s">
        <v>356</v>
      </c>
      <c r="AJ49" s="258" t="s">
        <v>356</v>
      </c>
      <c r="AK49" s="258" t="s">
        <v>356</v>
      </c>
      <c r="AL49" s="258" t="s">
        <v>356</v>
      </c>
      <c r="AM49" s="258" t="s">
        <v>356</v>
      </c>
      <c r="AN49" s="258" t="s">
        <v>356</v>
      </c>
      <c r="AO49" s="258" t="s">
        <v>356</v>
      </c>
      <c r="AP49" s="258" t="s">
        <v>356</v>
      </c>
      <c r="AQ49" s="258" t="s">
        <v>356</v>
      </c>
      <c r="AR49" s="258" t="s">
        <v>356</v>
      </c>
      <c r="AS49" s="258" t="s">
        <v>356</v>
      </c>
      <c r="AT49" s="258" t="s">
        <v>356</v>
      </c>
      <c r="AU49" s="352">
        <v>28</v>
      </c>
      <c r="AV49" s="252" t="s">
        <v>10</v>
      </c>
      <c r="AW49" s="352">
        <v>27</v>
      </c>
      <c r="AX49" s="252" t="s">
        <v>10</v>
      </c>
      <c r="AY49" s="346">
        <v>27</v>
      </c>
      <c r="AZ49" s="346" t="s">
        <v>10</v>
      </c>
      <c r="BA49" s="347" t="s">
        <v>161</v>
      </c>
      <c r="BB49" s="347" t="s">
        <v>161</v>
      </c>
      <c r="BC49" s="347" t="s">
        <v>161</v>
      </c>
      <c r="BD49" s="347" t="s">
        <v>161</v>
      </c>
      <c r="BE49" s="368">
        <v>25</v>
      </c>
      <c r="BF49" s="385">
        <v>3</v>
      </c>
      <c r="BG49" s="347" t="s">
        <v>161</v>
      </c>
      <c r="BH49" s="347" t="s">
        <v>161</v>
      </c>
      <c r="BI49" s="385">
        <v>19</v>
      </c>
      <c r="BJ49" s="252" t="s">
        <v>271</v>
      </c>
    </row>
    <row r="50" spans="1:62" s="43" customFormat="1" ht="12" customHeight="1">
      <c r="A50" s="249">
        <v>46</v>
      </c>
      <c r="B50" s="63" t="s">
        <v>361</v>
      </c>
      <c r="C50" s="256">
        <v>13</v>
      </c>
      <c r="D50" s="252">
        <v>25</v>
      </c>
      <c r="E50" s="252">
        <v>36</v>
      </c>
      <c r="F50" s="252">
        <v>29</v>
      </c>
      <c r="G50" s="252">
        <v>25</v>
      </c>
      <c r="H50" s="252" t="s">
        <v>10</v>
      </c>
      <c r="I50" s="252">
        <v>17</v>
      </c>
      <c r="J50" s="252" t="s">
        <v>10</v>
      </c>
      <c r="K50" s="252">
        <v>16</v>
      </c>
      <c r="L50" s="252" t="s">
        <v>10</v>
      </c>
      <c r="M50" s="252">
        <v>16</v>
      </c>
      <c r="N50" s="252" t="s">
        <v>10</v>
      </c>
      <c r="O50" s="252">
        <v>12</v>
      </c>
      <c r="P50" s="252" t="s">
        <v>10</v>
      </c>
      <c r="Q50" s="252">
        <v>11</v>
      </c>
      <c r="R50" s="252" t="s">
        <v>10</v>
      </c>
      <c r="S50" s="252">
        <v>7</v>
      </c>
      <c r="T50" s="252" t="s">
        <v>197</v>
      </c>
      <c r="U50" s="252">
        <v>16</v>
      </c>
      <c r="V50" s="252" t="s">
        <v>10</v>
      </c>
      <c r="W50" s="252">
        <v>17</v>
      </c>
      <c r="X50" s="252" t="s">
        <v>10</v>
      </c>
      <c r="Y50" s="252">
        <v>21</v>
      </c>
      <c r="Z50" s="252" t="s">
        <v>10</v>
      </c>
      <c r="AA50" s="252">
        <v>17</v>
      </c>
      <c r="AB50" s="252" t="s">
        <v>10</v>
      </c>
      <c r="AC50" s="252">
        <v>14</v>
      </c>
      <c r="AD50" s="252" t="s">
        <v>10</v>
      </c>
      <c r="AE50" s="252">
        <v>13</v>
      </c>
      <c r="AF50" s="252" t="s">
        <v>10</v>
      </c>
      <c r="AG50" s="252">
        <v>14</v>
      </c>
      <c r="AH50" s="252" t="s">
        <v>10</v>
      </c>
      <c r="AI50" s="255" t="s">
        <v>197</v>
      </c>
      <c r="AJ50" s="255" t="s">
        <v>197</v>
      </c>
      <c r="AK50" s="256">
        <v>9</v>
      </c>
      <c r="AL50" s="256" t="s">
        <v>10</v>
      </c>
      <c r="AM50" s="256">
        <v>12</v>
      </c>
      <c r="AN50" s="256" t="s">
        <v>10</v>
      </c>
      <c r="AO50" s="256">
        <v>11</v>
      </c>
      <c r="AP50" s="256" t="s">
        <v>10</v>
      </c>
      <c r="AQ50" s="256">
        <v>10</v>
      </c>
      <c r="AR50" s="252" t="s">
        <v>197</v>
      </c>
      <c r="AS50" s="256">
        <v>10</v>
      </c>
      <c r="AT50" s="252" t="s">
        <v>197</v>
      </c>
      <c r="AU50" s="352">
        <v>11</v>
      </c>
      <c r="AV50" s="252" t="s">
        <v>10</v>
      </c>
      <c r="AW50" s="352">
        <v>13</v>
      </c>
      <c r="AX50" s="252" t="s">
        <v>10</v>
      </c>
      <c r="AY50" s="346">
        <v>11</v>
      </c>
      <c r="AZ50" s="346" t="s">
        <v>10</v>
      </c>
      <c r="BA50" s="347" t="s">
        <v>161</v>
      </c>
      <c r="BB50" s="347" t="s">
        <v>161</v>
      </c>
      <c r="BC50" s="347" t="s">
        <v>161</v>
      </c>
      <c r="BD50" s="347" t="s">
        <v>161</v>
      </c>
      <c r="BE50" s="368">
        <v>8</v>
      </c>
      <c r="BF50" s="252" t="s">
        <v>271</v>
      </c>
      <c r="BG50" s="347" t="s">
        <v>161</v>
      </c>
      <c r="BH50" s="347" t="s">
        <v>161</v>
      </c>
      <c r="BI50" s="385">
        <v>10</v>
      </c>
      <c r="BJ50" s="252" t="s">
        <v>271</v>
      </c>
    </row>
    <row r="51" spans="1:62" ht="12" hidden="1" customHeight="1" outlineLevel="2">
      <c r="A51" s="249">
        <v>47</v>
      </c>
      <c r="B51" s="63" t="s">
        <v>364</v>
      </c>
      <c r="C51" s="256">
        <v>21</v>
      </c>
      <c r="D51" s="252">
        <v>23</v>
      </c>
      <c r="E51" s="252">
        <v>30</v>
      </c>
      <c r="F51" s="252">
        <v>25</v>
      </c>
      <c r="G51" s="252">
        <v>21</v>
      </c>
      <c r="H51" s="252" t="s">
        <v>10</v>
      </c>
      <c r="I51" s="252">
        <v>18</v>
      </c>
      <c r="J51" s="252" t="s">
        <v>10</v>
      </c>
      <c r="K51" s="252">
        <v>23</v>
      </c>
      <c r="L51" s="252" t="s">
        <v>10</v>
      </c>
      <c r="M51" s="252">
        <v>23</v>
      </c>
      <c r="N51" s="252" t="s">
        <v>10</v>
      </c>
      <c r="O51" s="252">
        <v>24</v>
      </c>
      <c r="P51" s="252" t="s">
        <v>10</v>
      </c>
      <c r="Q51" s="252">
        <v>14</v>
      </c>
      <c r="R51" s="252" t="s">
        <v>10</v>
      </c>
      <c r="S51" s="252">
        <v>14</v>
      </c>
      <c r="T51" s="252" t="s">
        <v>10</v>
      </c>
      <c r="U51" s="252">
        <v>12</v>
      </c>
      <c r="V51" s="252" t="s">
        <v>10</v>
      </c>
      <c r="W51" s="252" t="s">
        <v>197</v>
      </c>
      <c r="X51" s="252" t="s">
        <v>197</v>
      </c>
      <c r="Y51" s="252" t="s">
        <v>197</v>
      </c>
      <c r="Z51" s="252" t="s">
        <v>197</v>
      </c>
      <c r="AA51" s="252" t="s">
        <v>197</v>
      </c>
      <c r="AB51" s="252" t="s">
        <v>197</v>
      </c>
      <c r="AC51" s="252" t="s">
        <v>197</v>
      </c>
      <c r="AD51" s="252" t="s">
        <v>197</v>
      </c>
      <c r="AE51" s="252" t="s">
        <v>271</v>
      </c>
      <c r="AF51" s="252" t="s">
        <v>271</v>
      </c>
      <c r="AG51" s="252" t="s">
        <v>271</v>
      </c>
      <c r="AH51" s="252" t="s">
        <v>271</v>
      </c>
      <c r="AI51" s="252" t="s">
        <v>271</v>
      </c>
      <c r="AJ51" s="252" t="s">
        <v>271</v>
      </c>
      <c r="AK51" s="252" t="s">
        <v>271</v>
      </c>
      <c r="AL51" s="252" t="s">
        <v>271</v>
      </c>
      <c r="AM51" s="252" t="s">
        <v>271</v>
      </c>
      <c r="AN51" s="252" t="s">
        <v>271</v>
      </c>
      <c r="AO51" s="252" t="s">
        <v>271</v>
      </c>
      <c r="AP51" s="252" t="s">
        <v>271</v>
      </c>
      <c r="AQ51" s="252" t="s">
        <v>271</v>
      </c>
      <c r="AR51" s="252" t="s">
        <v>271</v>
      </c>
      <c r="AS51" s="252" t="s">
        <v>271</v>
      </c>
      <c r="AT51" s="252" t="s">
        <v>271</v>
      </c>
      <c r="AU51" s="252" t="s">
        <v>271</v>
      </c>
      <c r="AV51" s="252" t="s">
        <v>271</v>
      </c>
      <c r="AW51" s="252" t="s">
        <v>271</v>
      </c>
      <c r="AX51" s="252" t="s">
        <v>271</v>
      </c>
      <c r="AY51" s="252" t="s">
        <v>271</v>
      </c>
      <c r="AZ51" s="252" t="s">
        <v>271</v>
      </c>
      <c r="BA51" s="347" t="s">
        <v>161</v>
      </c>
      <c r="BB51" s="347" t="s">
        <v>161</v>
      </c>
      <c r="BC51" s="347" t="s">
        <v>161</v>
      </c>
      <c r="BD51" s="347" t="s">
        <v>161</v>
      </c>
      <c r="BE51" s="252" t="s">
        <v>271</v>
      </c>
      <c r="BF51" s="252" t="s">
        <v>271</v>
      </c>
      <c r="BG51" s="347" t="s">
        <v>161</v>
      </c>
      <c r="BH51" s="347" t="s">
        <v>161</v>
      </c>
      <c r="BI51" s="252" t="s">
        <v>271</v>
      </c>
      <c r="BJ51" s="252" t="s">
        <v>271</v>
      </c>
    </row>
    <row r="52" spans="1:62" s="43" customFormat="1" ht="12" hidden="1" customHeight="1" outlineLevel="2">
      <c r="A52" s="249">
        <v>48</v>
      </c>
      <c r="B52" s="63" t="s">
        <v>360</v>
      </c>
      <c r="C52" s="252" t="s">
        <v>271</v>
      </c>
      <c r="D52" s="252" t="s">
        <v>197</v>
      </c>
      <c r="E52" s="252" t="s">
        <v>197</v>
      </c>
      <c r="F52" s="252" t="s">
        <v>197</v>
      </c>
      <c r="G52" s="252" t="s">
        <v>197</v>
      </c>
      <c r="H52" s="252" t="s">
        <v>197</v>
      </c>
      <c r="I52" s="252" t="s">
        <v>197</v>
      </c>
      <c r="J52" s="252" t="s">
        <v>197</v>
      </c>
      <c r="K52" s="252" t="s">
        <v>197</v>
      </c>
      <c r="L52" s="252" t="s">
        <v>197</v>
      </c>
      <c r="M52" s="252" t="s">
        <v>197</v>
      </c>
      <c r="N52" s="252" t="s">
        <v>197</v>
      </c>
      <c r="O52" s="252" t="s">
        <v>271</v>
      </c>
      <c r="P52" s="252" t="s">
        <v>197</v>
      </c>
      <c r="Q52" s="252" t="s">
        <v>197</v>
      </c>
      <c r="R52" s="252" t="s">
        <v>197</v>
      </c>
      <c r="S52" s="252" t="s">
        <v>197</v>
      </c>
      <c r="T52" s="252" t="s">
        <v>197</v>
      </c>
      <c r="U52" s="252" t="s">
        <v>197</v>
      </c>
      <c r="V52" s="252" t="s">
        <v>197</v>
      </c>
      <c r="W52" s="252" t="s">
        <v>197</v>
      </c>
      <c r="X52" s="252" t="s">
        <v>197</v>
      </c>
      <c r="Y52" s="252">
        <v>43</v>
      </c>
      <c r="Z52" s="252" t="s">
        <v>10</v>
      </c>
      <c r="AA52" s="252">
        <v>43</v>
      </c>
      <c r="AB52" s="252" t="s">
        <v>10</v>
      </c>
      <c r="AC52" s="252">
        <v>54</v>
      </c>
      <c r="AD52" s="252" t="s">
        <v>10</v>
      </c>
      <c r="AE52" s="252">
        <v>42</v>
      </c>
      <c r="AF52" s="252" t="s">
        <v>10</v>
      </c>
      <c r="AG52" s="252">
        <v>29</v>
      </c>
      <c r="AH52" s="252" t="s">
        <v>10</v>
      </c>
      <c r="AI52" s="252">
        <v>29</v>
      </c>
      <c r="AJ52" s="252" t="s">
        <v>10</v>
      </c>
      <c r="AK52" s="252">
        <v>21</v>
      </c>
      <c r="AL52" s="252" t="s">
        <v>10</v>
      </c>
      <c r="AM52" s="252">
        <v>0</v>
      </c>
      <c r="AN52" s="252">
        <v>0</v>
      </c>
      <c r="AO52" s="252">
        <v>16</v>
      </c>
      <c r="AP52" s="252" t="s">
        <v>10</v>
      </c>
      <c r="AQ52" s="252">
        <v>14</v>
      </c>
      <c r="AR52" s="252" t="s">
        <v>197</v>
      </c>
      <c r="AS52" s="252">
        <v>12</v>
      </c>
      <c r="AT52" s="252" t="s">
        <v>197</v>
      </c>
      <c r="AU52" s="352">
        <v>30</v>
      </c>
      <c r="AV52" s="252" t="s">
        <v>10</v>
      </c>
      <c r="AW52" s="352">
        <v>13</v>
      </c>
      <c r="AX52" s="252" t="s">
        <v>10</v>
      </c>
      <c r="AY52" s="346">
        <v>17</v>
      </c>
      <c r="AZ52" s="346" t="s">
        <v>10</v>
      </c>
      <c r="BA52" s="347" t="s">
        <v>161</v>
      </c>
      <c r="BB52" s="347" t="s">
        <v>161</v>
      </c>
      <c r="BC52" s="347" t="s">
        <v>161</v>
      </c>
      <c r="BD52" s="347" t="s">
        <v>161</v>
      </c>
      <c r="BE52" s="252" t="s">
        <v>271</v>
      </c>
      <c r="BF52" s="252" t="s">
        <v>271</v>
      </c>
      <c r="BG52" s="347" t="s">
        <v>161</v>
      </c>
      <c r="BH52" s="347" t="s">
        <v>161</v>
      </c>
      <c r="BI52" s="252" t="s">
        <v>271</v>
      </c>
      <c r="BJ52" s="252" t="s">
        <v>271</v>
      </c>
    </row>
    <row r="53" spans="1:62" s="43" customFormat="1" ht="15" hidden="1" customHeight="1" outlineLevel="1" collapsed="1">
      <c r="A53" s="249"/>
      <c r="B53" s="63" t="s">
        <v>349</v>
      </c>
      <c r="C53" s="252" t="s">
        <v>271</v>
      </c>
      <c r="D53" s="252" t="s">
        <v>197</v>
      </c>
      <c r="E53" s="252" t="s">
        <v>197</v>
      </c>
      <c r="F53" s="252" t="s">
        <v>197</v>
      </c>
      <c r="G53" s="252">
        <v>28</v>
      </c>
      <c r="H53" s="251" t="s">
        <v>10</v>
      </c>
      <c r="I53" s="252">
        <v>35</v>
      </c>
      <c r="J53" s="252" t="s">
        <v>10</v>
      </c>
      <c r="K53" s="251">
        <v>30</v>
      </c>
      <c r="L53" s="251" t="s">
        <v>10</v>
      </c>
      <c r="M53" s="251">
        <v>28</v>
      </c>
      <c r="N53" s="251" t="s">
        <v>10</v>
      </c>
      <c r="O53" s="251">
        <v>25</v>
      </c>
      <c r="P53" s="251" t="s">
        <v>10</v>
      </c>
      <c r="Q53" s="251">
        <v>33</v>
      </c>
      <c r="R53" s="251" t="s">
        <v>10</v>
      </c>
      <c r="S53" s="251">
        <v>37</v>
      </c>
      <c r="T53" s="251" t="s">
        <v>10</v>
      </c>
      <c r="U53" s="251">
        <v>34</v>
      </c>
      <c r="V53" s="251" t="s">
        <v>10</v>
      </c>
      <c r="W53" s="251">
        <v>48</v>
      </c>
      <c r="X53" s="251" t="s">
        <v>10</v>
      </c>
      <c r="Y53" s="251">
        <v>50</v>
      </c>
      <c r="Z53" s="253" t="s">
        <v>10</v>
      </c>
      <c r="AA53" s="251">
        <v>49</v>
      </c>
      <c r="AB53" s="253" t="s">
        <v>10</v>
      </c>
      <c r="AC53" s="251">
        <v>59</v>
      </c>
      <c r="AD53" s="253" t="s">
        <v>10</v>
      </c>
      <c r="AE53" s="251">
        <v>61</v>
      </c>
      <c r="AF53" s="253" t="s">
        <v>10</v>
      </c>
      <c r="AG53" s="251">
        <v>57</v>
      </c>
      <c r="AH53" s="253" t="s">
        <v>10</v>
      </c>
      <c r="AI53" s="251">
        <v>44</v>
      </c>
      <c r="AJ53" s="253" t="s">
        <v>10</v>
      </c>
      <c r="AK53" s="251">
        <v>83</v>
      </c>
      <c r="AL53" s="253" t="s">
        <v>10</v>
      </c>
      <c r="AM53" s="253">
        <v>47</v>
      </c>
      <c r="AN53" s="251" t="s">
        <v>10</v>
      </c>
      <c r="AO53" s="253">
        <v>44</v>
      </c>
      <c r="AP53" s="251" t="s">
        <v>10</v>
      </c>
      <c r="AQ53" s="255" t="s">
        <v>197</v>
      </c>
      <c r="AR53" s="255" t="s">
        <v>197</v>
      </c>
      <c r="AS53" s="255" t="s">
        <v>271</v>
      </c>
      <c r="AT53" s="255" t="s">
        <v>271</v>
      </c>
      <c r="AU53" s="255" t="s">
        <v>271</v>
      </c>
      <c r="AV53" s="255" t="s">
        <v>271</v>
      </c>
      <c r="AW53" s="254">
        <v>23</v>
      </c>
      <c r="AX53" s="252" t="s">
        <v>10</v>
      </c>
      <c r="AY53" s="345">
        <v>112</v>
      </c>
      <c r="AZ53" s="346" t="s">
        <v>10</v>
      </c>
      <c r="BA53" s="347" t="s">
        <v>161</v>
      </c>
      <c r="BB53" s="347" t="s">
        <v>161</v>
      </c>
      <c r="BC53" s="347" t="s">
        <v>161</v>
      </c>
      <c r="BD53" s="347" t="s">
        <v>161</v>
      </c>
      <c r="BE53" s="368">
        <v>37</v>
      </c>
      <c r="BF53" s="385" t="s">
        <v>10</v>
      </c>
      <c r="BG53" s="347" t="s">
        <v>161</v>
      </c>
      <c r="BH53" s="347" t="s">
        <v>161</v>
      </c>
      <c r="BI53" s="385" t="s">
        <v>10</v>
      </c>
      <c r="BJ53" s="385" t="s">
        <v>10</v>
      </c>
    </row>
    <row r="54" spans="1:62" s="43" customFormat="1" ht="12" hidden="1" customHeight="1" outlineLevel="1">
      <c r="A54" s="249"/>
      <c r="B54" s="63" t="s">
        <v>362</v>
      </c>
      <c r="C54" s="256">
        <v>122</v>
      </c>
      <c r="D54" s="252">
        <v>107</v>
      </c>
      <c r="E54" s="252">
        <v>95</v>
      </c>
      <c r="F54" s="252">
        <v>71</v>
      </c>
      <c r="G54" s="252">
        <v>85</v>
      </c>
      <c r="H54" s="252">
        <v>3</v>
      </c>
      <c r="I54" s="252">
        <v>55</v>
      </c>
      <c r="J54" s="252">
        <v>3</v>
      </c>
      <c r="K54" s="252">
        <v>54</v>
      </c>
      <c r="L54" s="252" t="s">
        <v>10</v>
      </c>
      <c r="M54" s="252">
        <v>26</v>
      </c>
      <c r="N54" s="252" t="s">
        <v>10</v>
      </c>
      <c r="O54" s="252">
        <v>25</v>
      </c>
      <c r="P54" s="252" t="s">
        <v>10</v>
      </c>
      <c r="Q54" s="252">
        <v>22</v>
      </c>
      <c r="R54" s="252" t="s">
        <v>10</v>
      </c>
      <c r="S54" s="252">
        <v>33</v>
      </c>
      <c r="T54" s="252" t="s">
        <v>197</v>
      </c>
      <c r="U54" s="252">
        <v>27</v>
      </c>
      <c r="V54" s="252" t="s">
        <v>10</v>
      </c>
      <c r="W54" s="252">
        <v>16</v>
      </c>
      <c r="X54" s="252" t="s">
        <v>10</v>
      </c>
      <c r="Y54" s="252">
        <v>18</v>
      </c>
      <c r="Z54" s="252" t="s">
        <v>10</v>
      </c>
      <c r="AA54" s="252">
        <v>7</v>
      </c>
      <c r="AB54" s="252" t="s">
        <v>10</v>
      </c>
      <c r="AC54" s="252" t="s">
        <v>197</v>
      </c>
      <c r="AD54" s="252" t="s">
        <v>197</v>
      </c>
      <c r="AE54" s="252" t="s">
        <v>271</v>
      </c>
      <c r="AF54" s="255" t="s">
        <v>197</v>
      </c>
      <c r="AG54" s="255" t="s">
        <v>197</v>
      </c>
      <c r="AH54" s="255" t="s">
        <v>197</v>
      </c>
      <c r="AI54" s="252">
        <v>4</v>
      </c>
      <c r="AJ54" s="252" t="s">
        <v>10</v>
      </c>
      <c r="AK54" s="252">
        <v>4</v>
      </c>
      <c r="AL54" s="252" t="s">
        <v>10</v>
      </c>
      <c r="AM54" s="252">
        <v>4</v>
      </c>
      <c r="AN54" s="252" t="s">
        <v>10</v>
      </c>
      <c r="AO54" s="252">
        <v>4</v>
      </c>
      <c r="AP54" s="252" t="s">
        <v>10</v>
      </c>
      <c r="AQ54" s="252">
        <v>4</v>
      </c>
      <c r="AR54" s="252" t="s">
        <v>197</v>
      </c>
      <c r="AS54" s="252">
        <v>4</v>
      </c>
      <c r="AT54" s="252" t="s">
        <v>197</v>
      </c>
      <c r="AU54" s="352">
        <v>4</v>
      </c>
      <c r="AV54" s="252" t="s">
        <v>10</v>
      </c>
      <c r="AW54" s="352">
        <v>4</v>
      </c>
      <c r="AX54" s="252" t="s">
        <v>10</v>
      </c>
      <c r="AY54" s="346">
        <v>4</v>
      </c>
      <c r="AZ54" s="346" t="s">
        <v>10</v>
      </c>
      <c r="BA54" s="347" t="s">
        <v>161</v>
      </c>
      <c r="BB54" s="347" t="s">
        <v>161</v>
      </c>
      <c r="BC54" s="347" t="s">
        <v>161</v>
      </c>
      <c r="BD54" s="347" t="s">
        <v>161</v>
      </c>
      <c r="BE54" s="346" t="s">
        <v>10</v>
      </c>
      <c r="BF54" s="346" t="s">
        <v>10</v>
      </c>
      <c r="BG54" s="347" t="s">
        <v>161</v>
      </c>
      <c r="BH54" s="347" t="s">
        <v>161</v>
      </c>
      <c r="BI54" s="346" t="s">
        <v>10</v>
      </c>
      <c r="BJ54" s="346" t="s">
        <v>10</v>
      </c>
    </row>
    <row r="55" spans="1:62" s="43" customFormat="1" ht="12" hidden="1" customHeight="1" outlineLevel="1">
      <c r="A55" s="249"/>
      <c r="B55" s="63" t="s">
        <v>363</v>
      </c>
      <c r="C55" s="256">
        <v>16</v>
      </c>
      <c r="D55" s="252" t="s">
        <v>197</v>
      </c>
      <c r="E55" s="252">
        <v>84</v>
      </c>
      <c r="F55" s="252">
        <v>13</v>
      </c>
      <c r="G55" s="252" t="s">
        <v>197</v>
      </c>
      <c r="H55" s="252" t="s">
        <v>197</v>
      </c>
      <c r="I55" s="252">
        <v>86</v>
      </c>
      <c r="J55" s="252" t="s">
        <v>10</v>
      </c>
      <c r="K55" s="252">
        <v>101</v>
      </c>
      <c r="L55" s="252" t="s">
        <v>10</v>
      </c>
      <c r="M55" s="252">
        <v>0</v>
      </c>
      <c r="N55" s="252">
        <v>0</v>
      </c>
      <c r="O55" s="252">
        <v>61</v>
      </c>
      <c r="P55" s="252" t="s">
        <v>10</v>
      </c>
      <c r="Q55" s="252">
        <v>58</v>
      </c>
      <c r="R55" s="252" t="s">
        <v>10</v>
      </c>
      <c r="S55" s="252">
        <v>51</v>
      </c>
      <c r="T55" s="252" t="s">
        <v>10</v>
      </c>
      <c r="U55" s="252">
        <v>39</v>
      </c>
      <c r="V55" s="252" t="s">
        <v>10</v>
      </c>
      <c r="W55" s="252">
        <v>30</v>
      </c>
      <c r="X55" s="252" t="s">
        <v>10</v>
      </c>
      <c r="Y55" s="252">
        <v>28</v>
      </c>
      <c r="Z55" s="252" t="s">
        <v>10</v>
      </c>
      <c r="AA55" s="252">
        <v>42</v>
      </c>
      <c r="AB55" s="252" t="s">
        <v>10</v>
      </c>
      <c r="AC55" s="252" t="s">
        <v>197</v>
      </c>
      <c r="AD55" s="252" t="s">
        <v>197</v>
      </c>
      <c r="AE55" s="252" t="s">
        <v>271</v>
      </c>
      <c r="AF55" s="252" t="s">
        <v>197</v>
      </c>
      <c r="AG55" s="252" t="s">
        <v>197</v>
      </c>
      <c r="AH55" s="252" t="s">
        <v>197</v>
      </c>
      <c r="AI55" s="252" t="s">
        <v>197</v>
      </c>
      <c r="AJ55" s="252" t="s">
        <v>197</v>
      </c>
      <c r="AK55" s="252" t="s">
        <v>197</v>
      </c>
      <c r="AL55" s="252" t="s">
        <v>197</v>
      </c>
      <c r="AM55" s="252" t="s">
        <v>197</v>
      </c>
      <c r="AN55" s="252" t="s">
        <v>197</v>
      </c>
      <c r="AO55" s="252" t="s">
        <v>271</v>
      </c>
      <c r="AP55" s="252" t="s">
        <v>197</v>
      </c>
      <c r="AQ55" s="252" t="s">
        <v>197</v>
      </c>
      <c r="AR55" s="252" t="s">
        <v>197</v>
      </c>
      <c r="AS55" s="252" t="s">
        <v>271</v>
      </c>
      <c r="AT55" s="252" t="s">
        <v>271</v>
      </c>
      <c r="AU55" s="352" t="s">
        <v>271</v>
      </c>
      <c r="AV55" s="352" t="s">
        <v>271</v>
      </c>
      <c r="AW55" s="352" t="s">
        <v>271</v>
      </c>
      <c r="AX55" s="352" t="s">
        <v>271</v>
      </c>
      <c r="AY55" s="346" t="s">
        <v>271</v>
      </c>
      <c r="AZ55" s="346" t="s">
        <v>271</v>
      </c>
      <c r="BA55" s="347" t="s">
        <v>161</v>
      </c>
      <c r="BB55" s="347" t="s">
        <v>161</v>
      </c>
      <c r="BC55" s="347" t="s">
        <v>161</v>
      </c>
      <c r="BD55" s="347" t="s">
        <v>161</v>
      </c>
      <c r="BE55" s="346" t="s">
        <v>271</v>
      </c>
      <c r="BF55" s="346" t="s">
        <v>271</v>
      </c>
      <c r="BG55" s="347" t="s">
        <v>161</v>
      </c>
      <c r="BH55" s="347" t="s">
        <v>161</v>
      </c>
      <c r="BI55" s="346" t="s">
        <v>271</v>
      </c>
      <c r="BJ55" s="346" t="s">
        <v>271</v>
      </c>
    </row>
    <row r="56" spans="1:62" s="43" customFormat="1" ht="12" hidden="1" customHeight="1" outlineLevel="1">
      <c r="A56" s="249"/>
      <c r="B56" s="63" t="s">
        <v>365</v>
      </c>
      <c r="C56" s="252" t="s">
        <v>197</v>
      </c>
      <c r="D56" s="252" t="s">
        <v>197</v>
      </c>
      <c r="E56" s="252" t="s">
        <v>197</v>
      </c>
      <c r="F56" s="252" t="s">
        <v>197</v>
      </c>
      <c r="G56" s="252" t="s">
        <v>197</v>
      </c>
      <c r="H56" s="252" t="s">
        <v>197</v>
      </c>
      <c r="I56" s="252" t="s">
        <v>197</v>
      </c>
      <c r="J56" s="252" t="s">
        <v>197</v>
      </c>
      <c r="K56" s="252" t="s">
        <v>197</v>
      </c>
      <c r="L56" s="252" t="s">
        <v>197</v>
      </c>
      <c r="M56" s="252" t="s">
        <v>197</v>
      </c>
      <c r="N56" s="252" t="s">
        <v>197</v>
      </c>
      <c r="O56" s="252" t="s">
        <v>197</v>
      </c>
      <c r="P56" s="252" t="s">
        <v>197</v>
      </c>
      <c r="Q56" s="252" t="s">
        <v>197</v>
      </c>
      <c r="R56" s="252" t="s">
        <v>197</v>
      </c>
      <c r="S56" s="252" t="s">
        <v>197</v>
      </c>
      <c r="T56" s="252" t="s">
        <v>197</v>
      </c>
      <c r="U56" s="252" t="s">
        <v>197</v>
      </c>
      <c r="V56" s="252" t="s">
        <v>197</v>
      </c>
      <c r="W56" s="252" t="s">
        <v>197</v>
      </c>
      <c r="X56" s="252" t="s">
        <v>197</v>
      </c>
      <c r="Y56" s="252">
        <v>263</v>
      </c>
      <c r="Z56" s="252" t="s">
        <v>10</v>
      </c>
      <c r="AA56" s="252">
        <v>266</v>
      </c>
      <c r="AB56" s="252" t="s">
        <v>10</v>
      </c>
      <c r="AC56" s="252">
        <v>273</v>
      </c>
      <c r="AD56" s="252" t="s">
        <v>10</v>
      </c>
      <c r="AE56" s="252">
        <v>277</v>
      </c>
      <c r="AF56" s="252" t="s">
        <v>10</v>
      </c>
      <c r="AG56" s="255" t="s">
        <v>197</v>
      </c>
      <c r="AH56" s="255" t="s">
        <v>197</v>
      </c>
      <c r="AI56" s="259" t="s">
        <v>344</v>
      </c>
      <c r="AJ56" s="259" t="s">
        <v>344</v>
      </c>
      <c r="AK56" s="255" t="s">
        <v>197</v>
      </c>
      <c r="AL56" s="255" t="s">
        <v>197</v>
      </c>
      <c r="AM56" s="255" t="s">
        <v>197</v>
      </c>
      <c r="AN56" s="255" t="s">
        <v>197</v>
      </c>
      <c r="AO56" s="255" t="s">
        <v>271</v>
      </c>
      <c r="AP56" s="255" t="s">
        <v>197</v>
      </c>
      <c r="AQ56" s="255" t="s">
        <v>197</v>
      </c>
      <c r="AR56" s="255" t="s">
        <v>197</v>
      </c>
      <c r="AS56" s="255" t="s">
        <v>271</v>
      </c>
      <c r="AT56" s="255" t="s">
        <v>271</v>
      </c>
      <c r="AU56" s="255" t="s">
        <v>271</v>
      </c>
      <c r="AV56" s="255" t="s">
        <v>271</v>
      </c>
      <c r="AW56" s="255" t="s">
        <v>271</v>
      </c>
      <c r="AX56" s="252" t="s">
        <v>271</v>
      </c>
      <c r="AY56" s="252" t="s">
        <v>271</v>
      </c>
      <c r="AZ56" s="252" t="s">
        <v>271</v>
      </c>
      <c r="BA56" s="347" t="s">
        <v>161</v>
      </c>
      <c r="BB56" s="347" t="s">
        <v>161</v>
      </c>
      <c r="BC56" s="347" t="s">
        <v>161</v>
      </c>
      <c r="BD56" s="347" t="s">
        <v>161</v>
      </c>
      <c r="BE56" s="252" t="s">
        <v>271</v>
      </c>
      <c r="BF56" s="252" t="s">
        <v>271</v>
      </c>
      <c r="BG56" s="347" t="s">
        <v>161</v>
      </c>
      <c r="BH56" s="347" t="s">
        <v>161</v>
      </c>
      <c r="BI56" s="252" t="s">
        <v>271</v>
      </c>
      <c r="BJ56" s="252" t="s">
        <v>271</v>
      </c>
    </row>
    <row r="57" spans="1:62" s="43" customFormat="1" ht="12" hidden="1" customHeight="1" outlineLevel="1">
      <c r="A57" s="249"/>
      <c r="B57" s="63" t="s">
        <v>366</v>
      </c>
      <c r="C57" s="256">
        <v>45</v>
      </c>
      <c r="D57" s="252">
        <v>35</v>
      </c>
      <c r="E57" s="252">
        <v>41</v>
      </c>
      <c r="F57" s="252">
        <v>48</v>
      </c>
      <c r="G57" s="252">
        <v>49</v>
      </c>
      <c r="H57" s="252" t="s">
        <v>10</v>
      </c>
      <c r="I57" s="252">
        <v>45</v>
      </c>
      <c r="J57" s="252" t="s">
        <v>10</v>
      </c>
      <c r="K57" s="252">
        <v>40</v>
      </c>
      <c r="L57" s="252" t="s">
        <v>10</v>
      </c>
      <c r="M57" s="252">
        <v>34</v>
      </c>
      <c r="N57" s="252" t="s">
        <v>10</v>
      </c>
      <c r="O57" s="252">
        <v>35</v>
      </c>
      <c r="P57" s="252" t="s">
        <v>10</v>
      </c>
      <c r="Q57" s="252" t="s">
        <v>197</v>
      </c>
      <c r="R57" s="252" t="s">
        <v>197</v>
      </c>
      <c r="S57" s="252">
        <v>46</v>
      </c>
      <c r="T57" s="252" t="s">
        <v>10</v>
      </c>
      <c r="U57" s="252">
        <v>31</v>
      </c>
      <c r="V57" s="252" t="s">
        <v>10</v>
      </c>
      <c r="W57" s="252">
        <v>47</v>
      </c>
      <c r="X57" s="252" t="s">
        <v>10</v>
      </c>
      <c r="Y57" s="252">
        <v>43</v>
      </c>
      <c r="Z57" s="252" t="s">
        <v>10</v>
      </c>
      <c r="AA57" s="252">
        <v>37</v>
      </c>
      <c r="AB57" s="252" t="s">
        <v>10</v>
      </c>
      <c r="AC57" s="252">
        <v>33</v>
      </c>
      <c r="AD57" s="252" t="s">
        <v>10</v>
      </c>
      <c r="AE57" s="252">
        <v>27</v>
      </c>
      <c r="AF57" s="252" t="s">
        <v>10</v>
      </c>
      <c r="AG57" s="252">
        <v>33</v>
      </c>
      <c r="AH57" s="252" t="s">
        <v>10</v>
      </c>
      <c r="AI57" s="252">
        <v>22</v>
      </c>
      <c r="AJ57" s="252" t="s">
        <v>10</v>
      </c>
      <c r="AK57" s="252">
        <v>19</v>
      </c>
      <c r="AL57" s="252" t="s">
        <v>10</v>
      </c>
      <c r="AM57" s="252">
        <v>13</v>
      </c>
      <c r="AN57" s="252" t="s">
        <v>10</v>
      </c>
      <c r="AO57" s="255" t="s">
        <v>271</v>
      </c>
      <c r="AP57" s="255" t="s">
        <v>197</v>
      </c>
      <c r="AQ57" s="255" t="s">
        <v>197</v>
      </c>
      <c r="AR57" s="255" t="s">
        <v>197</v>
      </c>
      <c r="AS57" s="255" t="s">
        <v>271</v>
      </c>
      <c r="AT57" s="255" t="s">
        <v>271</v>
      </c>
      <c r="AU57" s="255" t="s">
        <v>271</v>
      </c>
      <c r="AV57" s="255" t="s">
        <v>271</v>
      </c>
      <c r="AW57" s="255" t="s">
        <v>271</v>
      </c>
      <c r="AX57" s="252" t="s">
        <v>271</v>
      </c>
      <c r="AY57" s="252" t="s">
        <v>271</v>
      </c>
      <c r="AZ57" s="252" t="s">
        <v>271</v>
      </c>
      <c r="BA57" s="347" t="s">
        <v>161</v>
      </c>
      <c r="BB57" s="347" t="s">
        <v>161</v>
      </c>
      <c r="BC57" s="347" t="s">
        <v>161</v>
      </c>
      <c r="BD57" s="347" t="s">
        <v>161</v>
      </c>
      <c r="BE57" s="252" t="s">
        <v>271</v>
      </c>
      <c r="BF57" s="252" t="s">
        <v>271</v>
      </c>
      <c r="BG57" s="347" t="s">
        <v>161</v>
      </c>
      <c r="BH57" s="347" t="s">
        <v>161</v>
      </c>
      <c r="BI57" s="252" t="s">
        <v>271</v>
      </c>
      <c r="BJ57" s="252" t="s">
        <v>271</v>
      </c>
    </row>
    <row r="58" spans="1:62" s="69" customFormat="1" ht="16.5" customHeight="1" collapsed="1">
      <c r="A58" s="260"/>
      <c r="B58" s="67" t="s">
        <v>36</v>
      </c>
      <c r="C58" s="261">
        <v>42332</v>
      </c>
      <c r="D58" s="261">
        <v>43228</v>
      </c>
      <c r="E58" s="261">
        <v>43858</v>
      </c>
      <c r="F58" s="261">
        <v>43624</v>
      </c>
      <c r="G58" s="261">
        <v>44081</v>
      </c>
      <c r="H58" s="261">
        <v>307</v>
      </c>
      <c r="I58" s="261">
        <v>43830</v>
      </c>
      <c r="J58" s="261">
        <v>334</v>
      </c>
      <c r="K58" s="261">
        <v>44509</v>
      </c>
      <c r="L58" s="261">
        <v>314</v>
      </c>
      <c r="M58" s="261">
        <v>42484</v>
      </c>
      <c r="N58" s="261">
        <v>298</v>
      </c>
      <c r="O58" s="261">
        <v>42625</v>
      </c>
      <c r="P58" s="261">
        <v>301</v>
      </c>
      <c r="Q58" s="261">
        <v>41356</v>
      </c>
      <c r="R58" s="261">
        <v>296</v>
      </c>
      <c r="S58" s="261">
        <v>41740</v>
      </c>
      <c r="T58" s="261">
        <v>269</v>
      </c>
      <c r="U58" s="261">
        <v>40408</v>
      </c>
      <c r="V58" s="261">
        <v>288</v>
      </c>
      <c r="W58" s="261">
        <v>35980</v>
      </c>
      <c r="X58" s="261">
        <v>274</v>
      </c>
      <c r="Y58" s="261">
        <v>35762</v>
      </c>
      <c r="Z58" s="261">
        <v>276</v>
      </c>
      <c r="AA58" s="261">
        <v>36302</v>
      </c>
      <c r="AB58" s="261">
        <v>276</v>
      </c>
      <c r="AC58" s="261">
        <v>35858</v>
      </c>
      <c r="AD58" s="261">
        <v>278</v>
      </c>
      <c r="AE58" s="261">
        <v>35982</v>
      </c>
      <c r="AF58" s="261">
        <v>286</v>
      </c>
      <c r="AG58" s="261">
        <v>35490</v>
      </c>
      <c r="AH58" s="261">
        <v>286</v>
      </c>
      <c r="AI58" s="261">
        <v>35899</v>
      </c>
      <c r="AJ58" s="261">
        <v>283</v>
      </c>
      <c r="AK58" s="261">
        <v>34809.300000000003</v>
      </c>
      <c r="AL58" s="261">
        <v>271</v>
      </c>
      <c r="AM58" s="261">
        <v>34915</v>
      </c>
      <c r="AN58" s="261">
        <v>276</v>
      </c>
      <c r="AO58" s="261">
        <v>34886</v>
      </c>
      <c r="AP58" s="261">
        <v>275</v>
      </c>
      <c r="AQ58" s="261">
        <v>34458</v>
      </c>
      <c r="AR58" s="261">
        <v>235</v>
      </c>
      <c r="AS58" s="261">
        <v>34047</v>
      </c>
      <c r="AT58" s="261">
        <v>264</v>
      </c>
      <c r="AU58" s="261">
        <v>34576</v>
      </c>
      <c r="AV58" s="261">
        <v>271</v>
      </c>
      <c r="AW58" s="261">
        <v>33843</v>
      </c>
      <c r="AX58" s="261">
        <v>266</v>
      </c>
      <c r="AY58" s="347">
        <v>35158</v>
      </c>
      <c r="AZ58" s="347">
        <v>247</v>
      </c>
      <c r="BA58" s="347" t="s">
        <v>161</v>
      </c>
      <c r="BB58" s="347" t="s">
        <v>161</v>
      </c>
      <c r="BC58" s="347" t="s">
        <v>161</v>
      </c>
      <c r="BD58" s="347" t="s">
        <v>161</v>
      </c>
      <c r="BE58" s="389">
        <v>35388</v>
      </c>
      <c r="BF58" s="347" t="s">
        <v>161</v>
      </c>
      <c r="BG58" s="347" t="s">
        <v>161</v>
      </c>
      <c r="BH58" s="347" t="s">
        <v>161</v>
      </c>
      <c r="BI58" s="347">
        <v>36735</v>
      </c>
      <c r="BJ58" s="347">
        <v>273</v>
      </c>
    </row>
    <row r="59" spans="1:62" s="69" customFormat="1" ht="15" customHeight="1">
      <c r="A59" s="150" t="s">
        <v>464</v>
      </c>
      <c r="B59" s="344"/>
      <c r="C59" s="261" t="s">
        <v>161</v>
      </c>
      <c r="D59" s="261" t="s">
        <v>161</v>
      </c>
      <c r="E59" s="261" t="s">
        <v>161</v>
      </c>
      <c r="F59" s="261">
        <v>47119</v>
      </c>
      <c r="G59" s="261">
        <v>47359</v>
      </c>
      <c r="H59" s="261">
        <v>47438</v>
      </c>
      <c r="I59" s="261">
        <v>47086</v>
      </c>
      <c r="K59" s="261">
        <v>47452</v>
      </c>
      <c r="M59" s="261">
        <v>45970</v>
      </c>
      <c r="O59" s="261">
        <v>46095</v>
      </c>
      <c r="Q59" s="261">
        <v>45152</v>
      </c>
      <c r="S59" s="261">
        <v>44387</v>
      </c>
      <c r="T59" s="261"/>
      <c r="U59" s="261">
        <v>43945</v>
      </c>
      <c r="V59" s="261"/>
      <c r="W59" s="261">
        <v>42105</v>
      </c>
      <c r="X59" s="261"/>
      <c r="Y59" s="261">
        <v>41289</v>
      </c>
      <c r="Z59" s="261"/>
      <c r="AA59" s="261">
        <v>41575</v>
      </c>
      <c r="AB59" s="261"/>
      <c r="AC59" s="261">
        <v>41664</v>
      </c>
      <c r="AD59" s="261"/>
      <c r="AE59" s="261">
        <v>41350</v>
      </c>
      <c r="AG59" s="261">
        <v>40968</v>
      </c>
      <c r="AH59" s="261"/>
      <c r="AI59" s="261">
        <v>41350</v>
      </c>
      <c r="AJ59" s="261"/>
      <c r="AK59" s="261">
        <v>41016</v>
      </c>
      <c r="AL59" s="261"/>
      <c r="AM59" s="261">
        <v>41180</v>
      </c>
      <c r="AN59" s="261"/>
      <c r="AO59" s="261">
        <v>40117</v>
      </c>
      <c r="AP59" s="261"/>
      <c r="AQ59" s="261">
        <v>39971</v>
      </c>
      <c r="AR59" s="261"/>
      <c r="AS59" s="261">
        <v>39852</v>
      </c>
      <c r="AT59" s="261"/>
      <c r="AU59" s="261">
        <v>39129</v>
      </c>
      <c r="AV59" s="261"/>
      <c r="AW59" s="261">
        <v>38698</v>
      </c>
      <c r="AX59" s="261"/>
      <c r="AY59" s="347">
        <v>39727</v>
      </c>
      <c r="AZ59" s="347" t="s">
        <v>197</v>
      </c>
      <c r="BA59" s="347" t="s">
        <v>197</v>
      </c>
      <c r="BB59" s="347" t="s">
        <v>197</v>
      </c>
      <c r="BC59" s="347" t="s">
        <v>197</v>
      </c>
      <c r="BD59" s="347" t="s">
        <v>197</v>
      </c>
      <c r="BE59" s="347" t="s">
        <v>197</v>
      </c>
      <c r="BF59" s="347" t="s">
        <v>197</v>
      </c>
      <c r="BG59" s="347" t="s">
        <v>197</v>
      </c>
      <c r="BH59" s="347" t="s">
        <v>197</v>
      </c>
      <c r="BI59" s="347" t="s">
        <v>197</v>
      </c>
      <c r="BJ59" s="347" t="s">
        <v>197</v>
      </c>
    </row>
    <row r="60" spans="1:62" s="43" customFormat="1" ht="30" customHeight="1">
      <c r="A60" s="523" t="s">
        <v>465</v>
      </c>
      <c r="B60" s="523"/>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23"/>
      <c r="AF60" s="523"/>
      <c r="AG60" s="523"/>
      <c r="AH60" s="523"/>
      <c r="AI60" s="523"/>
      <c r="AJ60" s="523"/>
      <c r="AK60" s="523"/>
      <c r="AL60" s="523"/>
      <c r="AM60" s="523"/>
      <c r="AN60" s="523"/>
      <c r="AO60" s="523"/>
      <c r="AP60" s="523"/>
      <c r="AQ60" s="523"/>
      <c r="AR60" s="523"/>
      <c r="AS60" s="523"/>
      <c r="AT60" s="523"/>
      <c r="AU60" s="523"/>
      <c r="AV60" s="523"/>
      <c r="AW60" s="523"/>
      <c r="AX60" s="523"/>
      <c r="AY60" s="523"/>
      <c r="AZ60" s="523"/>
      <c r="BA60" s="523"/>
      <c r="BB60" s="523"/>
      <c r="BC60" s="523"/>
      <c r="BD60" s="523"/>
      <c r="BE60" s="523"/>
      <c r="BF60" s="523"/>
      <c r="BG60" s="523"/>
      <c r="BH60" s="523"/>
      <c r="BI60" s="523"/>
      <c r="BJ60" s="523"/>
    </row>
    <row r="61" spans="1:62">
      <c r="H61" s="71"/>
      <c r="J61" s="71"/>
      <c r="K61" s="71"/>
      <c r="L61" s="71"/>
      <c r="M61" s="71"/>
      <c r="N61" s="71"/>
      <c r="O61" s="71"/>
      <c r="P61" s="71"/>
      <c r="Q61" s="71"/>
      <c r="R61" s="71"/>
      <c r="S61" s="71"/>
      <c r="T61" s="71"/>
      <c r="U61" s="71"/>
      <c r="V61" s="71"/>
      <c r="W61" s="71"/>
      <c r="X61" s="43"/>
      <c r="Y61" s="71"/>
      <c r="Z61" s="262"/>
      <c r="AA61" s="71"/>
      <c r="AB61" s="262"/>
      <c r="AC61" s="71"/>
      <c r="AD61" s="262"/>
      <c r="AE61" s="71"/>
      <c r="AF61" s="262"/>
      <c r="AG61" s="71"/>
      <c r="AH61" s="262"/>
      <c r="AI61" s="43"/>
      <c r="AJ61" s="262"/>
      <c r="AK61" s="43"/>
      <c r="AL61" s="262"/>
    </row>
    <row r="62" spans="1:62">
      <c r="A62" s="249"/>
      <c r="B62" s="142"/>
      <c r="C62" s="123"/>
      <c r="D62" s="125"/>
      <c r="E62" s="263"/>
      <c r="F62" s="261"/>
      <c r="G62" s="261"/>
      <c r="H62" s="261"/>
      <c r="I62" s="261"/>
      <c r="J62" s="261"/>
      <c r="K62" s="261"/>
      <c r="L62" s="261"/>
      <c r="M62" s="261"/>
      <c r="N62" s="261"/>
      <c r="O62" s="261"/>
      <c r="P62" s="261"/>
      <c r="Q62" s="261"/>
      <c r="R62" s="261"/>
      <c r="S62" s="261"/>
      <c r="T62" s="261"/>
      <c r="U62" s="261"/>
      <c r="V62" s="261"/>
      <c r="W62" s="261"/>
      <c r="X62" s="261"/>
      <c r="Y62" s="163"/>
      <c r="Z62" s="160"/>
      <c r="AA62" s="163"/>
      <c r="AB62" s="160"/>
      <c r="AC62" s="163"/>
      <c r="AD62" s="160"/>
      <c r="AE62" s="163"/>
      <c r="AF62" s="160"/>
      <c r="AG62" s="264"/>
      <c r="AH62" s="264"/>
      <c r="AI62" s="264"/>
      <c r="AJ62" s="264"/>
      <c r="AK62" s="264"/>
      <c r="AL62" s="264"/>
      <c r="AM62" s="264"/>
      <c r="AN62" s="264"/>
      <c r="AO62" s="264"/>
      <c r="AP62" s="264"/>
      <c r="AQ62" s="264"/>
      <c r="AR62" s="264"/>
    </row>
    <row r="63" spans="1:62">
      <c r="A63" s="249"/>
      <c r="B63" s="142"/>
      <c r="C63" s="123"/>
      <c r="D63" s="125"/>
      <c r="E63" s="263"/>
      <c r="F63" s="263"/>
      <c r="G63" s="261"/>
      <c r="H63" s="261"/>
      <c r="I63" s="125"/>
      <c r="J63" s="125"/>
      <c r="K63" s="163"/>
      <c r="L63" s="163"/>
      <c r="M63" s="128"/>
      <c r="N63" s="128"/>
      <c r="O63" s="128"/>
      <c r="P63" s="128"/>
      <c r="Q63" s="128"/>
      <c r="R63" s="128"/>
      <c r="S63" s="163"/>
      <c r="T63" s="163"/>
      <c r="U63" s="163"/>
      <c r="V63" s="128"/>
      <c r="W63" s="163"/>
      <c r="X63" s="163"/>
      <c r="Y63" s="163"/>
      <c r="Z63" s="160"/>
      <c r="AA63" s="163"/>
      <c r="AB63" s="160"/>
      <c r="AC63" s="264"/>
      <c r="AD63" s="264"/>
      <c r="AE63" s="264"/>
      <c r="AF63" s="264"/>
      <c r="AG63" s="264"/>
      <c r="AH63" s="264"/>
      <c r="AI63" s="264"/>
      <c r="AJ63" s="264"/>
      <c r="AK63" s="264"/>
      <c r="AL63" s="264"/>
      <c r="AM63" s="264"/>
      <c r="AN63" s="264"/>
      <c r="AO63" s="264"/>
      <c r="AP63" s="264"/>
      <c r="AQ63" s="264"/>
      <c r="AR63" s="264"/>
    </row>
    <row r="64" spans="1:62">
      <c r="A64" s="249"/>
      <c r="B64" s="142"/>
      <c r="C64" s="123"/>
      <c r="D64" s="263"/>
      <c r="E64" s="263"/>
      <c r="F64" s="263"/>
      <c r="G64" s="263"/>
      <c r="H64" s="263"/>
      <c r="I64" s="125"/>
      <c r="J64" s="125"/>
      <c r="K64" s="163"/>
      <c r="L64" s="163"/>
      <c r="M64" s="163"/>
      <c r="N64" s="163"/>
      <c r="O64" s="163"/>
      <c r="P64" s="163"/>
      <c r="Q64" s="163"/>
      <c r="R64" s="163"/>
      <c r="S64" s="163"/>
      <c r="T64" s="163"/>
      <c r="U64" s="163"/>
      <c r="V64" s="163"/>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row>
    <row r="65" spans="1:44">
      <c r="A65" s="249"/>
      <c r="B65" s="142"/>
      <c r="C65" s="123"/>
      <c r="D65" s="263"/>
      <c r="E65" s="263"/>
      <c r="F65" s="263"/>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row>
    <row r="66" spans="1:44">
      <c r="A66" s="265"/>
      <c r="B66" s="142"/>
      <c r="C66" s="128"/>
      <c r="D66" s="128"/>
      <c r="E66" s="128"/>
      <c r="F66" s="128"/>
      <c r="G66" s="125"/>
      <c r="H66" s="263"/>
      <c r="I66" s="125"/>
      <c r="J66" s="125"/>
      <c r="K66" s="163"/>
      <c r="L66" s="163"/>
      <c r="M66" s="163"/>
      <c r="N66" s="163"/>
      <c r="O66" s="163"/>
      <c r="P66" s="163"/>
      <c r="Q66" s="163"/>
      <c r="R66" s="163"/>
      <c r="S66" s="163"/>
      <c r="T66" s="163"/>
      <c r="U66" s="163"/>
      <c r="V66" s="163"/>
      <c r="W66" s="163"/>
      <c r="X66" s="163"/>
      <c r="Y66" s="163"/>
      <c r="Z66" s="160"/>
      <c r="AA66" s="163"/>
      <c r="AB66" s="160"/>
      <c r="AC66" s="163"/>
      <c r="AD66" s="160"/>
      <c r="AE66" s="163"/>
      <c r="AF66" s="160"/>
      <c r="AG66" s="163"/>
      <c r="AH66" s="160"/>
      <c r="AI66" s="128"/>
      <c r="AJ66" s="128"/>
      <c r="AK66" s="128"/>
      <c r="AL66" s="128"/>
      <c r="AM66" s="264"/>
      <c r="AN66" s="264"/>
      <c r="AO66" s="264"/>
      <c r="AP66" s="264"/>
      <c r="AQ66" s="264"/>
      <c r="AR66" s="264"/>
    </row>
  </sheetData>
  <sortState xmlns:xlrd2="http://schemas.microsoft.com/office/spreadsheetml/2017/richdata2" ref="A5:BJ52">
    <sortCondition descending="1" ref="BI5:BI57"/>
  </sortState>
  <mergeCells count="31">
    <mergeCell ref="Q3:R3"/>
    <mergeCell ref="M3:N3"/>
    <mergeCell ref="BA3:BB3"/>
    <mergeCell ref="AW3:AX3"/>
    <mergeCell ref="A3:A4"/>
    <mergeCell ref="B3:B4"/>
    <mergeCell ref="G3:H3"/>
    <mergeCell ref="I3:J3"/>
    <mergeCell ref="K3:L3"/>
    <mergeCell ref="AY3:AZ3"/>
    <mergeCell ref="BC3:BD3"/>
    <mergeCell ref="S3:T3"/>
    <mergeCell ref="U3:V3"/>
    <mergeCell ref="W3:X3"/>
    <mergeCell ref="Y3:Z3"/>
    <mergeCell ref="A60:BJ60"/>
    <mergeCell ref="BE3:BF3"/>
    <mergeCell ref="BG3:BH3"/>
    <mergeCell ref="BI3:BJ3"/>
    <mergeCell ref="AU3:AV3"/>
    <mergeCell ref="O3:P3"/>
    <mergeCell ref="AK3:AL3"/>
    <mergeCell ref="AM3:AN3"/>
    <mergeCell ref="AO3:AP3"/>
    <mergeCell ref="AQ3:AR3"/>
    <mergeCell ref="AS3:AT3"/>
    <mergeCell ref="AA3:AB3"/>
    <mergeCell ref="AC3:AD3"/>
    <mergeCell ref="AE3:AF3"/>
    <mergeCell ref="AG3:AH3"/>
    <mergeCell ref="AI3:AJ3"/>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P68"/>
  <sheetViews>
    <sheetView showGridLines="0" view="pageLayout" zoomScaleNormal="100" zoomScaleSheetLayoutView="220" workbookViewId="0">
      <selection activeCell="B14" sqref="B14"/>
    </sheetView>
  </sheetViews>
  <sheetFormatPr baseColWidth="10" defaultRowHeight="9" customHeight="1" outlineLevelRow="1" outlineLevelCol="1"/>
  <cols>
    <col min="1" max="1" width="19.28515625" style="42" customWidth="1"/>
    <col min="2" max="2" width="8.42578125" style="43" customWidth="1"/>
    <col min="3" max="11" width="12.28515625" style="43" hidden="1" customWidth="1" outlineLevel="1"/>
    <col min="12" max="12" width="10.7109375" style="43" hidden="1" customWidth="1" outlineLevel="1"/>
    <col min="13" max="13" width="12.28515625" style="43" hidden="1" customWidth="1" outlineLevel="1"/>
    <col min="14" max="14" width="8.140625" style="43" customWidth="1" collapsed="1"/>
    <col min="15" max="15" width="12.28515625" style="43" hidden="1" customWidth="1" outlineLevel="1" collapsed="1"/>
    <col min="16" max="21" width="12.28515625" style="43" hidden="1" customWidth="1" outlineLevel="1"/>
    <col min="22" max="22" width="10.7109375" style="43" hidden="1" customWidth="1" outlineLevel="1"/>
    <col min="23" max="23" width="12.28515625" style="43" hidden="1" customWidth="1" outlineLevel="1"/>
    <col min="24" max="24" width="8.140625" style="43" customWidth="1" collapsed="1"/>
    <col min="25" max="26" width="12.28515625" style="43" hidden="1" customWidth="1" outlineLevel="1"/>
    <col min="27" max="27" width="12.28515625" style="43" hidden="1" customWidth="1" outlineLevel="1" collapsed="1"/>
    <col min="28" max="28" width="12.28515625" style="43" hidden="1" customWidth="1" outlineLevel="1"/>
    <col min="29" max="29" width="13" style="43" hidden="1" customWidth="1" outlineLevel="1"/>
    <col min="30" max="30" width="13" style="43" hidden="1" customWidth="1" outlineLevel="1" collapsed="1"/>
    <col min="31" max="32" width="10.7109375" style="43" hidden="1" customWidth="1" outlineLevel="1"/>
    <col min="33" max="33" width="10.7109375" style="43" hidden="1" customWidth="1" outlineLevel="1" collapsed="1"/>
    <col min="34" max="34" width="8.140625" style="43" customWidth="1" collapsed="1"/>
    <col min="35" max="35" width="8.140625" style="43" hidden="1" customWidth="1" outlineLevel="1" collapsed="1"/>
    <col min="36" max="39" width="8.140625" style="43" customWidth="1" collapsed="1"/>
    <col min="40" max="257" width="11.42578125" style="43"/>
    <col min="258" max="258" width="18.42578125" style="43" customWidth="1"/>
    <col min="259" max="260" width="0" style="43" hidden="1" customWidth="1"/>
    <col min="261" max="261" width="11.42578125" style="43"/>
    <col min="262" max="270" width="0" style="43" hidden="1" customWidth="1"/>
    <col min="271" max="271" width="11.42578125" style="43"/>
    <col min="272" max="283" width="0" style="43" hidden="1" customWidth="1"/>
    <col min="284" max="284" width="11.42578125" style="43"/>
    <col min="285" max="286" width="0" style="43" hidden="1" customWidth="1"/>
    <col min="287" max="290" width="11.42578125" style="43"/>
    <col min="291" max="292" width="0" style="43" hidden="1" customWidth="1"/>
    <col min="293" max="513" width="11.42578125" style="43"/>
    <col min="514" max="514" width="18.42578125" style="43" customWidth="1"/>
    <col min="515" max="516" width="0" style="43" hidden="1" customWidth="1"/>
    <col min="517" max="517" width="11.42578125" style="43"/>
    <col min="518" max="526" width="0" style="43" hidden="1" customWidth="1"/>
    <col min="527" max="527" width="11.42578125" style="43"/>
    <col min="528" max="539" width="0" style="43" hidden="1" customWidth="1"/>
    <col min="540" max="540" width="11.42578125" style="43"/>
    <col min="541" max="542" width="0" style="43" hidden="1" customWidth="1"/>
    <col min="543" max="546" width="11.42578125" style="43"/>
    <col min="547" max="548" width="0" style="43" hidden="1" customWidth="1"/>
    <col min="549" max="769" width="11.42578125" style="43"/>
    <col min="770" max="770" width="18.42578125" style="43" customWidth="1"/>
    <col min="771" max="772" width="0" style="43" hidden="1" customWidth="1"/>
    <col min="773" max="773" width="11.42578125" style="43"/>
    <col min="774" max="782" width="0" style="43" hidden="1" customWidth="1"/>
    <col min="783" max="783" width="11.42578125" style="43"/>
    <col min="784" max="795" width="0" style="43" hidden="1" customWidth="1"/>
    <col min="796" max="796" width="11.42578125" style="43"/>
    <col min="797" max="798" width="0" style="43" hidden="1" customWidth="1"/>
    <col min="799" max="802" width="11.42578125" style="43"/>
    <col min="803" max="804" width="0" style="43" hidden="1" customWidth="1"/>
    <col min="805" max="1025" width="11.42578125" style="43"/>
    <col min="1026" max="1026" width="18.42578125" style="43" customWidth="1"/>
    <col min="1027" max="1028" width="0" style="43" hidden="1" customWidth="1"/>
    <col min="1029" max="1029" width="11.42578125" style="43"/>
    <col min="1030" max="1038" width="0" style="43" hidden="1" customWidth="1"/>
    <col min="1039" max="1039" width="11.42578125" style="43"/>
    <col min="1040" max="1051" width="0" style="43" hidden="1" customWidth="1"/>
    <col min="1052" max="1052" width="11.42578125" style="43"/>
    <col min="1053" max="1054" width="0" style="43" hidden="1" customWidth="1"/>
    <col min="1055" max="1058" width="11.42578125" style="43"/>
    <col min="1059" max="1060" width="0" style="43" hidden="1" customWidth="1"/>
    <col min="1061" max="1281" width="11.42578125" style="43"/>
    <col min="1282" max="1282" width="18.42578125" style="43" customWidth="1"/>
    <col min="1283" max="1284" width="0" style="43" hidden="1" customWidth="1"/>
    <col min="1285" max="1285" width="11.42578125" style="43"/>
    <col min="1286" max="1294" width="0" style="43" hidden="1" customWidth="1"/>
    <col min="1295" max="1295" width="11.42578125" style="43"/>
    <col min="1296" max="1307" width="0" style="43" hidden="1" customWidth="1"/>
    <col min="1308" max="1308" width="11.42578125" style="43"/>
    <col min="1309" max="1310" width="0" style="43" hidden="1" customWidth="1"/>
    <col min="1311" max="1314" width="11.42578125" style="43"/>
    <col min="1315" max="1316" width="0" style="43" hidden="1" customWidth="1"/>
    <col min="1317" max="1537" width="11.42578125" style="43"/>
    <col min="1538" max="1538" width="18.42578125" style="43" customWidth="1"/>
    <col min="1539" max="1540" width="0" style="43" hidden="1" customWidth="1"/>
    <col min="1541" max="1541" width="11.42578125" style="43"/>
    <col min="1542" max="1550" width="0" style="43" hidden="1" customWidth="1"/>
    <col min="1551" max="1551" width="11.42578125" style="43"/>
    <col min="1552" max="1563" width="0" style="43" hidden="1" customWidth="1"/>
    <col min="1564" max="1564" width="11.42578125" style="43"/>
    <col min="1565" max="1566" width="0" style="43" hidden="1" customWidth="1"/>
    <col min="1567" max="1570" width="11.42578125" style="43"/>
    <col min="1571" max="1572" width="0" style="43" hidden="1" customWidth="1"/>
    <col min="1573" max="1793" width="11.42578125" style="43"/>
    <col min="1794" max="1794" width="18.42578125" style="43" customWidth="1"/>
    <col min="1795" max="1796" width="0" style="43" hidden="1" customWidth="1"/>
    <col min="1797" max="1797" width="11.42578125" style="43"/>
    <col min="1798" max="1806" width="0" style="43" hidden="1" customWidth="1"/>
    <col min="1807" max="1807" width="11.42578125" style="43"/>
    <col min="1808" max="1819" width="0" style="43" hidden="1" customWidth="1"/>
    <col min="1820" max="1820" width="11.42578125" style="43"/>
    <col min="1821" max="1822" width="0" style="43" hidden="1" customWidth="1"/>
    <col min="1823" max="1826" width="11.42578125" style="43"/>
    <col min="1827" max="1828" width="0" style="43" hidden="1" customWidth="1"/>
    <col min="1829" max="2049" width="11.42578125" style="43"/>
    <col min="2050" max="2050" width="18.42578125" style="43" customWidth="1"/>
    <col min="2051" max="2052" width="0" style="43" hidden="1" customWidth="1"/>
    <col min="2053" max="2053" width="11.42578125" style="43"/>
    <col min="2054" max="2062" width="0" style="43" hidden="1" customWidth="1"/>
    <col min="2063" max="2063" width="11.42578125" style="43"/>
    <col min="2064" max="2075" width="0" style="43" hidden="1" customWidth="1"/>
    <col min="2076" max="2076" width="11.42578125" style="43"/>
    <col min="2077" max="2078" width="0" style="43" hidden="1" customWidth="1"/>
    <col min="2079" max="2082" width="11.42578125" style="43"/>
    <col min="2083" max="2084" width="0" style="43" hidden="1" customWidth="1"/>
    <col min="2085" max="2305" width="11.42578125" style="43"/>
    <col min="2306" max="2306" width="18.42578125" style="43" customWidth="1"/>
    <col min="2307" max="2308" width="0" style="43" hidden="1" customWidth="1"/>
    <col min="2309" max="2309" width="11.42578125" style="43"/>
    <col min="2310" max="2318" width="0" style="43" hidden="1" customWidth="1"/>
    <col min="2319" max="2319" width="11.42578125" style="43"/>
    <col min="2320" max="2331" width="0" style="43" hidden="1" customWidth="1"/>
    <col min="2332" max="2332" width="11.42578125" style="43"/>
    <col min="2333" max="2334" width="0" style="43" hidden="1" customWidth="1"/>
    <col min="2335" max="2338" width="11.42578125" style="43"/>
    <col min="2339" max="2340" width="0" style="43" hidden="1" customWidth="1"/>
    <col min="2341" max="2561" width="11.42578125" style="43"/>
    <col min="2562" max="2562" width="18.42578125" style="43" customWidth="1"/>
    <col min="2563" max="2564" width="0" style="43" hidden="1" customWidth="1"/>
    <col min="2565" max="2565" width="11.42578125" style="43"/>
    <col min="2566" max="2574" width="0" style="43" hidden="1" customWidth="1"/>
    <col min="2575" max="2575" width="11.42578125" style="43"/>
    <col min="2576" max="2587" width="0" style="43" hidden="1" customWidth="1"/>
    <col min="2588" max="2588" width="11.42578125" style="43"/>
    <col min="2589" max="2590" width="0" style="43" hidden="1" customWidth="1"/>
    <col min="2591" max="2594" width="11.42578125" style="43"/>
    <col min="2595" max="2596" width="0" style="43" hidden="1" customWidth="1"/>
    <col min="2597" max="2817" width="11.42578125" style="43"/>
    <col min="2818" max="2818" width="18.42578125" style="43" customWidth="1"/>
    <col min="2819" max="2820" width="0" style="43" hidden="1" customWidth="1"/>
    <col min="2821" max="2821" width="11.42578125" style="43"/>
    <col min="2822" max="2830" width="0" style="43" hidden="1" customWidth="1"/>
    <col min="2831" max="2831" width="11.42578125" style="43"/>
    <col min="2832" max="2843" width="0" style="43" hidden="1" customWidth="1"/>
    <col min="2844" max="2844" width="11.42578125" style="43"/>
    <col min="2845" max="2846" width="0" style="43" hidden="1" customWidth="1"/>
    <col min="2847" max="2850" width="11.42578125" style="43"/>
    <col min="2851" max="2852" width="0" style="43" hidden="1" customWidth="1"/>
    <col min="2853" max="3073" width="11.42578125" style="43"/>
    <col min="3074" max="3074" width="18.42578125" style="43" customWidth="1"/>
    <col min="3075" max="3076" width="0" style="43" hidden="1" customWidth="1"/>
    <col min="3077" max="3077" width="11.42578125" style="43"/>
    <col min="3078" max="3086" width="0" style="43" hidden="1" customWidth="1"/>
    <col min="3087" max="3087" width="11.42578125" style="43"/>
    <col min="3088" max="3099" width="0" style="43" hidden="1" customWidth="1"/>
    <col min="3100" max="3100" width="11.42578125" style="43"/>
    <col min="3101" max="3102" width="0" style="43" hidden="1" customWidth="1"/>
    <col min="3103" max="3106" width="11.42578125" style="43"/>
    <col min="3107" max="3108" width="0" style="43" hidden="1" customWidth="1"/>
    <col min="3109" max="3329" width="11.42578125" style="43"/>
    <col min="3330" max="3330" width="18.42578125" style="43" customWidth="1"/>
    <col min="3331" max="3332" width="0" style="43" hidden="1" customWidth="1"/>
    <col min="3333" max="3333" width="11.42578125" style="43"/>
    <col min="3334" max="3342" width="0" style="43" hidden="1" customWidth="1"/>
    <col min="3343" max="3343" width="11.42578125" style="43"/>
    <col min="3344" max="3355" width="0" style="43" hidden="1" customWidth="1"/>
    <col min="3356" max="3356" width="11.42578125" style="43"/>
    <col min="3357" max="3358" width="0" style="43" hidden="1" customWidth="1"/>
    <col min="3359" max="3362" width="11.42578125" style="43"/>
    <col min="3363" max="3364" width="0" style="43" hidden="1" customWidth="1"/>
    <col min="3365" max="3585" width="11.42578125" style="43"/>
    <col min="3586" max="3586" width="18.42578125" style="43" customWidth="1"/>
    <col min="3587" max="3588" width="0" style="43" hidden="1" customWidth="1"/>
    <col min="3589" max="3589" width="11.42578125" style="43"/>
    <col min="3590" max="3598" width="0" style="43" hidden="1" customWidth="1"/>
    <col min="3599" max="3599" width="11.42578125" style="43"/>
    <col min="3600" max="3611" width="0" style="43" hidden="1" customWidth="1"/>
    <col min="3612" max="3612" width="11.42578125" style="43"/>
    <col min="3613" max="3614" width="0" style="43" hidden="1" customWidth="1"/>
    <col min="3615" max="3618" width="11.42578125" style="43"/>
    <col min="3619" max="3620" width="0" style="43" hidden="1" customWidth="1"/>
    <col min="3621" max="3841" width="11.42578125" style="43"/>
    <col min="3842" max="3842" width="18.42578125" style="43" customWidth="1"/>
    <col min="3843" max="3844" width="0" style="43" hidden="1" customWidth="1"/>
    <col min="3845" max="3845" width="11.42578125" style="43"/>
    <col min="3846" max="3854" width="0" style="43" hidden="1" customWidth="1"/>
    <col min="3855" max="3855" width="11.42578125" style="43"/>
    <col min="3856" max="3867" width="0" style="43" hidden="1" customWidth="1"/>
    <col min="3868" max="3868" width="11.42578125" style="43"/>
    <col min="3869" max="3870" width="0" style="43" hidden="1" customWidth="1"/>
    <col min="3871" max="3874" width="11.42578125" style="43"/>
    <col min="3875" max="3876" width="0" style="43" hidden="1" customWidth="1"/>
    <col min="3877" max="4097" width="11.42578125" style="43"/>
    <col min="4098" max="4098" width="18.42578125" style="43" customWidth="1"/>
    <col min="4099" max="4100" width="0" style="43" hidden="1" customWidth="1"/>
    <col min="4101" max="4101" width="11.42578125" style="43"/>
    <col min="4102" max="4110" width="0" style="43" hidden="1" customWidth="1"/>
    <col min="4111" max="4111" width="11.42578125" style="43"/>
    <col min="4112" max="4123" width="0" style="43" hidden="1" customWidth="1"/>
    <col min="4124" max="4124" width="11.42578125" style="43"/>
    <col min="4125" max="4126" width="0" style="43" hidden="1" customWidth="1"/>
    <col min="4127" max="4130" width="11.42578125" style="43"/>
    <col min="4131" max="4132" width="0" style="43" hidden="1" customWidth="1"/>
    <col min="4133" max="4353" width="11.42578125" style="43"/>
    <col min="4354" max="4354" width="18.42578125" style="43" customWidth="1"/>
    <col min="4355" max="4356" width="0" style="43" hidden="1" customWidth="1"/>
    <col min="4357" max="4357" width="11.42578125" style="43"/>
    <col min="4358" max="4366" width="0" style="43" hidden="1" customWidth="1"/>
    <col min="4367" max="4367" width="11.42578125" style="43"/>
    <col min="4368" max="4379" width="0" style="43" hidden="1" customWidth="1"/>
    <col min="4380" max="4380" width="11.42578125" style="43"/>
    <col min="4381" max="4382" width="0" style="43" hidden="1" customWidth="1"/>
    <col min="4383" max="4386" width="11.42578125" style="43"/>
    <col min="4387" max="4388" width="0" style="43" hidden="1" customWidth="1"/>
    <col min="4389" max="4609" width="11.42578125" style="43"/>
    <col min="4610" max="4610" width="18.42578125" style="43" customWidth="1"/>
    <col min="4611" max="4612" width="0" style="43" hidden="1" customWidth="1"/>
    <col min="4613" max="4613" width="11.42578125" style="43"/>
    <col min="4614" max="4622" width="0" style="43" hidden="1" customWidth="1"/>
    <col min="4623" max="4623" width="11.42578125" style="43"/>
    <col min="4624" max="4635" width="0" style="43" hidden="1" customWidth="1"/>
    <col min="4636" max="4636" width="11.42578125" style="43"/>
    <col min="4637" max="4638" width="0" style="43" hidden="1" customWidth="1"/>
    <col min="4639" max="4642" width="11.42578125" style="43"/>
    <col min="4643" max="4644" width="0" style="43" hidden="1" customWidth="1"/>
    <col min="4645" max="4865" width="11.42578125" style="43"/>
    <col min="4866" max="4866" width="18.42578125" style="43" customWidth="1"/>
    <col min="4867" max="4868" width="0" style="43" hidden="1" customWidth="1"/>
    <col min="4869" max="4869" width="11.42578125" style="43"/>
    <col min="4870" max="4878" width="0" style="43" hidden="1" customWidth="1"/>
    <col min="4879" max="4879" width="11.42578125" style="43"/>
    <col min="4880" max="4891" width="0" style="43" hidden="1" customWidth="1"/>
    <col min="4892" max="4892" width="11.42578125" style="43"/>
    <col min="4893" max="4894" width="0" style="43" hidden="1" customWidth="1"/>
    <col min="4895" max="4898" width="11.42578125" style="43"/>
    <col min="4899" max="4900" width="0" style="43" hidden="1" customWidth="1"/>
    <col min="4901" max="5121" width="11.42578125" style="43"/>
    <col min="5122" max="5122" width="18.42578125" style="43" customWidth="1"/>
    <col min="5123" max="5124" width="0" style="43" hidden="1" customWidth="1"/>
    <col min="5125" max="5125" width="11.42578125" style="43"/>
    <col min="5126" max="5134" width="0" style="43" hidden="1" customWidth="1"/>
    <col min="5135" max="5135" width="11.42578125" style="43"/>
    <col min="5136" max="5147" width="0" style="43" hidden="1" customWidth="1"/>
    <col min="5148" max="5148" width="11.42578125" style="43"/>
    <col min="5149" max="5150" width="0" style="43" hidden="1" customWidth="1"/>
    <col min="5151" max="5154" width="11.42578125" style="43"/>
    <col min="5155" max="5156" width="0" style="43" hidden="1" customWidth="1"/>
    <col min="5157" max="5377" width="11.42578125" style="43"/>
    <col min="5378" max="5378" width="18.42578125" style="43" customWidth="1"/>
    <col min="5379" max="5380" width="0" style="43" hidden="1" customWidth="1"/>
    <col min="5381" max="5381" width="11.42578125" style="43"/>
    <col min="5382" max="5390" width="0" style="43" hidden="1" customWidth="1"/>
    <col min="5391" max="5391" width="11.42578125" style="43"/>
    <col min="5392" max="5403" width="0" style="43" hidden="1" customWidth="1"/>
    <col min="5404" max="5404" width="11.42578125" style="43"/>
    <col min="5405" max="5406" width="0" style="43" hidden="1" customWidth="1"/>
    <col min="5407" max="5410" width="11.42578125" style="43"/>
    <col min="5411" max="5412" width="0" style="43" hidden="1" customWidth="1"/>
    <col min="5413" max="5633" width="11.42578125" style="43"/>
    <col min="5634" max="5634" width="18.42578125" style="43" customWidth="1"/>
    <col min="5635" max="5636" width="0" style="43" hidden="1" customWidth="1"/>
    <col min="5637" max="5637" width="11.42578125" style="43"/>
    <col min="5638" max="5646" width="0" style="43" hidden="1" customWidth="1"/>
    <col min="5647" max="5647" width="11.42578125" style="43"/>
    <col min="5648" max="5659" width="0" style="43" hidden="1" customWidth="1"/>
    <col min="5660" max="5660" width="11.42578125" style="43"/>
    <col min="5661" max="5662" width="0" style="43" hidden="1" customWidth="1"/>
    <col min="5663" max="5666" width="11.42578125" style="43"/>
    <col min="5667" max="5668" width="0" style="43" hidden="1" customWidth="1"/>
    <col min="5669" max="5889" width="11.42578125" style="43"/>
    <col min="5890" max="5890" width="18.42578125" style="43" customWidth="1"/>
    <col min="5891" max="5892" width="0" style="43" hidden="1" customWidth="1"/>
    <col min="5893" max="5893" width="11.42578125" style="43"/>
    <col min="5894" max="5902" width="0" style="43" hidden="1" customWidth="1"/>
    <col min="5903" max="5903" width="11.42578125" style="43"/>
    <col min="5904" max="5915" width="0" style="43" hidden="1" customWidth="1"/>
    <col min="5916" max="5916" width="11.42578125" style="43"/>
    <col min="5917" max="5918" width="0" style="43" hidden="1" customWidth="1"/>
    <col min="5919" max="5922" width="11.42578125" style="43"/>
    <col min="5923" max="5924" width="0" style="43" hidden="1" customWidth="1"/>
    <col min="5925" max="6145" width="11.42578125" style="43"/>
    <col min="6146" max="6146" width="18.42578125" style="43" customWidth="1"/>
    <col min="6147" max="6148" width="0" style="43" hidden="1" customWidth="1"/>
    <col min="6149" max="6149" width="11.42578125" style="43"/>
    <col min="6150" max="6158" width="0" style="43" hidden="1" customWidth="1"/>
    <col min="6159" max="6159" width="11.42578125" style="43"/>
    <col min="6160" max="6171" width="0" style="43" hidden="1" customWidth="1"/>
    <col min="6172" max="6172" width="11.42578125" style="43"/>
    <col min="6173" max="6174" width="0" style="43" hidden="1" customWidth="1"/>
    <col min="6175" max="6178" width="11.42578125" style="43"/>
    <col min="6179" max="6180" width="0" style="43" hidden="1" customWidth="1"/>
    <col min="6181" max="6401" width="11.42578125" style="43"/>
    <col min="6402" max="6402" width="18.42578125" style="43" customWidth="1"/>
    <col min="6403" max="6404" width="0" style="43" hidden="1" customWidth="1"/>
    <col min="6405" max="6405" width="11.42578125" style="43"/>
    <col min="6406" max="6414" width="0" style="43" hidden="1" customWidth="1"/>
    <col min="6415" max="6415" width="11.42578125" style="43"/>
    <col min="6416" max="6427" width="0" style="43" hidden="1" customWidth="1"/>
    <col min="6428" max="6428" width="11.42578125" style="43"/>
    <col min="6429" max="6430" width="0" style="43" hidden="1" customWidth="1"/>
    <col min="6431" max="6434" width="11.42578125" style="43"/>
    <col min="6435" max="6436" width="0" style="43" hidden="1" customWidth="1"/>
    <col min="6437" max="6657" width="11.42578125" style="43"/>
    <col min="6658" max="6658" width="18.42578125" style="43" customWidth="1"/>
    <col min="6659" max="6660" width="0" style="43" hidden="1" customWidth="1"/>
    <col min="6661" max="6661" width="11.42578125" style="43"/>
    <col min="6662" max="6670" width="0" style="43" hidden="1" customWidth="1"/>
    <col min="6671" max="6671" width="11.42578125" style="43"/>
    <col min="6672" max="6683" width="0" style="43" hidden="1" customWidth="1"/>
    <col min="6684" max="6684" width="11.42578125" style="43"/>
    <col min="6685" max="6686" width="0" style="43" hidden="1" customWidth="1"/>
    <col min="6687" max="6690" width="11.42578125" style="43"/>
    <col min="6691" max="6692" width="0" style="43" hidden="1" customWidth="1"/>
    <col min="6693" max="6913" width="11.42578125" style="43"/>
    <col min="6914" max="6914" width="18.42578125" style="43" customWidth="1"/>
    <col min="6915" max="6916" width="0" style="43" hidden="1" customWidth="1"/>
    <col min="6917" max="6917" width="11.42578125" style="43"/>
    <col min="6918" max="6926" width="0" style="43" hidden="1" customWidth="1"/>
    <col min="6927" max="6927" width="11.42578125" style="43"/>
    <col min="6928" max="6939" width="0" style="43" hidden="1" customWidth="1"/>
    <col min="6940" max="6940" width="11.42578125" style="43"/>
    <col min="6941" max="6942" width="0" style="43" hidden="1" customWidth="1"/>
    <col min="6943" max="6946" width="11.42578125" style="43"/>
    <col min="6947" max="6948" width="0" style="43" hidden="1" customWidth="1"/>
    <col min="6949" max="7169" width="11.42578125" style="43"/>
    <col min="7170" max="7170" width="18.42578125" style="43" customWidth="1"/>
    <col min="7171" max="7172" width="0" style="43" hidden="1" customWidth="1"/>
    <col min="7173" max="7173" width="11.42578125" style="43"/>
    <col min="7174" max="7182" width="0" style="43" hidden="1" customWidth="1"/>
    <col min="7183" max="7183" width="11.42578125" style="43"/>
    <col min="7184" max="7195" width="0" style="43" hidden="1" customWidth="1"/>
    <col min="7196" max="7196" width="11.42578125" style="43"/>
    <col min="7197" max="7198" width="0" style="43" hidden="1" customWidth="1"/>
    <col min="7199" max="7202" width="11.42578125" style="43"/>
    <col min="7203" max="7204" width="0" style="43" hidden="1" customWidth="1"/>
    <col min="7205" max="7425" width="11.42578125" style="43"/>
    <col min="7426" max="7426" width="18.42578125" style="43" customWidth="1"/>
    <col min="7427" max="7428" width="0" style="43" hidden="1" customWidth="1"/>
    <col min="7429" max="7429" width="11.42578125" style="43"/>
    <col min="7430" max="7438" width="0" style="43" hidden="1" customWidth="1"/>
    <col min="7439" max="7439" width="11.42578125" style="43"/>
    <col min="7440" max="7451" width="0" style="43" hidden="1" customWidth="1"/>
    <col min="7452" max="7452" width="11.42578125" style="43"/>
    <col min="7453" max="7454" width="0" style="43" hidden="1" customWidth="1"/>
    <col min="7455" max="7458" width="11.42578125" style="43"/>
    <col min="7459" max="7460" width="0" style="43" hidden="1" customWidth="1"/>
    <col min="7461" max="7681" width="11.42578125" style="43"/>
    <col min="7682" max="7682" width="18.42578125" style="43" customWidth="1"/>
    <col min="7683" max="7684" width="0" style="43" hidden="1" customWidth="1"/>
    <col min="7685" max="7685" width="11.42578125" style="43"/>
    <col min="7686" max="7694" width="0" style="43" hidden="1" customWidth="1"/>
    <col min="7695" max="7695" width="11.42578125" style="43"/>
    <col min="7696" max="7707" width="0" style="43" hidden="1" customWidth="1"/>
    <col min="7708" max="7708" width="11.42578125" style="43"/>
    <col min="7709" max="7710" width="0" style="43" hidden="1" customWidth="1"/>
    <col min="7711" max="7714" width="11.42578125" style="43"/>
    <col min="7715" max="7716" width="0" style="43" hidden="1" customWidth="1"/>
    <col min="7717" max="7937" width="11.42578125" style="43"/>
    <col min="7938" max="7938" width="18.42578125" style="43" customWidth="1"/>
    <col min="7939" max="7940" width="0" style="43" hidden="1" customWidth="1"/>
    <col min="7941" max="7941" width="11.42578125" style="43"/>
    <col min="7942" max="7950" width="0" style="43" hidden="1" customWidth="1"/>
    <col min="7951" max="7951" width="11.42578125" style="43"/>
    <col min="7952" max="7963" width="0" style="43" hidden="1" customWidth="1"/>
    <col min="7964" max="7964" width="11.42578125" style="43"/>
    <col min="7965" max="7966" width="0" style="43" hidden="1" customWidth="1"/>
    <col min="7967" max="7970" width="11.42578125" style="43"/>
    <col min="7971" max="7972" width="0" style="43" hidden="1" customWidth="1"/>
    <col min="7973" max="8193" width="11.42578125" style="43"/>
    <col min="8194" max="8194" width="18.42578125" style="43" customWidth="1"/>
    <col min="8195" max="8196" width="0" style="43" hidden="1" customWidth="1"/>
    <col min="8197" max="8197" width="11.42578125" style="43"/>
    <col min="8198" max="8206" width="0" style="43" hidden="1" customWidth="1"/>
    <col min="8207" max="8207" width="11.42578125" style="43"/>
    <col min="8208" max="8219" width="0" style="43" hidden="1" customWidth="1"/>
    <col min="8220" max="8220" width="11.42578125" style="43"/>
    <col min="8221" max="8222" width="0" style="43" hidden="1" customWidth="1"/>
    <col min="8223" max="8226" width="11.42578125" style="43"/>
    <col min="8227" max="8228" width="0" style="43" hidden="1" customWidth="1"/>
    <col min="8229" max="8449" width="11.42578125" style="43"/>
    <col min="8450" max="8450" width="18.42578125" style="43" customWidth="1"/>
    <col min="8451" max="8452" width="0" style="43" hidden="1" customWidth="1"/>
    <col min="8453" max="8453" width="11.42578125" style="43"/>
    <col min="8454" max="8462" width="0" style="43" hidden="1" customWidth="1"/>
    <col min="8463" max="8463" width="11.42578125" style="43"/>
    <col min="8464" max="8475" width="0" style="43" hidden="1" customWidth="1"/>
    <col min="8476" max="8476" width="11.42578125" style="43"/>
    <col min="8477" max="8478" width="0" style="43" hidden="1" customWidth="1"/>
    <col min="8479" max="8482" width="11.42578125" style="43"/>
    <col min="8483" max="8484" width="0" style="43" hidden="1" customWidth="1"/>
    <col min="8485" max="8705" width="11.42578125" style="43"/>
    <col min="8706" max="8706" width="18.42578125" style="43" customWidth="1"/>
    <col min="8707" max="8708" width="0" style="43" hidden="1" customWidth="1"/>
    <col min="8709" max="8709" width="11.42578125" style="43"/>
    <col min="8710" max="8718" width="0" style="43" hidden="1" customWidth="1"/>
    <col min="8719" max="8719" width="11.42578125" style="43"/>
    <col min="8720" max="8731" width="0" style="43" hidden="1" customWidth="1"/>
    <col min="8732" max="8732" width="11.42578125" style="43"/>
    <col min="8733" max="8734" width="0" style="43" hidden="1" customWidth="1"/>
    <col min="8735" max="8738" width="11.42578125" style="43"/>
    <col min="8739" max="8740" width="0" style="43" hidden="1" customWidth="1"/>
    <col min="8741" max="8961" width="11.42578125" style="43"/>
    <col min="8962" max="8962" width="18.42578125" style="43" customWidth="1"/>
    <col min="8963" max="8964" width="0" style="43" hidden="1" customWidth="1"/>
    <col min="8965" max="8965" width="11.42578125" style="43"/>
    <col min="8966" max="8974" width="0" style="43" hidden="1" customWidth="1"/>
    <col min="8975" max="8975" width="11.42578125" style="43"/>
    <col min="8976" max="8987" width="0" style="43" hidden="1" customWidth="1"/>
    <col min="8988" max="8988" width="11.42578125" style="43"/>
    <col min="8989" max="8990" width="0" style="43" hidden="1" customWidth="1"/>
    <col min="8991" max="8994" width="11.42578125" style="43"/>
    <col min="8995" max="8996" width="0" style="43" hidden="1" customWidth="1"/>
    <col min="8997" max="9217" width="11.42578125" style="43"/>
    <col min="9218" max="9218" width="18.42578125" style="43" customWidth="1"/>
    <col min="9219" max="9220" width="0" style="43" hidden="1" customWidth="1"/>
    <col min="9221" max="9221" width="11.42578125" style="43"/>
    <col min="9222" max="9230" width="0" style="43" hidden="1" customWidth="1"/>
    <col min="9231" max="9231" width="11.42578125" style="43"/>
    <col min="9232" max="9243" width="0" style="43" hidden="1" customWidth="1"/>
    <col min="9244" max="9244" width="11.42578125" style="43"/>
    <col min="9245" max="9246" width="0" style="43" hidden="1" customWidth="1"/>
    <col min="9247" max="9250" width="11.42578125" style="43"/>
    <col min="9251" max="9252" width="0" style="43" hidden="1" customWidth="1"/>
    <col min="9253" max="9473" width="11.42578125" style="43"/>
    <col min="9474" max="9474" width="18.42578125" style="43" customWidth="1"/>
    <col min="9475" max="9476" width="0" style="43" hidden="1" customWidth="1"/>
    <col min="9477" max="9477" width="11.42578125" style="43"/>
    <col min="9478" max="9486" width="0" style="43" hidden="1" customWidth="1"/>
    <col min="9487" max="9487" width="11.42578125" style="43"/>
    <col min="9488" max="9499" width="0" style="43" hidden="1" customWidth="1"/>
    <col min="9500" max="9500" width="11.42578125" style="43"/>
    <col min="9501" max="9502" width="0" style="43" hidden="1" customWidth="1"/>
    <col min="9503" max="9506" width="11.42578125" style="43"/>
    <col min="9507" max="9508" width="0" style="43" hidden="1" customWidth="1"/>
    <col min="9509" max="9729" width="11.42578125" style="43"/>
    <col min="9730" max="9730" width="18.42578125" style="43" customWidth="1"/>
    <col min="9731" max="9732" width="0" style="43" hidden="1" customWidth="1"/>
    <col min="9733" max="9733" width="11.42578125" style="43"/>
    <col min="9734" max="9742" width="0" style="43" hidden="1" customWidth="1"/>
    <col min="9743" max="9743" width="11.42578125" style="43"/>
    <col min="9744" max="9755" width="0" style="43" hidden="1" customWidth="1"/>
    <col min="9756" max="9756" width="11.42578125" style="43"/>
    <col min="9757" max="9758" width="0" style="43" hidden="1" customWidth="1"/>
    <col min="9759" max="9762" width="11.42578125" style="43"/>
    <col min="9763" max="9764" width="0" style="43" hidden="1" customWidth="1"/>
    <col min="9765" max="9985" width="11.42578125" style="43"/>
    <col min="9986" max="9986" width="18.42578125" style="43" customWidth="1"/>
    <col min="9987" max="9988" width="0" style="43" hidden="1" customWidth="1"/>
    <col min="9989" max="9989" width="11.42578125" style="43"/>
    <col min="9990" max="9998" width="0" style="43" hidden="1" customWidth="1"/>
    <col min="9999" max="9999" width="11.42578125" style="43"/>
    <col min="10000" max="10011" width="0" style="43" hidden="1" customWidth="1"/>
    <col min="10012" max="10012" width="11.42578125" style="43"/>
    <col min="10013" max="10014" width="0" style="43" hidden="1" customWidth="1"/>
    <col min="10015" max="10018" width="11.42578125" style="43"/>
    <col min="10019" max="10020" width="0" style="43" hidden="1" customWidth="1"/>
    <col min="10021" max="10241" width="11.42578125" style="43"/>
    <col min="10242" max="10242" width="18.42578125" style="43" customWidth="1"/>
    <col min="10243" max="10244" width="0" style="43" hidden="1" customWidth="1"/>
    <col min="10245" max="10245" width="11.42578125" style="43"/>
    <col min="10246" max="10254" width="0" style="43" hidden="1" customWidth="1"/>
    <col min="10255" max="10255" width="11.42578125" style="43"/>
    <col min="10256" max="10267" width="0" style="43" hidden="1" customWidth="1"/>
    <col min="10268" max="10268" width="11.42578125" style="43"/>
    <col min="10269" max="10270" width="0" style="43" hidden="1" customWidth="1"/>
    <col min="10271" max="10274" width="11.42578125" style="43"/>
    <col min="10275" max="10276" width="0" style="43" hidden="1" customWidth="1"/>
    <col min="10277" max="10497" width="11.42578125" style="43"/>
    <col min="10498" max="10498" width="18.42578125" style="43" customWidth="1"/>
    <col min="10499" max="10500" width="0" style="43" hidden="1" customWidth="1"/>
    <col min="10501" max="10501" width="11.42578125" style="43"/>
    <col min="10502" max="10510" width="0" style="43" hidden="1" customWidth="1"/>
    <col min="10511" max="10511" width="11.42578125" style="43"/>
    <col min="10512" max="10523" width="0" style="43" hidden="1" customWidth="1"/>
    <col min="10524" max="10524" width="11.42578125" style="43"/>
    <col min="10525" max="10526" width="0" style="43" hidden="1" customWidth="1"/>
    <col min="10527" max="10530" width="11.42578125" style="43"/>
    <col min="10531" max="10532" width="0" style="43" hidden="1" customWidth="1"/>
    <col min="10533" max="10753" width="11.42578125" style="43"/>
    <col min="10754" max="10754" width="18.42578125" style="43" customWidth="1"/>
    <col min="10755" max="10756" width="0" style="43" hidden="1" customWidth="1"/>
    <col min="10757" max="10757" width="11.42578125" style="43"/>
    <col min="10758" max="10766" width="0" style="43" hidden="1" customWidth="1"/>
    <col min="10767" max="10767" width="11.42578125" style="43"/>
    <col min="10768" max="10779" width="0" style="43" hidden="1" customWidth="1"/>
    <col min="10780" max="10780" width="11.42578125" style="43"/>
    <col min="10781" max="10782" width="0" style="43" hidden="1" customWidth="1"/>
    <col min="10783" max="10786" width="11.42578125" style="43"/>
    <col min="10787" max="10788" width="0" style="43" hidden="1" customWidth="1"/>
    <col min="10789" max="11009" width="11.42578125" style="43"/>
    <col min="11010" max="11010" width="18.42578125" style="43" customWidth="1"/>
    <col min="11011" max="11012" width="0" style="43" hidden="1" customWidth="1"/>
    <col min="11013" max="11013" width="11.42578125" style="43"/>
    <col min="11014" max="11022" width="0" style="43" hidden="1" customWidth="1"/>
    <col min="11023" max="11023" width="11.42578125" style="43"/>
    <col min="11024" max="11035" width="0" style="43" hidden="1" customWidth="1"/>
    <col min="11036" max="11036" width="11.42578125" style="43"/>
    <col min="11037" max="11038" width="0" style="43" hidden="1" customWidth="1"/>
    <col min="11039" max="11042" width="11.42578125" style="43"/>
    <col min="11043" max="11044" width="0" style="43" hidden="1" customWidth="1"/>
    <col min="11045" max="11265" width="11.42578125" style="43"/>
    <col min="11266" max="11266" width="18.42578125" style="43" customWidth="1"/>
    <col min="11267" max="11268" width="0" style="43" hidden="1" customWidth="1"/>
    <col min="11269" max="11269" width="11.42578125" style="43"/>
    <col min="11270" max="11278" width="0" style="43" hidden="1" customWidth="1"/>
    <col min="11279" max="11279" width="11.42578125" style="43"/>
    <col min="11280" max="11291" width="0" style="43" hidden="1" customWidth="1"/>
    <col min="11292" max="11292" width="11.42578125" style="43"/>
    <col min="11293" max="11294" width="0" style="43" hidden="1" customWidth="1"/>
    <col min="11295" max="11298" width="11.42578125" style="43"/>
    <col min="11299" max="11300" width="0" style="43" hidden="1" customWidth="1"/>
    <col min="11301" max="11521" width="11.42578125" style="43"/>
    <col min="11522" max="11522" width="18.42578125" style="43" customWidth="1"/>
    <col min="11523" max="11524" width="0" style="43" hidden="1" customWidth="1"/>
    <col min="11525" max="11525" width="11.42578125" style="43"/>
    <col min="11526" max="11534" width="0" style="43" hidden="1" customWidth="1"/>
    <col min="11535" max="11535" width="11.42578125" style="43"/>
    <col min="11536" max="11547" width="0" style="43" hidden="1" customWidth="1"/>
    <col min="11548" max="11548" width="11.42578125" style="43"/>
    <col min="11549" max="11550" width="0" style="43" hidden="1" customWidth="1"/>
    <col min="11551" max="11554" width="11.42578125" style="43"/>
    <col min="11555" max="11556" width="0" style="43" hidden="1" customWidth="1"/>
    <col min="11557" max="11777" width="11.42578125" style="43"/>
    <col min="11778" max="11778" width="18.42578125" style="43" customWidth="1"/>
    <col min="11779" max="11780" width="0" style="43" hidden="1" customWidth="1"/>
    <col min="11781" max="11781" width="11.42578125" style="43"/>
    <col min="11782" max="11790" width="0" style="43" hidden="1" customWidth="1"/>
    <col min="11791" max="11791" width="11.42578125" style="43"/>
    <col min="11792" max="11803" width="0" style="43" hidden="1" customWidth="1"/>
    <col min="11804" max="11804" width="11.42578125" style="43"/>
    <col min="11805" max="11806" width="0" style="43" hidden="1" customWidth="1"/>
    <col min="11807" max="11810" width="11.42578125" style="43"/>
    <col min="11811" max="11812" width="0" style="43" hidden="1" customWidth="1"/>
    <col min="11813" max="12033" width="11.42578125" style="43"/>
    <col min="12034" max="12034" width="18.42578125" style="43" customWidth="1"/>
    <col min="12035" max="12036" width="0" style="43" hidden="1" customWidth="1"/>
    <col min="12037" max="12037" width="11.42578125" style="43"/>
    <col min="12038" max="12046" width="0" style="43" hidden="1" customWidth="1"/>
    <col min="12047" max="12047" width="11.42578125" style="43"/>
    <col min="12048" max="12059" width="0" style="43" hidden="1" customWidth="1"/>
    <col min="12060" max="12060" width="11.42578125" style="43"/>
    <col min="12061" max="12062" width="0" style="43" hidden="1" customWidth="1"/>
    <col min="12063" max="12066" width="11.42578125" style="43"/>
    <col min="12067" max="12068" width="0" style="43" hidden="1" customWidth="1"/>
    <col min="12069" max="12289" width="11.42578125" style="43"/>
    <col min="12290" max="12290" width="18.42578125" style="43" customWidth="1"/>
    <col min="12291" max="12292" width="0" style="43" hidden="1" customWidth="1"/>
    <col min="12293" max="12293" width="11.42578125" style="43"/>
    <col min="12294" max="12302" width="0" style="43" hidden="1" customWidth="1"/>
    <col min="12303" max="12303" width="11.42578125" style="43"/>
    <col min="12304" max="12315" width="0" style="43" hidden="1" customWidth="1"/>
    <col min="12316" max="12316" width="11.42578125" style="43"/>
    <col min="12317" max="12318" width="0" style="43" hidden="1" customWidth="1"/>
    <col min="12319" max="12322" width="11.42578125" style="43"/>
    <col min="12323" max="12324" width="0" style="43" hidden="1" customWidth="1"/>
    <col min="12325" max="12545" width="11.42578125" style="43"/>
    <col min="12546" max="12546" width="18.42578125" style="43" customWidth="1"/>
    <col min="12547" max="12548" width="0" style="43" hidden="1" customWidth="1"/>
    <col min="12549" max="12549" width="11.42578125" style="43"/>
    <col min="12550" max="12558" width="0" style="43" hidden="1" customWidth="1"/>
    <col min="12559" max="12559" width="11.42578125" style="43"/>
    <col min="12560" max="12571" width="0" style="43" hidden="1" customWidth="1"/>
    <col min="12572" max="12572" width="11.42578125" style="43"/>
    <col min="12573" max="12574" width="0" style="43" hidden="1" customWidth="1"/>
    <col min="12575" max="12578" width="11.42578125" style="43"/>
    <col min="12579" max="12580" width="0" style="43" hidden="1" customWidth="1"/>
    <col min="12581" max="12801" width="11.42578125" style="43"/>
    <col min="12802" max="12802" width="18.42578125" style="43" customWidth="1"/>
    <col min="12803" max="12804" width="0" style="43" hidden="1" customWidth="1"/>
    <col min="12805" max="12805" width="11.42578125" style="43"/>
    <col min="12806" max="12814" width="0" style="43" hidden="1" customWidth="1"/>
    <col min="12815" max="12815" width="11.42578125" style="43"/>
    <col min="12816" max="12827" width="0" style="43" hidden="1" customWidth="1"/>
    <col min="12828" max="12828" width="11.42578125" style="43"/>
    <col min="12829" max="12830" width="0" style="43" hidden="1" customWidth="1"/>
    <col min="12831" max="12834" width="11.42578125" style="43"/>
    <col min="12835" max="12836" width="0" style="43" hidden="1" customWidth="1"/>
    <col min="12837" max="13057" width="11.42578125" style="43"/>
    <col min="13058" max="13058" width="18.42578125" style="43" customWidth="1"/>
    <col min="13059" max="13060" width="0" style="43" hidden="1" customWidth="1"/>
    <col min="13061" max="13061" width="11.42578125" style="43"/>
    <col min="13062" max="13070" width="0" style="43" hidden="1" customWidth="1"/>
    <col min="13071" max="13071" width="11.42578125" style="43"/>
    <col min="13072" max="13083" width="0" style="43" hidden="1" customWidth="1"/>
    <col min="13084" max="13084" width="11.42578125" style="43"/>
    <col min="13085" max="13086" width="0" style="43" hidden="1" customWidth="1"/>
    <col min="13087" max="13090" width="11.42578125" style="43"/>
    <col min="13091" max="13092" width="0" style="43" hidden="1" customWidth="1"/>
    <col min="13093" max="13313" width="11.42578125" style="43"/>
    <col min="13314" max="13314" width="18.42578125" style="43" customWidth="1"/>
    <col min="13315" max="13316" width="0" style="43" hidden="1" customWidth="1"/>
    <col min="13317" max="13317" width="11.42578125" style="43"/>
    <col min="13318" max="13326" width="0" style="43" hidden="1" customWidth="1"/>
    <col min="13327" max="13327" width="11.42578125" style="43"/>
    <col min="13328" max="13339" width="0" style="43" hidden="1" customWidth="1"/>
    <col min="13340" max="13340" width="11.42578125" style="43"/>
    <col min="13341" max="13342" width="0" style="43" hidden="1" customWidth="1"/>
    <col min="13343" max="13346" width="11.42578125" style="43"/>
    <col min="13347" max="13348" width="0" style="43" hidden="1" customWidth="1"/>
    <col min="13349" max="13569" width="11.42578125" style="43"/>
    <col min="13570" max="13570" width="18.42578125" style="43" customWidth="1"/>
    <col min="13571" max="13572" width="0" style="43" hidden="1" customWidth="1"/>
    <col min="13573" max="13573" width="11.42578125" style="43"/>
    <col min="13574" max="13582" width="0" style="43" hidden="1" customWidth="1"/>
    <col min="13583" max="13583" width="11.42578125" style="43"/>
    <col min="13584" max="13595" width="0" style="43" hidden="1" customWidth="1"/>
    <col min="13596" max="13596" width="11.42578125" style="43"/>
    <col min="13597" max="13598" width="0" style="43" hidden="1" customWidth="1"/>
    <col min="13599" max="13602" width="11.42578125" style="43"/>
    <col min="13603" max="13604" width="0" style="43" hidden="1" customWidth="1"/>
    <col min="13605" max="13825" width="11.42578125" style="43"/>
    <col min="13826" max="13826" width="18.42578125" style="43" customWidth="1"/>
    <col min="13827" max="13828" width="0" style="43" hidden="1" customWidth="1"/>
    <col min="13829" max="13829" width="11.42578125" style="43"/>
    <col min="13830" max="13838" width="0" style="43" hidden="1" customWidth="1"/>
    <col min="13839" max="13839" width="11.42578125" style="43"/>
    <col min="13840" max="13851" width="0" style="43" hidden="1" customWidth="1"/>
    <col min="13852" max="13852" width="11.42578125" style="43"/>
    <col min="13853" max="13854" width="0" style="43" hidden="1" customWidth="1"/>
    <col min="13855" max="13858" width="11.42578125" style="43"/>
    <col min="13859" max="13860" width="0" style="43" hidden="1" customWidth="1"/>
    <col min="13861" max="14081" width="11.42578125" style="43"/>
    <col min="14082" max="14082" width="18.42578125" style="43" customWidth="1"/>
    <col min="14083" max="14084" width="0" style="43" hidden="1" customWidth="1"/>
    <col min="14085" max="14085" width="11.42578125" style="43"/>
    <col min="14086" max="14094" width="0" style="43" hidden="1" customWidth="1"/>
    <col min="14095" max="14095" width="11.42578125" style="43"/>
    <col min="14096" max="14107" width="0" style="43" hidden="1" customWidth="1"/>
    <col min="14108" max="14108" width="11.42578125" style="43"/>
    <col min="14109" max="14110" width="0" style="43" hidden="1" customWidth="1"/>
    <col min="14111" max="14114" width="11.42578125" style="43"/>
    <col min="14115" max="14116" width="0" style="43" hidden="1" customWidth="1"/>
    <col min="14117" max="14337" width="11.42578125" style="43"/>
    <col min="14338" max="14338" width="18.42578125" style="43" customWidth="1"/>
    <col min="14339" max="14340" width="0" style="43" hidden="1" customWidth="1"/>
    <col min="14341" max="14341" width="11.42578125" style="43"/>
    <col min="14342" max="14350" width="0" style="43" hidden="1" customWidth="1"/>
    <col min="14351" max="14351" width="11.42578125" style="43"/>
    <col min="14352" max="14363" width="0" style="43" hidden="1" customWidth="1"/>
    <col min="14364" max="14364" width="11.42578125" style="43"/>
    <col min="14365" max="14366" width="0" style="43" hidden="1" customWidth="1"/>
    <col min="14367" max="14370" width="11.42578125" style="43"/>
    <col min="14371" max="14372" width="0" style="43" hidden="1" customWidth="1"/>
    <col min="14373" max="14593" width="11.42578125" style="43"/>
    <col min="14594" max="14594" width="18.42578125" style="43" customWidth="1"/>
    <col min="14595" max="14596" width="0" style="43" hidden="1" customWidth="1"/>
    <col min="14597" max="14597" width="11.42578125" style="43"/>
    <col min="14598" max="14606" width="0" style="43" hidden="1" customWidth="1"/>
    <col min="14607" max="14607" width="11.42578125" style="43"/>
    <col min="14608" max="14619" width="0" style="43" hidden="1" customWidth="1"/>
    <col min="14620" max="14620" width="11.42578125" style="43"/>
    <col min="14621" max="14622" width="0" style="43" hidden="1" customWidth="1"/>
    <col min="14623" max="14626" width="11.42578125" style="43"/>
    <col min="14627" max="14628" width="0" style="43" hidden="1" customWidth="1"/>
    <col min="14629" max="14849" width="11.42578125" style="43"/>
    <col min="14850" max="14850" width="18.42578125" style="43" customWidth="1"/>
    <col min="14851" max="14852" width="0" style="43" hidden="1" customWidth="1"/>
    <col min="14853" max="14853" width="11.42578125" style="43"/>
    <col min="14854" max="14862" width="0" style="43" hidden="1" customWidth="1"/>
    <col min="14863" max="14863" width="11.42578125" style="43"/>
    <col min="14864" max="14875" width="0" style="43" hidden="1" customWidth="1"/>
    <col min="14876" max="14876" width="11.42578125" style="43"/>
    <col min="14877" max="14878" width="0" style="43" hidden="1" customWidth="1"/>
    <col min="14879" max="14882" width="11.42578125" style="43"/>
    <col min="14883" max="14884" width="0" style="43" hidden="1" customWidth="1"/>
    <col min="14885" max="15105" width="11.42578125" style="43"/>
    <col min="15106" max="15106" width="18.42578125" style="43" customWidth="1"/>
    <col min="15107" max="15108" width="0" style="43" hidden="1" customWidth="1"/>
    <col min="15109" max="15109" width="11.42578125" style="43"/>
    <col min="15110" max="15118" width="0" style="43" hidden="1" customWidth="1"/>
    <col min="15119" max="15119" width="11.42578125" style="43"/>
    <col min="15120" max="15131" width="0" style="43" hidden="1" customWidth="1"/>
    <col min="15132" max="15132" width="11.42578125" style="43"/>
    <col min="15133" max="15134" width="0" style="43" hidden="1" customWidth="1"/>
    <col min="15135" max="15138" width="11.42578125" style="43"/>
    <col min="15139" max="15140" width="0" style="43" hidden="1" customWidth="1"/>
    <col min="15141" max="15361" width="11.42578125" style="43"/>
    <col min="15362" max="15362" width="18.42578125" style="43" customWidth="1"/>
    <col min="15363" max="15364" width="0" style="43" hidden="1" customWidth="1"/>
    <col min="15365" max="15365" width="11.42578125" style="43"/>
    <col min="15366" max="15374" width="0" style="43" hidden="1" customWidth="1"/>
    <col min="15375" max="15375" width="11.42578125" style="43"/>
    <col min="15376" max="15387" width="0" style="43" hidden="1" customWidth="1"/>
    <col min="15388" max="15388" width="11.42578125" style="43"/>
    <col min="15389" max="15390" width="0" style="43" hidden="1" customWidth="1"/>
    <col min="15391" max="15394" width="11.42578125" style="43"/>
    <col min="15395" max="15396" width="0" style="43" hidden="1" customWidth="1"/>
    <col min="15397" max="15617" width="11.42578125" style="43"/>
    <col min="15618" max="15618" width="18.42578125" style="43" customWidth="1"/>
    <col min="15619" max="15620" width="0" style="43" hidden="1" customWidth="1"/>
    <col min="15621" max="15621" width="11.42578125" style="43"/>
    <col min="15622" max="15630" width="0" style="43" hidden="1" customWidth="1"/>
    <col min="15631" max="15631" width="11.42578125" style="43"/>
    <col min="15632" max="15643" width="0" style="43" hidden="1" customWidth="1"/>
    <col min="15644" max="15644" width="11.42578125" style="43"/>
    <col min="15645" max="15646" width="0" style="43" hidden="1" customWidth="1"/>
    <col min="15647" max="15650" width="11.42578125" style="43"/>
    <col min="15651" max="15652" width="0" style="43" hidden="1" customWidth="1"/>
    <col min="15653" max="15873" width="11.42578125" style="43"/>
    <col min="15874" max="15874" width="18.42578125" style="43" customWidth="1"/>
    <col min="15875" max="15876" width="0" style="43" hidden="1" customWidth="1"/>
    <col min="15877" max="15877" width="11.42578125" style="43"/>
    <col min="15878" max="15886" width="0" style="43" hidden="1" customWidth="1"/>
    <col min="15887" max="15887" width="11.42578125" style="43"/>
    <col min="15888" max="15899" width="0" style="43" hidden="1" customWidth="1"/>
    <col min="15900" max="15900" width="11.42578125" style="43"/>
    <col min="15901" max="15902" width="0" style="43" hidden="1" customWidth="1"/>
    <col min="15903" max="15906" width="11.42578125" style="43"/>
    <col min="15907" max="15908" width="0" style="43" hidden="1" customWidth="1"/>
    <col min="15909" max="16129" width="11.42578125" style="43"/>
    <col min="16130" max="16130" width="18.42578125" style="43" customWidth="1"/>
    <col min="16131" max="16132" width="0" style="43" hidden="1" customWidth="1"/>
    <col min="16133" max="16133" width="11.42578125" style="43"/>
    <col min="16134" max="16142" width="0" style="43" hidden="1" customWidth="1"/>
    <col min="16143" max="16143" width="11.42578125" style="43"/>
    <col min="16144" max="16155" width="0" style="43" hidden="1" customWidth="1"/>
    <col min="16156" max="16156" width="11.42578125" style="43"/>
    <col min="16157" max="16158" width="0" style="43" hidden="1" customWidth="1"/>
    <col min="16159" max="16162" width="11.42578125" style="43"/>
    <col min="16163" max="16164" width="0" style="43" hidden="1" customWidth="1"/>
    <col min="16165" max="16384" width="11.42578125" style="43"/>
  </cols>
  <sheetData>
    <row r="1" spans="1:40" s="290" customFormat="1" ht="21.95" customHeight="1">
      <c r="A1" s="292" t="str">
        <f>CONCATENATE(Inhalt_K8!B41,"   ",Inhalt_K8!C41)</f>
        <v>823   Entwicklung der Besuche der Schwimmhallen und Freibäder 1988 - 2025</v>
      </c>
      <c r="B1" s="292"/>
      <c r="C1" s="292"/>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row>
    <row r="2" spans="1:40" ht="6" customHeight="1">
      <c r="A2" s="117"/>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130"/>
      <c r="AF2" s="54"/>
      <c r="AG2" s="54"/>
      <c r="AH2" s="54"/>
      <c r="AI2" s="54"/>
      <c r="AJ2" s="54"/>
      <c r="AK2" s="54"/>
      <c r="AL2" s="54"/>
      <c r="AM2" s="54"/>
    </row>
    <row r="3" spans="1:40" s="119" customFormat="1" ht="25.5" customHeight="1">
      <c r="A3" s="131" t="s">
        <v>185</v>
      </c>
      <c r="B3" s="132">
        <v>1988</v>
      </c>
      <c r="C3" s="132">
        <v>1989</v>
      </c>
      <c r="D3" s="132">
        <v>1990</v>
      </c>
      <c r="E3" s="132">
        <v>1991</v>
      </c>
      <c r="F3" s="132">
        <v>1992</v>
      </c>
      <c r="G3" s="132">
        <v>1993</v>
      </c>
      <c r="H3" s="132">
        <v>1994</v>
      </c>
      <c r="I3" s="132">
        <v>1995</v>
      </c>
      <c r="J3" s="132">
        <v>1996</v>
      </c>
      <c r="K3" s="132">
        <v>1997</v>
      </c>
      <c r="L3" s="132">
        <v>1998</v>
      </c>
      <c r="M3" s="132">
        <v>1999</v>
      </c>
      <c r="N3" s="132">
        <v>2000</v>
      </c>
      <c r="O3" s="132">
        <v>2001</v>
      </c>
      <c r="P3" s="132">
        <v>2002</v>
      </c>
      <c r="Q3" s="132">
        <v>2003</v>
      </c>
      <c r="R3" s="132" t="s">
        <v>385</v>
      </c>
      <c r="S3" s="132" t="s">
        <v>386</v>
      </c>
      <c r="T3" s="132" t="s">
        <v>387</v>
      </c>
      <c r="U3" s="132">
        <v>2007</v>
      </c>
      <c r="V3" s="245">
        <v>2008</v>
      </c>
      <c r="W3" s="132">
        <v>2009</v>
      </c>
      <c r="X3" s="315">
        <v>2010</v>
      </c>
      <c r="Y3" s="132">
        <v>2011</v>
      </c>
      <c r="Z3" s="132">
        <v>2012</v>
      </c>
      <c r="AA3" s="132">
        <v>2013</v>
      </c>
      <c r="AB3" s="132">
        <v>2014</v>
      </c>
      <c r="AC3" s="132">
        <v>2015</v>
      </c>
      <c r="AD3" s="245">
        <v>2016</v>
      </c>
      <c r="AE3" s="131">
        <v>2017</v>
      </c>
      <c r="AF3" s="245">
        <v>2018</v>
      </c>
      <c r="AG3" s="315">
        <v>2019</v>
      </c>
      <c r="AH3" s="316">
        <v>2020</v>
      </c>
      <c r="AI3" s="374">
        <v>2021</v>
      </c>
      <c r="AJ3" s="374">
        <v>2022</v>
      </c>
      <c r="AK3" s="374">
        <v>2023</v>
      </c>
      <c r="AL3" s="391">
        <v>2024</v>
      </c>
      <c r="AM3" s="390">
        <v>2025</v>
      </c>
    </row>
    <row r="4" spans="1:40" ht="18" customHeight="1">
      <c r="A4" s="266" t="s">
        <v>292</v>
      </c>
      <c r="B4" s="267"/>
      <c r="C4" s="268"/>
      <c r="D4" s="269"/>
      <c r="E4" s="268"/>
      <c r="F4" s="268"/>
      <c r="G4" s="268"/>
      <c r="H4" s="268"/>
      <c r="I4" s="268"/>
      <c r="J4" s="268"/>
      <c r="K4" s="268"/>
      <c r="L4" s="268"/>
      <c r="M4" s="268"/>
      <c r="N4" s="268"/>
      <c r="O4" s="268"/>
      <c r="P4" s="268"/>
      <c r="Q4" s="268"/>
      <c r="R4" s="148"/>
      <c r="S4" s="148"/>
      <c r="T4" s="148"/>
      <c r="U4" s="148"/>
      <c r="V4" s="148"/>
      <c r="W4" s="148"/>
      <c r="X4" s="148"/>
      <c r="Y4" s="54"/>
      <c r="Z4" s="54"/>
      <c r="AA4" s="54"/>
      <c r="AB4" s="54"/>
      <c r="AC4" s="54"/>
      <c r="AD4" s="54"/>
      <c r="AE4" s="139"/>
      <c r="AF4" s="139"/>
      <c r="AG4" s="139"/>
      <c r="AH4" s="139"/>
      <c r="AI4" s="139"/>
      <c r="AJ4" s="139"/>
      <c r="AK4" s="139"/>
      <c r="AL4" s="139"/>
      <c r="AM4" s="139"/>
      <c r="AN4" s="358"/>
    </row>
    <row r="5" spans="1:40" ht="15" customHeight="1">
      <c r="A5" s="63" t="s">
        <v>388</v>
      </c>
      <c r="B5" s="270">
        <v>198085</v>
      </c>
      <c r="C5" s="271">
        <v>177498</v>
      </c>
      <c r="D5" s="271">
        <v>184317</v>
      </c>
      <c r="E5" s="271">
        <v>163456</v>
      </c>
      <c r="F5" s="271">
        <v>168207</v>
      </c>
      <c r="G5" s="271">
        <v>161465</v>
      </c>
      <c r="H5" s="271">
        <v>130925</v>
      </c>
      <c r="I5" s="271">
        <v>98922</v>
      </c>
      <c r="J5" s="271">
        <v>115300</v>
      </c>
      <c r="K5" s="271">
        <v>116062</v>
      </c>
      <c r="L5" s="271">
        <v>118148</v>
      </c>
      <c r="M5" s="271">
        <v>116765</v>
      </c>
      <c r="N5" s="271">
        <v>120170</v>
      </c>
      <c r="O5" s="271">
        <v>136329</v>
      </c>
      <c r="P5" s="271">
        <v>123888</v>
      </c>
      <c r="Q5" s="271">
        <v>123124</v>
      </c>
      <c r="R5" s="271">
        <v>107045</v>
      </c>
      <c r="S5" s="272">
        <v>31039</v>
      </c>
      <c r="T5" s="272">
        <v>125973</v>
      </c>
      <c r="U5" s="272">
        <v>133077</v>
      </c>
      <c r="V5" s="272">
        <v>125436</v>
      </c>
      <c r="W5" s="272">
        <v>125600</v>
      </c>
      <c r="X5" s="272">
        <v>116049</v>
      </c>
      <c r="Y5" s="273">
        <v>123448</v>
      </c>
      <c r="Z5" s="273">
        <v>125217</v>
      </c>
      <c r="AA5" s="273">
        <v>116631</v>
      </c>
      <c r="AB5" s="273">
        <v>118098</v>
      </c>
      <c r="AC5" s="273">
        <v>127844</v>
      </c>
      <c r="AD5" s="273">
        <v>118989</v>
      </c>
      <c r="AE5" s="273">
        <v>116863</v>
      </c>
      <c r="AF5" s="273">
        <v>114619</v>
      </c>
      <c r="AG5" s="273">
        <v>123096</v>
      </c>
      <c r="AH5" s="273">
        <v>53257</v>
      </c>
      <c r="AI5" s="273">
        <v>48735</v>
      </c>
      <c r="AJ5" s="310">
        <v>95296</v>
      </c>
      <c r="AK5" s="310">
        <v>138351</v>
      </c>
      <c r="AL5" s="310">
        <v>133676</v>
      </c>
      <c r="AM5" s="310" t="s">
        <v>199</v>
      </c>
    </row>
    <row r="6" spans="1:40" ht="13.5" customHeight="1">
      <c r="A6" s="63" t="s">
        <v>555</v>
      </c>
      <c r="B6" s="270">
        <v>346057</v>
      </c>
      <c r="C6" s="271">
        <v>304100</v>
      </c>
      <c r="D6" s="271">
        <v>342387</v>
      </c>
      <c r="E6" s="271">
        <v>309914</v>
      </c>
      <c r="F6" s="271">
        <v>334697</v>
      </c>
      <c r="G6" s="271">
        <v>319577</v>
      </c>
      <c r="H6" s="271">
        <v>322198</v>
      </c>
      <c r="I6" s="271">
        <v>224610</v>
      </c>
      <c r="J6" s="271">
        <v>316740</v>
      </c>
      <c r="K6" s="271">
        <v>284227</v>
      </c>
      <c r="L6" s="271">
        <v>280530</v>
      </c>
      <c r="M6" s="271">
        <v>265133</v>
      </c>
      <c r="N6" s="271">
        <v>242939</v>
      </c>
      <c r="O6" s="271">
        <v>222486</v>
      </c>
      <c r="P6" s="271">
        <v>242926</v>
      </c>
      <c r="Q6" s="271">
        <v>243307</v>
      </c>
      <c r="R6" s="271">
        <v>264376</v>
      </c>
      <c r="S6" s="271">
        <v>287171</v>
      </c>
      <c r="T6" s="271">
        <v>203449</v>
      </c>
      <c r="U6" s="271">
        <v>203905</v>
      </c>
      <c r="V6" s="271">
        <v>189673</v>
      </c>
      <c r="W6" s="271">
        <v>190619</v>
      </c>
      <c r="X6" s="271">
        <v>183708</v>
      </c>
      <c r="Y6" s="273">
        <v>189802</v>
      </c>
      <c r="Z6" s="273">
        <v>186051</v>
      </c>
      <c r="AA6" s="273">
        <v>180240</v>
      </c>
      <c r="AB6" s="273">
        <v>185628</v>
      </c>
      <c r="AC6" s="273">
        <v>122654</v>
      </c>
      <c r="AD6" s="273">
        <v>178356</v>
      </c>
      <c r="AE6" s="273">
        <v>184767</v>
      </c>
      <c r="AF6" s="273">
        <v>182158</v>
      </c>
      <c r="AG6" s="273">
        <v>198476</v>
      </c>
      <c r="AH6" s="273">
        <v>70830</v>
      </c>
      <c r="AI6" s="273">
        <v>86183</v>
      </c>
      <c r="AJ6" s="310">
        <v>147997</v>
      </c>
      <c r="AK6" s="310">
        <v>0</v>
      </c>
      <c r="AL6" s="310">
        <v>24622</v>
      </c>
      <c r="AM6" s="310" t="s">
        <v>199</v>
      </c>
    </row>
    <row r="7" spans="1:40" ht="13.5" customHeight="1">
      <c r="A7" s="63" t="s">
        <v>556</v>
      </c>
      <c r="B7" s="270">
        <v>87901</v>
      </c>
      <c r="C7" s="271">
        <v>83757</v>
      </c>
      <c r="D7" s="271">
        <v>90614</v>
      </c>
      <c r="E7" s="271">
        <v>81217</v>
      </c>
      <c r="F7" s="271">
        <v>83856</v>
      </c>
      <c r="G7" s="271">
        <v>88803</v>
      </c>
      <c r="H7" s="271">
        <v>93673</v>
      </c>
      <c r="I7" s="271">
        <v>60342</v>
      </c>
      <c r="J7" s="271">
        <v>85276</v>
      </c>
      <c r="K7" s="271">
        <v>81339</v>
      </c>
      <c r="L7" s="271">
        <v>79673</v>
      </c>
      <c r="M7" s="271">
        <v>71970</v>
      </c>
      <c r="N7" s="271">
        <v>71966</v>
      </c>
      <c r="O7" s="271">
        <v>63014</v>
      </c>
      <c r="P7" s="271">
        <v>66795</v>
      </c>
      <c r="Q7" s="271">
        <v>63190</v>
      </c>
      <c r="R7" s="271">
        <v>69955</v>
      </c>
      <c r="S7" s="271">
        <v>77541</v>
      </c>
      <c r="T7" s="271">
        <v>73170</v>
      </c>
      <c r="U7" s="271">
        <v>12003</v>
      </c>
      <c r="V7" s="271">
        <v>71036</v>
      </c>
      <c r="W7" s="271">
        <v>65695</v>
      </c>
      <c r="X7" s="271">
        <v>60576</v>
      </c>
      <c r="Y7" s="273">
        <v>61138</v>
      </c>
      <c r="Z7" s="273">
        <v>59027</v>
      </c>
      <c r="AA7" s="273">
        <v>57059</v>
      </c>
      <c r="AB7" s="273">
        <v>59631</v>
      </c>
      <c r="AC7" s="273">
        <v>65426</v>
      </c>
      <c r="AD7" s="273">
        <v>63217</v>
      </c>
      <c r="AE7" s="273">
        <v>61064</v>
      </c>
      <c r="AF7" s="273">
        <v>62339</v>
      </c>
      <c r="AG7" s="273">
        <v>73532</v>
      </c>
      <c r="AH7" s="273">
        <v>26634</v>
      </c>
      <c r="AI7" s="273">
        <v>25211</v>
      </c>
      <c r="AJ7" s="310">
        <v>42133</v>
      </c>
      <c r="AK7" s="310">
        <v>64799</v>
      </c>
      <c r="AL7" s="310">
        <v>60525</v>
      </c>
      <c r="AM7" s="310" t="s">
        <v>199</v>
      </c>
    </row>
    <row r="8" spans="1:40" ht="13.5" hidden="1" customHeight="1" outlineLevel="1">
      <c r="A8" s="63" t="s">
        <v>389</v>
      </c>
      <c r="B8" s="270">
        <v>223546</v>
      </c>
      <c r="C8" s="271">
        <v>119643</v>
      </c>
      <c r="D8" s="271">
        <v>102961</v>
      </c>
      <c r="E8" s="271">
        <v>179624</v>
      </c>
      <c r="F8" s="271">
        <v>291075</v>
      </c>
      <c r="G8" s="271">
        <v>239840</v>
      </c>
      <c r="H8" s="271">
        <v>200889</v>
      </c>
      <c r="I8" s="271">
        <v>166588</v>
      </c>
      <c r="J8" s="271">
        <v>230995</v>
      </c>
      <c r="K8" s="271">
        <v>157509</v>
      </c>
      <c r="L8" s="271">
        <v>177528</v>
      </c>
      <c r="M8" s="271">
        <v>165001</v>
      </c>
      <c r="N8" s="271">
        <v>108739</v>
      </c>
      <c r="O8" s="271">
        <v>110222</v>
      </c>
      <c r="P8" s="271">
        <v>54242</v>
      </c>
      <c r="Q8" s="271">
        <v>58194</v>
      </c>
      <c r="R8" s="271" t="s">
        <v>342</v>
      </c>
      <c r="S8" s="271">
        <v>0</v>
      </c>
      <c r="T8" s="271">
        <v>0</v>
      </c>
      <c r="U8" s="271">
        <v>0</v>
      </c>
      <c r="V8" s="271">
        <v>0</v>
      </c>
      <c r="W8" s="271">
        <v>0</v>
      </c>
      <c r="X8" s="271">
        <v>0</v>
      </c>
      <c r="Y8" s="273">
        <v>0</v>
      </c>
      <c r="Z8" s="273">
        <v>0</v>
      </c>
      <c r="AA8" s="273">
        <v>0</v>
      </c>
      <c r="AB8" s="273">
        <v>0</v>
      </c>
      <c r="AC8" s="273">
        <v>0</v>
      </c>
      <c r="AD8" s="273">
        <v>0</v>
      </c>
      <c r="AE8" s="273">
        <v>0</v>
      </c>
      <c r="AF8" s="273">
        <v>0</v>
      </c>
      <c r="AG8" s="273">
        <v>0</v>
      </c>
      <c r="AH8" s="273">
        <v>0</v>
      </c>
      <c r="AI8" s="273">
        <v>0</v>
      </c>
      <c r="AJ8" s="273">
        <v>0</v>
      </c>
      <c r="AK8" s="273">
        <v>0</v>
      </c>
      <c r="AL8" s="273">
        <v>0</v>
      </c>
      <c r="AM8" s="273">
        <v>0</v>
      </c>
    </row>
    <row r="9" spans="1:40" ht="11.25" hidden="1" customHeight="1" outlineLevel="1" collapsed="1">
      <c r="A9" s="63" t="s">
        <v>367</v>
      </c>
      <c r="B9" s="270"/>
      <c r="C9" s="271"/>
      <c r="D9" s="271"/>
      <c r="E9" s="271"/>
      <c r="F9" s="271"/>
      <c r="G9" s="271"/>
      <c r="H9" s="271"/>
      <c r="I9" s="271"/>
      <c r="J9" s="271"/>
      <c r="K9" s="271"/>
      <c r="L9" s="271"/>
      <c r="M9" s="271"/>
      <c r="N9" s="271"/>
      <c r="O9" s="271"/>
      <c r="P9" s="271"/>
      <c r="Q9" s="271"/>
      <c r="R9" s="271"/>
      <c r="S9" s="271"/>
      <c r="T9" s="271"/>
      <c r="U9" s="271"/>
      <c r="V9" s="271"/>
      <c r="W9" s="271"/>
      <c r="X9" s="271"/>
      <c r="Y9" s="274"/>
      <c r="Z9" s="274"/>
      <c r="AA9" s="274"/>
      <c r="AB9" s="273"/>
      <c r="AC9" s="273"/>
      <c r="AD9" s="273"/>
      <c r="AE9" s="273"/>
      <c r="AF9" s="273"/>
      <c r="AG9" s="273"/>
      <c r="AH9" s="273"/>
      <c r="AI9" s="273"/>
      <c r="AJ9" s="273"/>
      <c r="AK9" s="273"/>
      <c r="AL9" s="273"/>
      <c r="AM9" s="273"/>
    </row>
    <row r="10" spans="1:40" s="69" customFormat="1" ht="15" customHeight="1" collapsed="1">
      <c r="A10" s="67" t="s">
        <v>36</v>
      </c>
      <c r="B10" s="275">
        <f t="shared" ref="B10:Q10" si="0">SUM(B5:B9)</f>
        <v>855589</v>
      </c>
      <c r="C10" s="276">
        <f t="shared" si="0"/>
        <v>684998</v>
      </c>
      <c r="D10" s="276">
        <f t="shared" si="0"/>
        <v>720279</v>
      </c>
      <c r="E10" s="276">
        <f t="shared" si="0"/>
        <v>734211</v>
      </c>
      <c r="F10" s="276">
        <f t="shared" si="0"/>
        <v>877835</v>
      </c>
      <c r="G10" s="276">
        <f t="shared" si="0"/>
        <v>809685</v>
      </c>
      <c r="H10" s="276">
        <f t="shared" si="0"/>
        <v>747685</v>
      </c>
      <c r="I10" s="276">
        <f t="shared" si="0"/>
        <v>550462</v>
      </c>
      <c r="J10" s="276">
        <f t="shared" si="0"/>
        <v>748311</v>
      </c>
      <c r="K10" s="276">
        <f t="shared" si="0"/>
        <v>639137</v>
      </c>
      <c r="L10" s="276">
        <f t="shared" si="0"/>
        <v>655879</v>
      </c>
      <c r="M10" s="276">
        <v>618869</v>
      </c>
      <c r="N10" s="276">
        <v>543814</v>
      </c>
      <c r="O10" s="276">
        <f t="shared" si="0"/>
        <v>532051</v>
      </c>
      <c r="P10" s="276">
        <f t="shared" si="0"/>
        <v>487851</v>
      </c>
      <c r="Q10" s="276">
        <f t="shared" si="0"/>
        <v>487815</v>
      </c>
      <c r="R10" s="276">
        <f t="shared" ref="R10:X10" si="1">SUM(R5:R8)</f>
        <v>441376</v>
      </c>
      <c r="S10" s="276">
        <f t="shared" si="1"/>
        <v>395751</v>
      </c>
      <c r="T10" s="276">
        <f t="shared" si="1"/>
        <v>402592</v>
      </c>
      <c r="U10" s="276">
        <f t="shared" si="1"/>
        <v>348985</v>
      </c>
      <c r="V10" s="276">
        <f t="shared" si="1"/>
        <v>386145</v>
      </c>
      <c r="W10" s="276">
        <f t="shared" si="1"/>
        <v>381914</v>
      </c>
      <c r="X10" s="276">
        <f t="shared" si="1"/>
        <v>360333</v>
      </c>
      <c r="Y10" s="277">
        <f>SUM(Y5:Y9)</f>
        <v>374388</v>
      </c>
      <c r="Z10" s="277">
        <f>SUM(Z5:Z9)</f>
        <v>370295</v>
      </c>
      <c r="AA10" s="277">
        <f>SUM(AA5:AA9)</f>
        <v>353930</v>
      </c>
      <c r="AB10" s="277">
        <f>SUM(AB5:AB9)</f>
        <v>363357</v>
      </c>
      <c r="AC10" s="277">
        <f>SUM(AC5:AC9)</f>
        <v>315924</v>
      </c>
      <c r="AD10" s="277">
        <v>360562</v>
      </c>
      <c r="AE10" s="277">
        <f>SUM(AE5:AE9)</f>
        <v>362694</v>
      </c>
      <c r="AF10" s="277">
        <f>SUM(AF5:AF9)</f>
        <v>359116</v>
      </c>
      <c r="AG10" s="277">
        <f>SUM(AG5:AG9)</f>
        <v>395104</v>
      </c>
      <c r="AH10" s="277">
        <f t="shared" ref="AH10:AJ10" si="2">SUM(AH5:AH9)</f>
        <v>150721</v>
      </c>
      <c r="AI10" s="277">
        <f t="shared" si="2"/>
        <v>160129</v>
      </c>
      <c r="AJ10" s="277">
        <f t="shared" si="2"/>
        <v>285426</v>
      </c>
      <c r="AK10" s="277">
        <f t="shared" ref="AK10:AL10" si="3">SUM(AK5:AK9)</f>
        <v>203150</v>
      </c>
      <c r="AL10" s="277">
        <f t="shared" si="3"/>
        <v>218823</v>
      </c>
      <c r="AM10" s="277">
        <f t="shared" ref="AM10" si="4">SUM(AM5:AM9)</f>
        <v>0</v>
      </c>
      <c r="AN10" s="43"/>
    </row>
    <row r="11" spans="1:40" ht="18" customHeight="1">
      <c r="A11" s="266" t="s">
        <v>281</v>
      </c>
      <c r="B11" s="278"/>
      <c r="C11" s="279"/>
      <c r="D11" s="280"/>
      <c r="E11" s="279"/>
      <c r="F11" s="279"/>
      <c r="G11" s="279"/>
      <c r="H11" s="279"/>
      <c r="I11" s="279"/>
      <c r="J11" s="279"/>
      <c r="K11" s="279"/>
      <c r="L11" s="279"/>
      <c r="M11" s="279"/>
      <c r="N11" s="279"/>
      <c r="O11" s="279"/>
      <c r="P11" s="279"/>
      <c r="Q11" s="279"/>
      <c r="R11" s="271"/>
      <c r="S11" s="271"/>
      <c r="T11" s="271"/>
      <c r="U11" s="271"/>
      <c r="V11" s="271"/>
      <c r="W11" s="271"/>
      <c r="X11" s="271"/>
      <c r="Y11" s="273"/>
      <c r="Z11" s="273"/>
      <c r="AA11" s="273"/>
      <c r="AB11" s="273"/>
      <c r="AC11" s="273"/>
      <c r="AD11" s="273"/>
      <c r="AE11" s="273"/>
      <c r="AF11" s="273"/>
      <c r="AG11" s="273"/>
      <c r="AH11" s="273"/>
      <c r="AI11" s="273"/>
      <c r="AJ11" s="273"/>
      <c r="AK11" s="273"/>
      <c r="AL11" s="273"/>
      <c r="AM11" s="273"/>
      <c r="AN11" s="18"/>
    </row>
    <row r="12" spans="1:40" ht="15" customHeight="1">
      <c r="A12" s="63" t="s">
        <v>368</v>
      </c>
      <c r="B12" s="270">
        <v>54066</v>
      </c>
      <c r="C12" s="271">
        <v>87105</v>
      </c>
      <c r="D12" s="271">
        <v>76141</v>
      </c>
      <c r="E12" s="271">
        <v>64335</v>
      </c>
      <c r="F12" s="271">
        <v>99231</v>
      </c>
      <c r="G12" s="271">
        <v>36832</v>
      </c>
      <c r="H12" s="271">
        <v>61450</v>
      </c>
      <c r="I12" s="271">
        <v>26876</v>
      </c>
      <c r="J12" s="271">
        <v>31328</v>
      </c>
      <c r="K12" s="271">
        <v>55293</v>
      </c>
      <c r="L12" s="271">
        <v>24813</v>
      </c>
      <c r="M12" s="271">
        <v>35809</v>
      </c>
      <c r="N12" s="271">
        <v>25537</v>
      </c>
      <c r="O12" s="271">
        <v>36931</v>
      </c>
      <c r="P12" s="271">
        <v>38802</v>
      </c>
      <c r="Q12" s="271">
        <v>50510</v>
      </c>
      <c r="R12" s="271">
        <v>27722</v>
      </c>
      <c r="S12" s="271">
        <v>34270</v>
      </c>
      <c r="T12" s="271">
        <v>43581</v>
      </c>
      <c r="U12" s="271">
        <v>28311</v>
      </c>
      <c r="V12" s="271">
        <v>32632</v>
      </c>
      <c r="W12" s="271">
        <v>30570</v>
      </c>
      <c r="X12" s="271">
        <v>28438</v>
      </c>
      <c r="Y12" s="273">
        <v>20597</v>
      </c>
      <c r="Z12" s="273">
        <v>26919</v>
      </c>
      <c r="AA12" s="273">
        <v>35352</v>
      </c>
      <c r="AB12" s="273">
        <v>28364</v>
      </c>
      <c r="AC12" s="273">
        <v>29385</v>
      </c>
      <c r="AD12" s="273">
        <v>28856</v>
      </c>
      <c r="AE12" s="273">
        <v>22607</v>
      </c>
      <c r="AF12" s="273">
        <v>41789</v>
      </c>
      <c r="AG12" s="273">
        <v>27577</v>
      </c>
      <c r="AH12" s="273">
        <v>19942</v>
      </c>
      <c r="AI12" s="273">
        <v>26080</v>
      </c>
      <c r="AJ12" s="310">
        <v>30335</v>
      </c>
      <c r="AK12" s="310">
        <v>28169</v>
      </c>
      <c r="AL12" s="310">
        <v>25912</v>
      </c>
      <c r="AM12" s="310">
        <v>21342</v>
      </c>
    </row>
    <row r="13" spans="1:40" ht="11.1" customHeight="1">
      <c r="A13" s="63" t="s">
        <v>369</v>
      </c>
      <c r="B13" s="270">
        <v>27247</v>
      </c>
      <c r="C13" s="271">
        <v>47369</v>
      </c>
      <c r="D13" s="271">
        <v>49367</v>
      </c>
      <c r="E13" s="271">
        <v>47630</v>
      </c>
      <c r="F13" s="271">
        <v>66432</v>
      </c>
      <c r="G13" s="271">
        <v>30757</v>
      </c>
      <c r="H13" s="271">
        <v>64696</v>
      </c>
      <c r="I13" s="271">
        <v>31991</v>
      </c>
      <c r="J13" s="271">
        <v>50023</v>
      </c>
      <c r="K13" s="271">
        <v>86796</v>
      </c>
      <c r="L13" s="271">
        <v>35133</v>
      </c>
      <c r="M13" s="271">
        <v>63555</v>
      </c>
      <c r="N13" s="271">
        <v>41359</v>
      </c>
      <c r="O13" s="271">
        <v>70644</v>
      </c>
      <c r="P13" s="271">
        <v>70202</v>
      </c>
      <c r="Q13" s="271">
        <v>59951</v>
      </c>
      <c r="R13" s="271">
        <v>37934</v>
      </c>
      <c r="S13" s="271">
        <v>41184</v>
      </c>
      <c r="T13" s="271">
        <v>50658</v>
      </c>
      <c r="U13" s="271">
        <v>25213</v>
      </c>
      <c r="V13" s="271">
        <v>28150</v>
      </c>
      <c r="W13" s="271">
        <v>30935</v>
      </c>
      <c r="X13" s="271">
        <v>24390</v>
      </c>
      <c r="Y13" s="273">
        <v>17908</v>
      </c>
      <c r="Z13" s="273">
        <v>21562</v>
      </c>
      <c r="AA13" s="273">
        <v>24645</v>
      </c>
      <c r="AB13" s="273">
        <v>26059</v>
      </c>
      <c r="AC13" s="273">
        <v>27366</v>
      </c>
      <c r="AD13" s="273">
        <v>23906</v>
      </c>
      <c r="AE13" s="273">
        <v>18926</v>
      </c>
      <c r="AF13" s="273">
        <v>39772</v>
      </c>
      <c r="AG13" s="273">
        <v>27539</v>
      </c>
      <c r="AH13" s="273">
        <v>19204</v>
      </c>
      <c r="AI13" s="273">
        <v>25237</v>
      </c>
      <c r="AJ13" s="310">
        <v>32035</v>
      </c>
      <c r="AK13" s="310">
        <v>32538</v>
      </c>
      <c r="AL13" s="310">
        <v>36782</v>
      </c>
      <c r="AM13" s="310">
        <v>20646</v>
      </c>
    </row>
    <row r="14" spans="1:40" ht="12.6" customHeight="1">
      <c r="A14" s="63" t="s">
        <v>370</v>
      </c>
      <c r="B14" s="270">
        <v>15678</v>
      </c>
      <c r="C14" s="271">
        <v>41062</v>
      </c>
      <c r="D14" s="271">
        <v>28556</v>
      </c>
      <c r="E14" s="271">
        <v>39138</v>
      </c>
      <c r="F14" s="271">
        <v>50726</v>
      </c>
      <c r="G14" s="271">
        <v>19789</v>
      </c>
      <c r="H14" s="271">
        <v>59432</v>
      </c>
      <c r="I14" s="271">
        <v>51769</v>
      </c>
      <c r="J14" s="271">
        <v>6669</v>
      </c>
      <c r="K14" s="271">
        <v>2497</v>
      </c>
      <c r="L14" s="271">
        <v>2326</v>
      </c>
      <c r="M14" s="19" t="s">
        <v>161</v>
      </c>
      <c r="N14" s="274">
        <v>0</v>
      </c>
      <c r="O14" s="274">
        <v>0</v>
      </c>
      <c r="P14" s="281">
        <v>7000</v>
      </c>
      <c r="Q14" s="281">
        <v>15000</v>
      </c>
      <c r="R14" s="281">
        <v>20000</v>
      </c>
      <c r="S14" s="281">
        <v>30000</v>
      </c>
      <c r="T14" s="281">
        <v>29500</v>
      </c>
      <c r="U14" s="281">
        <v>16000</v>
      </c>
      <c r="V14" s="272">
        <v>22000</v>
      </c>
      <c r="W14" s="272">
        <v>28300</v>
      </c>
      <c r="X14" s="272">
        <v>28600</v>
      </c>
      <c r="Y14" s="273">
        <v>16420</v>
      </c>
      <c r="Z14" s="273">
        <v>18200</v>
      </c>
      <c r="AA14" s="273">
        <v>26523</v>
      </c>
      <c r="AB14" s="273">
        <v>28600</v>
      </c>
      <c r="AC14" s="273">
        <v>26500</v>
      </c>
      <c r="AD14" s="273">
        <v>19022</v>
      </c>
      <c r="AE14" s="273">
        <v>17703</v>
      </c>
      <c r="AF14" s="273">
        <v>35341</v>
      </c>
      <c r="AG14" s="273">
        <v>20994</v>
      </c>
      <c r="AH14" s="400" t="s">
        <v>197</v>
      </c>
      <c r="AI14" s="310" t="s">
        <v>199</v>
      </c>
      <c r="AJ14" s="310">
        <v>17500</v>
      </c>
      <c r="AK14" s="310">
        <v>17700</v>
      </c>
      <c r="AL14" s="310">
        <v>18000</v>
      </c>
      <c r="AM14" s="310">
        <v>15000</v>
      </c>
    </row>
    <row r="15" spans="1:40" ht="12.6" customHeight="1">
      <c r="A15" s="63" t="s">
        <v>554</v>
      </c>
      <c r="B15" s="270">
        <v>46805</v>
      </c>
      <c r="C15" s="271">
        <v>94394</v>
      </c>
      <c r="D15" s="271">
        <v>60130</v>
      </c>
      <c r="E15" s="271">
        <v>70213</v>
      </c>
      <c r="F15" s="271">
        <v>72160</v>
      </c>
      <c r="G15" s="271">
        <v>20167</v>
      </c>
      <c r="H15" s="271">
        <v>80144</v>
      </c>
      <c r="I15" s="271">
        <v>73246</v>
      </c>
      <c r="J15" s="271">
        <v>25160</v>
      </c>
      <c r="K15" s="271">
        <v>17792</v>
      </c>
      <c r="L15" s="271">
        <v>8104</v>
      </c>
      <c r="M15" s="19">
        <v>17546</v>
      </c>
      <c r="N15" s="274">
        <v>8916</v>
      </c>
      <c r="O15" s="274">
        <v>16671</v>
      </c>
      <c r="P15" s="281">
        <v>25125</v>
      </c>
      <c r="Q15" s="281">
        <v>28914</v>
      </c>
      <c r="R15" s="281">
        <v>22930</v>
      </c>
      <c r="S15" s="281">
        <v>22525</v>
      </c>
      <c r="T15" s="281">
        <v>34300</v>
      </c>
      <c r="U15" s="281">
        <v>21186</v>
      </c>
      <c r="V15" s="272">
        <v>33470</v>
      </c>
      <c r="W15" s="272">
        <v>30982</v>
      </c>
      <c r="X15" s="272">
        <v>35682</v>
      </c>
      <c r="Y15" s="273">
        <v>36211</v>
      </c>
      <c r="Z15" s="273">
        <v>20711</v>
      </c>
      <c r="AA15" s="273">
        <v>28613</v>
      </c>
      <c r="AB15" s="273">
        <v>33756</v>
      </c>
      <c r="AC15" s="273">
        <v>26162</v>
      </c>
      <c r="AD15" s="273">
        <v>38184</v>
      </c>
      <c r="AE15" s="273">
        <v>26971</v>
      </c>
      <c r="AF15" s="273">
        <v>49812</v>
      </c>
      <c r="AG15" s="273">
        <v>36950</v>
      </c>
      <c r="AH15" s="273">
        <v>36461</v>
      </c>
      <c r="AI15" s="310">
        <v>14421</v>
      </c>
      <c r="AJ15" s="310">
        <v>33916</v>
      </c>
      <c r="AK15" s="310">
        <v>33457</v>
      </c>
      <c r="AL15" s="310">
        <v>38870</v>
      </c>
      <c r="AM15" s="310">
        <f>17016+21854</f>
        <v>38870</v>
      </c>
    </row>
    <row r="16" spans="1:40" ht="10.5" customHeight="1">
      <c r="A16" s="63" t="s">
        <v>371</v>
      </c>
      <c r="B16" s="270">
        <v>5561</v>
      </c>
      <c r="C16" s="271">
        <v>5873</v>
      </c>
      <c r="D16" s="271">
        <v>17257</v>
      </c>
      <c r="E16" s="271">
        <v>19582</v>
      </c>
      <c r="F16" s="271">
        <v>29596</v>
      </c>
      <c r="G16" s="271">
        <v>9343</v>
      </c>
      <c r="H16" s="271">
        <v>32009</v>
      </c>
      <c r="I16" s="271">
        <v>36111</v>
      </c>
      <c r="J16" s="271">
        <v>11900</v>
      </c>
      <c r="K16" s="271">
        <v>7646</v>
      </c>
      <c r="L16" s="271">
        <v>7559</v>
      </c>
      <c r="M16" s="271">
        <v>10696</v>
      </c>
      <c r="N16" s="271">
        <v>12580</v>
      </c>
      <c r="O16" s="271">
        <v>16867</v>
      </c>
      <c r="P16" s="271">
        <v>26872</v>
      </c>
      <c r="Q16" s="271">
        <v>27879</v>
      </c>
      <c r="R16" s="271">
        <v>20166</v>
      </c>
      <c r="S16" s="271">
        <v>16714</v>
      </c>
      <c r="T16" s="281">
        <v>42700</v>
      </c>
      <c r="U16" s="281">
        <v>25980</v>
      </c>
      <c r="V16" s="281">
        <v>31357</v>
      </c>
      <c r="W16" s="281">
        <v>31540</v>
      </c>
      <c r="X16" s="281">
        <v>35188</v>
      </c>
      <c r="Y16" s="273">
        <v>27345</v>
      </c>
      <c r="Z16" s="273">
        <v>27673</v>
      </c>
      <c r="AA16" s="273">
        <v>34396</v>
      </c>
      <c r="AB16" s="273">
        <v>37350</v>
      </c>
      <c r="AC16" s="273">
        <v>38279</v>
      </c>
      <c r="AD16" s="273">
        <v>38330</v>
      </c>
      <c r="AE16" s="273">
        <v>33796</v>
      </c>
      <c r="AF16" s="273">
        <v>43965</v>
      </c>
      <c r="AG16" s="273">
        <v>36131</v>
      </c>
      <c r="AH16" s="273">
        <v>20013</v>
      </c>
      <c r="AI16" s="273">
        <v>33485</v>
      </c>
      <c r="AJ16" s="273">
        <v>33414</v>
      </c>
      <c r="AK16" s="273">
        <v>39041</v>
      </c>
      <c r="AL16" s="273">
        <v>41436</v>
      </c>
      <c r="AM16" s="310">
        <f>25747+15689</f>
        <v>41436</v>
      </c>
    </row>
    <row r="17" spans="1:42" ht="11.1" customHeight="1">
      <c r="A17" s="63" t="s">
        <v>372</v>
      </c>
      <c r="B17" s="270">
        <v>19779</v>
      </c>
      <c r="C17" s="271">
        <v>44379</v>
      </c>
      <c r="D17" s="271">
        <v>30022</v>
      </c>
      <c r="E17" s="271">
        <v>32416</v>
      </c>
      <c r="F17" s="271">
        <v>37210</v>
      </c>
      <c r="G17" s="271">
        <v>15208</v>
      </c>
      <c r="H17" s="271">
        <v>64741</v>
      </c>
      <c r="I17" s="271">
        <v>46255</v>
      </c>
      <c r="J17" s="271">
        <v>19773</v>
      </c>
      <c r="K17" s="271">
        <v>9608</v>
      </c>
      <c r="L17" s="271">
        <v>4150</v>
      </c>
      <c r="M17" s="271">
        <v>11259</v>
      </c>
      <c r="N17" s="271">
        <v>6439</v>
      </c>
      <c r="O17" s="271">
        <v>12880</v>
      </c>
      <c r="P17" s="271">
        <v>15391</v>
      </c>
      <c r="Q17" s="271">
        <v>18925</v>
      </c>
      <c r="R17" s="271">
        <v>22613</v>
      </c>
      <c r="S17" s="271">
        <v>14142</v>
      </c>
      <c r="T17" s="281">
        <v>21880</v>
      </c>
      <c r="U17" s="281">
        <v>16235</v>
      </c>
      <c r="V17" s="281">
        <v>24556</v>
      </c>
      <c r="W17" s="281">
        <v>22601</v>
      </c>
      <c r="X17" s="281">
        <v>25631</v>
      </c>
      <c r="Y17" s="273">
        <v>21512</v>
      </c>
      <c r="Z17" s="273">
        <v>17563</v>
      </c>
      <c r="AA17" s="273">
        <v>13522</v>
      </c>
      <c r="AB17" s="273">
        <v>12111</v>
      </c>
      <c r="AC17" s="273">
        <v>13125</v>
      </c>
      <c r="AD17" s="273">
        <v>20474</v>
      </c>
      <c r="AE17" s="273">
        <v>12994</v>
      </c>
      <c r="AF17" s="273">
        <v>30339</v>
      </c>
      <c r="AG17" s="273">
        <v>18825</v>
      </c>
      <c r="AH17" s="273">
        <v>18972</v>
      </c>
      <c r="AI17" s="273">
        <v>20997</v>
      </c>
      <c r="AJ17" s="273">
        <v>18438</v>
      </c>
      <c r="AK17" s="273">
        <v>22223</v>
      </c>
      <c r="AL17" s="273">
        <v>19780</v>
      </c>
      <c r="AM17" s="310">
        <f>6979+12801</f>
        <v>19780</v>
      </c>
    </row>
    <row r="18" spans="1:42" s="69" customFormat="1" ht="15" customHeight="1">
      <c r="A18" s="67" t="s">
        <v>36</v>
      </c>
      <c r="B18" s="275">
        <f t="shared" ref="B18:Q18" si="5">SUM(B12:B17)</f>
        <v>169136</v>
      </c>
      <c r="C18" s="276">
        <f t="shared" si="5"/>
        <v>320182</v>
      </c>
      <c r="D18" s="276">
        <f t="shared" si="5"/>
        <v>261473</v>
      </c>
      <c r="E18" s="276">
        <f t="shared" si="5"/>
        <v>273314</v>
      </c>
      <c r="F18" s="276">
        <f t="shared" si="5"/>
        <v>355355</v>
      </c>
      <c r="G18" s="276">
        <f t="shared" si="5"/>
        <v>132096</v>
      </c>
      <c r="H18" s="276">
        <f t="shared" si="5"/>
        <v>362472</v>
      </c>
      <c r="I18" s="276">
        <f t="shared" si="5"/>
        <v>266248</v>
      </c>
      <c r="J18" s="276">
        <f t="shared" si="5"/>
        <v>144853</v>
      </c>
      <c r="K18" s="276">
        <f t="shared" si="5"/>
        <v>179632</v>
      </c>
      <c r="L18" s="276">
        <f t="shared" si="5"/>
        <v>82085</v>
      </c>
      <c r="M18" s="276">
        <v>138865</v>
      </c>
      <c r="N18" s="276">
        <v>94831</v>
      </c>
      <c r="O18" s="276">
        <f t="shared" si="5"/>
        <v>153993</v>
      </c>
      <c r="P18" s="276">
        <f t="shared" si="5"/>
        <v>183392</v>
      </c>
      <c r="Q18" s="276">
        <f t="shared" si="5"/>
        <v>201179</v>
      </c>
      <c r="R18" s="276">
        <f>SUM(R12:R17)</f>
        <v>151365</v>
      </c>
      <c r="S18" s="276">
        <f>SUM(S12:S17)</f>
        <v>158835</v>
      </c>
      <c r="T18" s="276">
        <f>SUM(T12:T17)</f>
        <v>222619</v>
      </c>
      <c r="U18" s="276">
        <f t="shared" ref="U18:AB18" si="6">SUM(U12:U17)</f>
        <v>132925</v>
      </c>
      <c r="V18" s="276">
        <f t="shared" si="6"/>
        <v>172165</v>
      </c>
      <c r="W18" s="276">
        <f t="shared" si="6"/>
        <v>174928</v>
      </c>
      <c r="X18" s="276">
        <f t="shared" si="6"/>
        <v>177929</v>
      </c>
      <c r="Y18" s="277">
        <f t="shared" si="6"/>
        <v>139993</v>
      </c>
      <c r="Z18" s="277">
        <f t="shared" si="6"/>
        <v>132628</v>
      </c>
      <c r="AA18" s="277">
        <f t="shared" si="6"/>
        <v>163051</v>
      </c>
      <c r="AB18" s="277">
        <f t="shared" si="6"/>
        <v>166240</v>
      </c>
      <c r="AC18" s="277">
        <f>SUM(AC12:AC17)</f>
        <v>160817</v>
      </c>
      <c r="AD18" s="277">
        <f>SUM(AD12:AD17)</f>
        <v>168772</v>
      </c>
      <c r="AE18" s="277">
        <f>SUM(AE12:AE17)</f>
        <v>132997</v>
      </c>
      <c r="AF18" s="277">
        <f>SUM(AF12:AF17)</f>
        <v>241018</v>
      </c>
      <c r="AG18" s="277">
        <f>SUM(AG12:AG17)</f>
        <v>168016</v>
      </c>
      <c r="AH18" s="277">
        <f t="shared" ref="AH18" si="7">SUM(AH12:AH17)</f>
        <v>114592</v>
      </c>
      <c r="AI18" s="277">
        <f>SUM(AI12:AI17)</f>
        <v>120220</v>
      </c>
      <c r="AJ18" s="277">
        <f>SUM(AJ12:AJ17)</f>
        <v>165638</v>
      </c>
      <c r="AK18" s="277">
        <f>SUM(AK12:AK17)</f>
        <v>173128</v>
      </c>
      <c r="AL18" s="277">
        <f>SUM(AL12:AL17)</f>
        <v>180780</v>
      </c>
      <c r="AM18" s="277">
        <f>SUM(AM12:AM17)</f>
        <v>157074</v>
      </c>
    </row>
    <row r="19" spans="1:42" s="69" customFormat="1" ht="21" customHeight="1">
      <c r="A19" s="67" t="s">
        <v>572</v>
      </c>
      <c r="B19" s="275">
        <f t="shared" ref="B19:Q19" si="8">B10+B18</f>
        <v>1024725</v>
      </c>
      <c r="C19" s="276">
        <f t="shared" si="8"/>
        <v>1005180</v>
      </c>
      <c r="D19" s="276">
        <f t="shared" si="8"/>
        <v>981752</v>
      </c>
      <c r="E19" s="276">
        <f t="shared" si="8"/>
        <v>1007525</v>
      </c>
      <c r="F19" s="276">
        <f t="shared" si="8"/>
        <v>1233190</v>
      </c>
      <c r="G19" s="276">
        <f t="shared" si="8"/>
        <v>941781</v>
      </c>
      <c r="H19" s="276">
        <f t="shared" si="8"/>
        <v>1110157</v>
      </c>
      <c r="I19" s="276">
        <f t="shared" si="8"/>
        <v>816710</v>
      </c>
      <c r="J19" s="276">
        <f t="shared" si="8"/>
        <v>893164</v>
      </c>
      <c r="K19" s="276">
        <f t="shared" si="8"/>
        <v>818769</v>
      </c>
      <c r="L19" s="276">
        <f t="shared" si="8"/>
        <v>737964</v>
      </c>
      <c r="M19" s="276">
        <v>757734</v>
      </c>
      <c r="N19" s="276">
        <v>638645</v>
      </c>
      <c r="O19" s="276">
        <f t="shared" si="8"/>
        <v>686044</v>
      </c>
      <c r="P19" s="276">
        <f t="shared" si="8"/>
        <v>671243</v>
      </c>
      <c r="Q19" s="276">
        <f t="shared" si="8"/>
        <v>688994</v>
      </c>
      <c r="R19" s="276">
        <f t="shared" ref="R19:X19" si="9">SUM(R10+R18)</f>
        <v>592741</v>
      </c>
      <c r="S19" s="276">
        <f t="shared" si="9"/>
        <v>554586</v>
      </c>
      <c r="T19" s="276">
        <f t="shared" si="9"/>
        <v>625211</v>
      </c>
      <c r="U19" s="276">
        <f t="shared" si="9"/>
        <v>481910</v>
      </c>
      <c r="V19" s="276">
        <f t="shared" si="9"/>
        <v>558310</v>
      </c>
      <c r="W19" s="276">
        <f t="shared" si="9"/>
        <v>556842</v>
      </c>
      <c r="X19" s="276">
        <f t="shared" si="9"/>
        <v>538262</v>
      </c>
      <c r="Y19" s="277">
        <f t="shared" ref="Y19:AE19" si="10">Y10+Y18</f>
        <v>514381</v>
      </c>
      <c r="Z19" s="277">
        <f t="shared" si="10"/>
        <v>502923</v>
      </c>
      <c r="AA19" s="277">
        <f t="shared" si="10"/>
        <v>516981</v>
      </c>
      <c r="AB19" s="277">
        <f t="shared" si="10"/>
        <v>529597</v>
      </c>
      <c r="AC19" s="277">
        <f t="shared" si="10"/>
        <v>476741</v>
      </c>
      <c r="AD19" s="277">
        <f t="shared" si="10"/>
        <v>529334</v>
      </c>
      <c r="AE19" s="277">
        <f t="shared" si="10"/>
        <v>495691</v>
      </c>
      <c r="AF19" s="277">
        <f>AF10+AF18</f>
        <v>600134</v>
      </c>
      <c r="AG19" s="277">
        <f>AG10+AG18</f>
        <v>563120</v>
      </c>
      <c r="AH19" s="277">
        <f t="shared" ref="AH19" si="11">AH10+AH18</f>
        <v>265313</v>
      </c>
      <c r="AI19" s="277">
        <f>AI10+AI18</f>
        <v>280349</v>
      </c>
      <c r="AJ19" s="277">
        <f>AJ10+AJ18</f>
        <v>451064</v>
      </c>
      <c r="AK19" s="277">
        <f>AK10+AK18</f>
        <v>376278</v>
      </c>
      <c r="AL19" s="277">
        <f>AL10+AL18</f>
        <v>399603</v>
      </c>
      <c r="AM19" s="277">
        <f>AM10+AM18</f>
        <v>157074</v>
      </c>
    </row>
    <row r="20" spans="1:42" s="9" customFormat="1" ht="17.25" customHeight="1">
      <c r="A20" s="282" t="s">
        <v>542</v>
      </c>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row>
    <row r="21" spans="1:42" s="9" customFormat="1" ht="13.5" customHeight="1">
      <c r="A21" s="282" t="s">
        <v>552</v>
      </c>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row>
    <row r="22" spans="1:42" s="9" customFormat="1" ht="13.5" hidden="1" customHeight="1" outlineLevel="1">
      <c r="A22" s="282" t="s">
        <v>456</v>
      </c>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row>
    <row r="23" spans="1:42" s="9" customFormat="1" ht="13.5" customHeight="1" collapsed="1">
      <c r="A23" s="117" t="s">
        <v>553</v>
      </c>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row>
    <row r="24" spans="1:42" s="339" customFormat="1" ht="13.5" customHeight="1">
      <c r="A24" s="117"/>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row>
    <row r="25" spans="1:42" ht="34.5" customHeight="1">
      <c r="A25" s="530" t="s">
        <v>588</v>
      </c>
      <c r="B25" s="530"/>
      <c r="C25" s="530"/>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0"/>
      <c r="AL25" s="530"/>
      <c r="AM25" s="530"/>
    </row>
    <row r="26" spans="1:42" ht="9" customHeight="1">
      <c r="A26" s="117"/>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row>
    <row r="27" spans="1:42" ht="9" customHeight="1">
      <c r="A27" s="117"/>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row>
    <row r="28" spans="1:42" ht="9" customHeight="1">
      <c r="A28" s="117"/>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row>
    <row r="29" spans="1:42" ht="9" customHeight="1">
      <c r="A29" s="117"/>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row>
    <row r="30" spans="1:42" ht="9" customHeight="1">
      <c r="A30" s="117"/>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P30" s="332">
        <v>1988</v>
      </c>
    </row>
    <row r="31" spans="1:42" ht="9" customHeight="1">
      <c r="A31" s="117"/>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P31" s="332"/>
    </row>
    <row r="32" spans="1:42" ht="9" customHeight="1">
      <c r="A32" s="117"/>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P32" s="332">
        <v>1990</v>
      </c>
    </row>
    <row r="33" spans="1:42" ht="9" customHeight="1">
      <c r="A33" s="117"/>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P33" s="332"/>
    </row>
    <row r="34" spans="1:42" ht="9" customHeight="1">
      <c r="A34" s="117"/>
      <c r="B34" s="54"/>
      <c r="C34" s="54"/>
      <c r="D34" s="54"/>
      <c r="E34" s="54"/>
      <c r="F34" s="54"/>
      <c r="G34" s="54"/>
      <c r="H34" s="54"/>
      <c r="I34" s="54"/>
      <c r="J34" s="54"/>
      <c r="K34" s="54"/>
      <c r="L34" s="54"/>
      <c r="M34" s="54"/>
      <c r="N34" s="282"/>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P34" s="332"/>
    </row>
    <row r="35" spans="1:42" ht="9" customHeight="1">
      <c r="A35" s="117"/>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P35" s="332"/>
    </row>
    <row r="36" spans="1:42" ht="9" customHeight="1">
      <c r="A36" s="117"/>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P36" s="332"/>
    </row>
    <row r="37" spans="1:42" ht="9" customHeight="1">
      <c r="A37" s="117"/>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P37" s="332">
        <v>1995</v>
      </c>
    </row>
    <row r="38" spans="1:42" ht="9" customHeight="1">
      <c r="A38" s="117"/>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P38" s="332"/>
    </row>
    <row r="39" spans="1:42" ht="9" customHeight="1">
      <c r="A39" s="117"/>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P39" s="332"/>
    </row>
    <row r="40" spans="1:42" ht="9" customHeight="1">
      <c r="A40" s="117"/>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P40" s="332"/>
    </row>
    <row r="41" spans="1:42" ht="9" customHeight="1">
      <c r="A41" s="117"/>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P41" s="332"/>
    </row>
    <row r="42" spans="1:42" ht="9" customHeight="1">
      <c r="A42" s="117"/>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P42" s="332">
        <v>2000</v>
      </c>
    </row>
    <row r="43" spans="1:42" ht="9" customHeight="1">
      <c r="A43" s="117"/>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P43" s="332"/>
    </row>
    <row r="44" spans="1:42" ht="9" customHeight="1">
      <c r="A44" s="117"/>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P44" s="332"/>
    </row>
    <row r="45" spans="1:42" ht="9" customHeight="1">
      <c r="A45" s="117"/>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P45" s="332"/>
    </row>
    <row r="46" spans="1:42" ht="9" customHeight="1">
      <c r="A46" s="117"/>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P46" s="332"/>
    </row>
    <row r="47" spans="1:42" ht="9" customHeight="1">
      <c r="A47" s="117"/>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P47" s="332">
        <v>2005</v>
      </c>
    </row>
    <row r="48" spans="1:42" ht="9" customHeight="1">
      <c r="A48" s="117"/>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P48" s="332"/>
    </row>
    <row r="49" spans="1:42" ht="9" customHeight="1">
      <c r="A49" s="117"/>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P49" s="332"/>
    </row>
    <row r="50" spans="1:42" ht="9" customHeight="1">
      <c r="A50" s="117"/>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P50" s="332"/>
    </row>
    <row r="51" spans="1:42" ht="9" customHeight="1">
      <c r="A51" s="117"/>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P51" s="332"/>
    </row>
    <row r="52" spans="1:42" ht="9" customHeight="1">
      <c r="A52" s="117"/>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P52" s="332">
        <v>2010</v>
      </c>
    </row>
    <row r="53" spans="1:42" ht="9" customHeight="1">
      <c r="A53" s="117"/>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P53" s="332"/>
    </row>
    <row r="54" spans="1:42" ht="9" customHeight="1">
      <c r="A54" s="117"/>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P54" s="332"/>
    </row>
    <row r="55" spans="1:42" ht="9" customHeight="1">
      <c r="A55" s="117"/>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P55" s="332"/>
    </row>
    <row r="56" spans="1:42" ht="9" customHeight="1">
      <c r="A56" s="117"/>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P56" s="332"/>
    </row>
    <row r="57" spans="1:42" ht="9" customHeight="1">
      <c r="A57" s="117"/>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P57" s="332">
        <v>2015</v>
      </c>
    </row>
    <row r="58" spans="1:42" ht="9" customHeight="1">
      <c r="A58" s="117"/>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P58" s="332"/>
    </row>
    <row r="59" spans="1:42" ht="9" customHeight="1">
      <c r="A59" s="117"/>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P59" s="332"/>
    </row>
    <row r="60" spans="1:42" ht="9" customHeight="1">
      <c r="A60" s="117"/>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P60" s="332"/>
    </row>
    <row r="61" spans="1:42" ht="9" customHeight="1">
      <c r="A61" s="117"/>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P61" s="332"/>
    </row>
    <row r="62" spans="1:42" ht="9" customHeight="1">
      <c r="A62" s="117"/>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P62" s="332">
        <v>2020</v>
      </c>
    </row>
    <row r="63" spans="1:42" ht="9" customHeight="1">
      <c r="A63" s="117"/>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P63" s="332"/>
    </row>
    <row r="64" spans="1:42" ht="9" customHeight="1">
      <c r="A64" s="117"/>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P64" s="332"/>
    </row>
    <row r="65" spans="1:42" ht="9" customHeight="1">
      <c r="A65" s="117"/>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P65" s="332"/>
    </row>
    <row r="66" spans="1:42" ht="9" customHeight="1">
      <c r="A66" s="117"/>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P66" s="332">
        <v>2024</v>
      </c>
    </row>
    <row r="67" spans="1:42" ht="9" customHeight="1">
      <c r="A67" s="117"/>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row>
    <row r="68" spans="1:42" ht="9" customHeight="1">
      <c r="A68" s="117"/>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row>
  </sheetData>
  <mergeCells count="1">
    <mergeCell ref="A25:AM25"/>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37"/>
  <sheetViews>
    <sheetView showGridLines="0" view="pageLayout" zoomScaleNormal="100" zoomScaleSheetLayoutView="100" workbookViewId="0">
      <selection activeCell="A5" sqref="A5:I5"/>
    </sheetView>
  </sheetViews>
  <sheetFormatPr baseColWidth="10" defaultColWidth="10.85546875" defaultRowHeight="12.75" customHeight="1"/>
  <cols>
    <col min="1" max="1" width="5.7109375" style="283" customWidth="1"/>
    <col min="2" max="2" width="4.140625" style="283" customWidth="1"/>
    <col min="3" max="3" width="4" style="283" customWidth="1"/>
    <col min="4" max="4" width="17.42578125" style="283" customWidth="1"/>
    <col min="5" max="7" width="10.85546875" style="283"/>
    <col min="8" max="8" width="18.7109375" style="283" customWidth="1"/>
    <col min="9" max="9" width="2.28515625" style="283" customWidth="1"/>
    <col min="10" max="10" width="0.5703125" style="283" customWidth="1"/>
    <col min="11" max="16384" width="10.85546875" style="283"/>
  </cols>
  <sheetData>
    <row r="1" spans="1:9" s="20" customFormat="1" ht="21.95" customHeight="1">
      <c r="A1" s="286" t="s">
        <v>2</v>
      </c>
      <c r="C1" s="285"/>
      <c r="D1" s="285"/>
      <c r="E1" s="285"/>
      <c r="F1" s="285"/>
      <c r="G1" s="285"/>
      <c r="H1" s="285"/>
      <c r="I1" s="21"/>
    </row>
    <row r="2" spans="1:9" s="20" customFormat="1" ht="6.75" customHeight="1">
      <c r="A2" s="306"/>
      <c r="B2" s="307"/>
      <c r="C2" s="305"/>
      <c r="D2" s="305"/>
      <c r="E2" s="305"/>
      <c r="F2" s="305"/>
      <c r="G2" s="305"/>
      <c r="H2" s="305"/>
      <c r="I2" s="308"/>
    </row>
    <row r="3" spans="1:9" s="20" customFormat="1" ht="62.25" customHeight="1">
      <c r="A3" s="531" t="s">
        <v>543</v>
      </c>
      <c r="B3" s="532"/>
      <c r="C3" s="532"/>
      <c r="D3" s="532"/>
      <c r="E3" s="532"/>
      <c r="F3" s="532"/>
      <c r="G3" s="532"/>
      <c r="H3" s="532"/>
      <c r="I3" s="532"/>
    </row>
    <row r="4" spans="1:9" s="20" customFormat="1" ht="72.75" customHeight="1">
      <c r="A4" s="531" t="s">
        <v>587</v>
      </c>
      <c r="B4" s="532"/>
      <c r="C4" s="532"/>
      <c r="D4" s="532"/>
      <c r="E4" s="532"/>
      <c r="F4" s="532"/>
      <c r="G4" s="532"/>
      <c r="H4" s="532"/>
      <c r="I4" s="532"/>
    </row>
    <row r="5" spans="1:9" s="298" customFormat="1" ht="36.75" customHeight="1">
      <c r="A5" s="531" t="s">
        <v>544</v>
      </c>
      <c r="B5" s="532"/>
      <c r="C5" s="532"/>
      <c r="D5" s="532"/>
      <c r="E5" s="532"/>
      <c r="F5" s="532"/>
      <c r="G5" s="532"/>
      <c r="H5" s="532"/>
      <c r="I5" s="532"/>
    </row>
    <row r="6" spans="1:9" s="20" customFormat="1" ht="61.5" customHeight="1">
      <c r="A6" s="531" t="s">
        <v>545</v>
      </c>
      <c r="B6" s="532"/>
      <c r="C6" s="532"/>
      <c r="D6" s="532"/>
      <c r="E6" s="532"/>
      <c r="F6" s="532"/>
      <c r="G6" s="532"/>
      <c r="H6" s="532"/>
      <c r="I6" s="532"/>
    </row>
    <row r="7" spans="1:9" s="20" customFormat="1" ht="100.5" customHeight="1">
      <c r="A7" s="531" t="s">
        <v>546</v>
      </c>
      <c r="B7" s="532"/>
      <c r="C7" s="532"/>
      <c r="D7" s="532"/>
      <c r="E7" s="532"/>
      <c r="F7" s="532"/>
      <c r="G7" s="532"/>
      <c r="H7" s="532"/>
      <c r="I7" s="532"/>
    </row>
    <row r="8" spans="1:9" s="20" customFormat="1" ht="48.75" customHeight="1">
      <c r="A8" s="531" t="s">
        <v>547</v>
      </c>
      <c r="B8" s="532"/>
      <c r="C8" s="532"/>
      <c r="D8" s="532"/>
      <c r="E8" s="532"/>
      <c r="F8" s="532"/>
      <c r="G8" s="532"/>
      <c r="H8" s="532"/>
      <c r="I8" s="532"/>
    </row>
    <row r="9" spans="1:9" s="20" customFormat="1" ht="57" customHeight="1">
      <c r="A9" s="531" t="s">
        <v>548</v>
      </c>
      <c r="B9" s="532"/>
      <c r="C9" s="532"/>
      <c r="D9" s="532"/>
      <c r="E9" s="532"/>
      <c r="F9" s="532"/>
      <c r="G9" s="532"/>
      <c r="H9" s="532"/>
      <c r="I9" s="532"/>
    </row>
    <row r="10" spans="1:9" s="22" customFormat="1" ht="90" customHeight="1">
      <c r="A10" s="531" t="s">
        <v>549</v>
      </c>
      <c r="B10" s="532"/>
      <c r="C10" s="532"/>
      <c r="D10" s="532"/>
      <c r="E10" s="532"/>
      <c r="F10" s="532"/>
      <c r="G10" s="532"/>
      <c r="H10" s="532"/>
      <c r="I10" s="532"/>
    </row>
    <row r="11" spans="1:9" s="20" customFormat="1" ht="58.5" customHeight="1">
      <c r="A11" s="531" t="s">
        <v>550</v>
      </c>
      <c r="B11" s="532"/>
      <c r="C11" s="532"/>
      <c r="D11" s="532"/>
      <c r="E11" s="532"/>
      <c r="F11" s="532"/>
      <c r="G11" s="532"/>
      <c r="H11" s="532"/>
      <c r="I11" s="532"/>
    </row>
    <row r="12" spans="1:9" s="23" customFormat="1" ht="45" customHeight="1">
      <c r="A12" s="531" t="s">
        <v>551</v>
      </c>
      <c r="B12" s="532"/>
      <c r="C12" s="532"/>
      <c r="D12" s="532"/>
      <c r="E12" s="532"/>
      <c r="F12" s="532"/>
      <c r="G12" s="532"/>
      <c r="H12" s="532"/>
      <c r="I12" s="532"/>
    </row>
    <row r="13" spans="1:9" s="20" customFormat="1" ht="24.95" customHeight="1">
      <c r="A13" s="285"/>
      <c r="B13" s="287"/>
      <c r="C13" s="285"/>
      <c r="D13" s="285"/>
      <c r="E13" s="285"/>
      <c r="F13" s="285"/>
      <c r="G13" s="285"/>
      <c r="H13" s="285"/>
      <c r="I13" s="21"/>
    </row>
    <row r="14" spans="1:9" s="20" customFormat="1" ht="24.95" customHeight="1">
      <c r="A14" s="285"/>
      <c r="B14" s="287"/>
      <c r="C14" s="285"/>
      <c r="D14" s="285"/>
      <c r="E14" s="285"/>
      <c r="F14" s="285"/>
      <c r="G14" s="285"/>
      <c r="H14" s="285"/>
      <c r="I14" s="21"/>
    </row>
    <row r="15" spans="1:9" s="20" customFormat="1" ht="24.95" customHeight="1">
      <c r="A15" s="285"/>
      <c r="B15" s="287"/>
      <c r="C15" s="285"/>
      <c r="D15" s="285"/>
      <c r="E15" s="285"/>
      <c r="F15" s="285"/>
      <c r="G15" s="285"/>
      <c r="H15" s="285"/>
      <c r="I15" s="21"/>
    </row>
    <row r="16" spans="1:9" s="20" customFormat="1" ht="24.95" customHeight="1">
      <c r="A16" s="285"/>
      <c r="B16" s="287"/>
      <c r="C16" s="285"/>
      <c r="D16" s="285"/>
      <c r="E16" s="285"/>
      <c r="F16" s="285"/>
      <c r="G16" s="285"/>
      <c r="H16" s="285"/>
      <c r="I16" s="21"/>
    </row>
    <row r="17" spans="1:9" s="20" customFormat="1" ht="24.95" customHeight="1">
      <c r="A17" s="285"/>
      <c r="B17" s="287"/>
      <c r="C17" s="285"/>
      <c r="D17" s="285"/>
      <c r="E17" s="285"/>
      <c r="F17" s="285"/>
      <c r="G17" s="285"/>
      <c r="H17" s="285"/>
      <c r="I17" s="21"/>
    </row>
    <row r="18" spans="1:9" s="20" customFormat="1" ht="24.95" customHeight="1">
      <c r="A18" s="285"/>
      <c r="B18" s="287"/>
      <c r="C18" s="285"/>
      <c r="D18" s="285"/>
      <c r="E18" s="285"/>
      <c r="F18" s="285"/>
      <c r="G18" s="285"/>
      <c r="H18" s="285"/>
      <c r="I18" s="21"/>
    </row>
    <row r="19" spans="1:9" s="20" customFormat="1" ht="24.95" customHeight="1">
      <c r="A19" s="285"/>
      <c r="B19" s="287"/>
      <c r="C19" s="285"/>
      <c r="D19" s="285"/>
      <c r="E19" s="285"/>
      <c r="F19" s="285"/>
      <c r="G19" s="285"/>
      <c r="H19" s="285"/>
      <c r="I19" s="21"/>
    </row>
    <row r="20" spans="1:9" s="20" customFormat="1" ht="24.95" customHeight="1">
      <c r="A20" s="285"/>
      <c r="B20" s="287"/>
      <c r="C20" s="285"/>
      <c r="D20" s="285"/>
      <c r="E20" s="285"/>
      <c r="F20" s="285"/>
      <c r="G20" s="285"/>
      <c r="H20" s="285"/>
      <c r="I20" s="21"/>
    </row>
    <row r="21" spans="1:9" s="20" customFormat="1" ht="24.95" customHeight="1">
      <c r="A21" s="285"/>
      <c r="B21" s="288"/>
      <c r="C21" s="285"/>
      <c r="D21" s="285"/>
      <c r="E21" s="285"/>
      <c r="F21" s="285"/>
      <c r="G21" s="285"/>
      <c r="H21" s="285"/>
      <c r="I21" s="21"/>
    </row>
    <row r="22" spans="1:9" s="20" customFormat="1" ht="24.95" customHeight="1">
      <c r="A22" s="285"/>
      <c r="B22" s="287"/>
      <c r="C22" s="285"/>
      <c r="D22" s="285"/>
      <c r="E22" s="285"/>
      <c r="F22" s="285"/>
      <c r="G22" s="285"/>
      <c r="H22" s="285"/>
      <c r="I22" s="21"/>
    </row>
    <row r="23" spans="1:9" s="20" customFormat="1" ht="24.95" customHeight="1">
      <c r="A23" s="285"/>
      <c r="B23" s="287"/>
      <c r="C23" s="285"/>
      <c r="D23" s="285"/>
      <c r="E23" s="285"/>
      <c r="F23" s="285"/>
      <c r="G23" s="285"/>
      <c r="H23" s="285"/>
      <c r="I23" s="21"/>
    </row>
    <row r="24" spans="1:9" s="20" customFormat="1" ht="24.95" customHeight="1">
      <c r="A24" s="285"/>
      <c r="B24" s="287"/>
      <c r="C24" s="285"/>
      <c r="D24" s="285"/>
      <c r="E24" s="285"/>
      <c r="F24" s="285"/>
      <c r="G24" s="285"/>
      <c r="H24" s="285"/>
      <c r="I24" s="21"/>
    </row>
    <row r="25" spans="1:9" s="20" customFormat="1" ht="24.95" customHeight="1">
      <c r="A25" s="285"/>
      <c r="B25" s="287"/>
      <c r="C25" s="285"/>
      <c r="D25" s="285"/>
      <c r="E25" s="285"/>
      <c r="F25" s="285"/>
      <c r="G25" s="285"/>
      <c r="H25" s="285"/>
      <c r="I25" s="21"/>
    </row>
    <row r="26" spans="1:9" s="20" customFormat="1" ht="24.95" customHeight="1">
      <c r="A26" s="285"/>
      <c r="B26" s="287"/>
      <c r="C26" s="285"/>
      <c r="D26" s="285"/>
      <c r="E26" s="285"/>
      <c r="F26" s="285"/>
      <c r="G26" s="285"/>
      <c r="H26" s="285"/>
      <c r="I26" s="21"/>
    </row>
    <row r="27" spans="1:9" s="20" customFormat="1" ht="24.95" customHeight="1">
      <c r="A27" s="285"/>
      <c r="B27" s="288"/>
      <c r="C27" s="285"/>
      <c r="D27" s="285"/>
      <c r="E27" s="285"/>
      <c r="F27" s="285"/>
      <c r="G27" s="285"/>
      <c r="H27" s="285"/>
      <c r="I27" s="21"/>
    </row>
    <row r="28" spans="1:9" s="20" customFormat="1" ht="24.95" customHeight="1">
      <c r="A28" s="285"/>
      <c r="B28" s="287"/>
      <c r="C28" s="285"/>
      <c r="D28" s="285"/>
      <c r="E28" s="285"/>
      <c r="F28" s="285"/>
      <c r="G28" s="285"/>
      <c r="H28" s="285"/>
      <c r="I28" s="21"/>
    </row>
    <row r="29" spans="1:9" s="20" customFormat="1" ht="24.95" customHeight="1">
      <c r="A29" s="285"/>
      <c r="B29" s="287"/>
      <c r="C29" s="285"/>
      <c r="D29" s="285"/>
      <c r="E29" s="285"/>
      <c r="F29" s="285"/>
      <c r="G29" s="285"/>
      <c r="H29" s="285"/>
      <c r="I29" s="21"/>
    </row>
    <row r="30" spans="1:9" s="20" customFormat="1" ht="24.95" customHeight="1">
      <c r="A30" s="285"/>
      <c r="B30" s="287"/>
      <c r="C30" s="285"/>
      <c r="D30" s="285"/>
      <c r="E30" s="285"/>
      <c r="F30" s="285"/>
      <c r="G30" s="285"/>
      <c r="H30" s="285"/>
      <c r="I30" s="21"/>
    </row>
    <row r="31" spans="1:9" s="20" customFormat="1" ht="24.95" customHeight="1">
      <c r="A31" s="285"/>
      <c r="B31" s="287"/>
      <c r="C31" s="285"/>
      <c r="D31" s="285"/>
      <c r="E31" s="285"/>
      <c r="F31" s="285"/>
      <c r="G31" s="285"/>
      <c r="H31" s="285"/>
      <c r="I31" s="21"/>
    </row>
    <row r="32" spans="1:9" s="20" customFormat="1" ht="24.95" customHeight="1">
      <c r="A32" s="285"/>
      <c r="B32" s="287"/>
      <c r="C32" s="285"/>
      <c r="D32" s="285"/>
      <c r="E32" s="285"/>
      <c r="F32" s="285"/>
      <c r="G32" s="285"/>
      <c r="H32" s="285"/>
      <c r="I32" s="21"/>
    </row>
    <row r="33" spans="1:9" s="20" customFormat="1" ht="24.95" customHeight="1">
      <c r="A33" s="285"/>
      <c r="B33" s="287"/>
      <c r="C33" s="285"/>
      <c r="D33" s="285"/>
      <c r="E33" s="285"/>
      <c r="F33" s="285"/>
      <c r="G33" s="285"/>
      <c r="H33" s="285"/>
      <c r="I33" s="21"/>
    </row>
    <row r="34" spans="1:9" s="20" customFormat="1" ht="24.95" customHeight="1">
      <c r="A34" s="285"/>
      <c r="B34" s="287"/>
      <c r="C34" s="285"/>
      <c r="D34" s="285"/>
      <c r="E34" s="285"/>
      <c r="F34" s="285"/>
      <c r="G34" s="285"/>
      <c r="H34" s="285"/>
      <c r="I34" s="21"/>
    </row>
    <row r="35" spans="1:9" s="20" customFormat="1" ht="24.95" customHeight="1">
      <c r="A35" s="285"/>
      <c r="B35" s="285"/>
      <c r="C35" s="285"/>
      <c r="D35" s="285"/>
      <c r="E35" s="285"/>
      <c r="F35" s="285"/>
      <c r="G35" s="285"/>
      <c r="H35" s="285"/>
      <c r="I35" s="21"/>
    </row>
    <row r="36" spans="1:9" s="20" customFormat="1" ht="24.95" customHeight="1">
      <c r="A36" s="285"/>
      <c r="B36" s="287"/>
      <c r="C36" s="285"/>
      <c r="D36" s="285"/>
      <c r="E36" s="285"/>
      <c r="F36" s="285"/>
      <c r="G36" s="285"/>
      <c r="H36" s="285"/>
      <c r="I36" s="21"/>
    </row>
    <row r="37" spans="1:9" s="20" customFormat="1" ht="24.95" customHeight="1">
      <c r="A37" s="285"/>
      <c r="B37" s="287"/>
      <c r="C37" s="285"/>
      <c r="D37" s="285"/>
      <c r="E37" s="285"/>
      <c r="F37" s="285"/>
      <c r="G37" s="285"/>
      <c r="H37" s="285"/>
      <c r="I37" s="21"/>
    </row>
  </sheetData>
  <mergeCells count="10">
    <mergeCell ref="A9:I9"/>
    <mergeCell ref="A10:I10"/>
    <mergeCell ref="A11:I11"/>
    <mergeCell ref="A12:I12"/>
    <mergeCell ref="A3:I3"/>
    <mergeCell ref="A4:I4"/>
    <mergeCell ref="A5:I5"/>
    <mergeCell ref="A6:I6"/>
    <mergeCell ref="A7:I7"/>
    <mergeCell ref="A8:I8"/>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99"/>
  <sheetViews>
    <sheetView showGridLines="0" view="pageLayout" topLeftCell="A5" zoomScaleNormal="100" zoomScaleSheetLayoutView="145" workbookViewId="0">
      <selection activeCell="B1" sqref="B1"/>
    </sheetView>
  </sheetViews>
  <sheetFormatPr baseColWidth="10" defaultColWidth="10.85546875" defaultRowHeight="15"/>
  <cols>
    <col min="1" max="1" width="11.5703125" style="327" customWidth="1"/>
    <col min="2" max="2" width="2.85546875" style="327" customWidth="1"/>
    <col min="3" max="3" width="6.5703125" style="327" customWidth="1"/>
    <col min="4" max="4" width="4" style="327" customWidth="1"/>
    <col min="5" max="5" width="23.7109375" style="327" customWidth="1"/>
    <col min="6" max="6" width="13.28515625" style="327" customWidth="1"/>
    <col min="7" max="7" width="19" style="327" customWidth="1"/>
    <col min="8" max="8" width="20" style="327" customWidth="1"/>
    <col min="9" max="16384" width="10.85546875" style="327"/>
  </cols>
  <sheetData>
    <row r="1" spans="1:8" s="320" customFormat="1" ht="22.15" customHeight="1">
      <c r="A1" s="363" t="s">
        <v>410</v>
      </c>
      <c r="B1" s="318"/>
      <c r="C1" s="318"/>
      <c r="D1" s="319"/>
      <c r="E1" s="319"/>
      <c r="F1" s="319"/>
      <c r="G1" s="319"/>
      <c r="H1" s="319"/>
    </row>
    <row r="2" spans="1:8" s="320" customFormat="1" ht="11.25" customHeight="1">
      <c r="A2" s="317" t="s">
        <v>336</v>
      </c>
      <c r="B2" s="318"/>
      <c r="C2" s="318"/>
      <c r="D2" s="319"/>
      <c r="E2" s="319"/>
      <c r="F2" s="319"/>
      <c r="G2" s="319"/>
      <c r="H2" s="319"/>
    </row>
    <row r="3" spans="1:8" s="325" customFormat="1" ht="14.25" customHeight="1">
      <c r="A3" s="321" t="s">
        <v>160</v>
      </c>
      <c r="B3" s="321" t="s">
        <v>411</v>
      </c>
      <c r="C3" s="322" t="s">
        <v>412</v>
      </c>
      <c r="D3" s="323"/>
      <c r="E3" s="323"/>
      <c r="F3" s="324"/>
      <c r="G3" s="323"/>
      <c r="H3" s="323"/>
    </row>
    <row r="4" spans="1:8" s="325" customFormat="1" ht="14.25" customHeight="1">
      <c r="A4" s="321" t="s">
        <v>413</v>
      </c>
      <c r="B4" s="321" t="s">
        <v>411</v>
      </c>
      <c r="C4" s="322" t="s">
        <v>414</v>
      </c>
      <c r="D4" s="321"/>
      <c r="E4" s="321"/>
      <c r="F4" s="324"/>
      <c r="G4" s="323"/>
      <c r="H4" s="323"/>
    </row>
    <row r="5" spans="1:8" s="325" customFormat="1" ht="14.25" customHeight="1">
      <c r="A5" s="321" t="s">
        <v>161</v>
      </c>
      <c r="B5" s="321" t="s">
        <v>411</v>
      </c>
      <c r="C5" s="322" t="s">
        <v>415</v>
      </c>
      <c r="D5" s="321"/>
      <c r="E5" s="321"/>
      <c r="F5" s="324"/>
      <c r="G5" s="323"/>
      <c r="H5" s="323"/>
    </row>
    <row r="6" spans="1:8" s="325" customFormat="1" ht="14.25" customHeight="1">
      <c r="A6" s="321" t="s">
        <v>416</v>
      </c>
      <c r="B6" s="321" t="s">
        <v>411</v>
      </c>
      <c r="C6" s="322" t="s">
        <v>417</v>
      </c>
      <c r="D6" s="321"/>
      <c r="E6" s="321"/>
      <c r="F6" s="324"/>
      <c r="G6" s="323"/>
      <c r="H6" s="323"/>
    </row>
    <row r="7" spans="1:8" s="325" customFormat="1" ht="14.25" customHeight="1">
      <c r="A7" s="321" t="s">
        <v>418</v>
      </c>
      <c r="B7" s="321" t="s">
        <v>411</v>
      </c>
      <c r="C7" s="322" t="s">
        <v>419</v>
      </c>
      <c r="D7" s="321"/>
      <c r="E7" s="321"/>
      <c r="F7" s="324"/>
      <c r="G7" s="323"/>
      <c r="H7" s="323"/>
    </row>
    <row r="8" spans="1:8" s="325" customFormat="1" ht="14.25" customHeight="1">
      <c r="A8" s="321" t="s">
        <v>476</v>
      </c>
      <c r="B8" s="321" t="s">
        <v>411</v>
      </c>
      <c r="C8" s="322" t="s">
        <v>477</v>
      </c>
      <c r="D8" s="321"/>
      <c r="E8" s="321"/>
      <c r="F8" s="324"/>
      <c r="G8" s="323"/>
      <c r="H8" s="323"/>
    </row>
    <row r="9" spans="1:8" s="325" customFormat="1" ht="14.25" customHeight="1">
      <c r="A9" s="321" t="s">
        <v>579</v>
      </c>
      <c r="B9" s="321" t="s">
        <v>411</v>
      </c>
      <c r="C9" s="322" t="s">
        <v>580</v>
      </c>
      <c r="D9" s="321"/>
      <c r="E9" s="321"/>
      <c r="F9" s="324"/>
      <c r="G9" s="323"/>
      <c r="H9" s="323"/>
    </row>
    <row r="10" spans="1:8" ht="14.25" customHeight="1">
      <c r="A10" s="321" t="s">
        <v>478</v>
      </c>
      <c r="B10" s="321" t="s">
        <v>411</v>
      </c>
      <c r="C10" s="322" t="s">
        <v>479</v>
      </c>
      <c r="D10" s="321"/>
      <c r="E10" s="321"/>
      <c r="F10" s="326"/>
      <c r="G10" s="326"/>
      <c r="H10" s="326"/>
    </row>
    <row r="11" spans="1:8" ht="14.25" customHeight="1">
      <c r="A11" s="321" t="s">
        <v>420</v>
      </c>
      <c r="B11" s="321" t="s">
        <v>411</v>
      </c>
      <c r="C11" s="322" t="s">
        <v>421</v>
      </c>
      <c r="D11" s="321"/>
      <c r="E11" s="321"/>
      <c r="F11" s="328"/>
      <c r="G11" s="328"/>
      <c r="H11" s="328"/>
    </row>
    <row r="12" spans="1:8" ht="14.25" customHeight="1">
      <c r="A12" s="321" t="s">
        <v>568</v>
      </c>
      <c r="B12" s="321" t="s">
        <v>411</v>
      </c>
      <c r="C12" s="322" t="s">
        <v>422</v>
      </c>
      <c r="D12" s="321"/>
      <c r="E12" s="321"/>
      <c r="F12" s="328"/>
      <c r="G12" s="328"/>
      <c r="H12" s="328"/>
    </row>
    <row r="13" spans="1:8" ht="14.25" customHeight="1">
      <c r="A13" s="321" t="s">
        <v>142</v>
      </c>
      <c r="B13" s="321" t="s">
        <v>411</v>
      </c>
      <c r="C13" s="322" t="s">
        <v>423</v>
      </c>
      <c r="D13" s="321"/>
      <c r="E13" s="321"/>
      <c r="F13" s="328"/>
      <c r="G13" s="328"/>
      <c r="H13" s="328"/>
    </row>
    <row r="14" spans="1:8" ht="14.25" customHeight="1">
      <c r="A14" s="321" t="s">
        <v>430</v>
      </c>
      <c r="B14" s="321" t="s">
        <v>411</v>
      </c>
      <c r="C14" s="322" t="s">
        <v>435</v>
      </c>
      <c r="D14" s="321"/>
      <c r="E14" s="321"/>
      <c r="F14" s="328"/>
      <c r="G14" s="328"/>
      <c r="H14" s="328"/>
    </row>
    <row r="15" spans="1:8" ht="14.25" customHeight="1">
      <c r="A15" s="321" t="s">
        <v>474</v>
      </c>
      <c r="B15" s="321" t="s">
        <v>411</v>
      </c>
      <c r="C15" s="322" t="s">
        <v>475</v>
      </c>
      <c r="D15" s="321"/>
      <c r="E15" s="321"/>
      <c r="F15" s="328"/>
      <c r="G15" s="328"/>
      <c r="H15" s="328"/>
    </row>
    <row r="16" spans="1:8" ht="14.25" customHeight="1">
      <c r="A16" s="321" t="s">
        <v>433</v>
      </c>
      <c r="B16" s="321" t="s">
        <v>411</v>
      </c>
      <c r="C16" s="322" t="s">
        <v>434</v>
      </c>
      <c r="D16" s="321"/>
      <c r="E16" s="321"/>
      <c r="F16" s="328"/>
      <c r="G16" s="328"/>
      <c r="H16" s="328"/>
    </row>
    <row r="17" spans="1:8" ht="14.25" customHeight="1">
      <c r="A17" s="321" t="s">
        <v>45</v>
      </c>
      <c r="B17" s="321" t="s">
        <v>411</v>
      </c>
      <c r="C17" s="322" t="s">
        <v>427</v>
      </c>
      <c r="D17" s="321"/>
      <c r="E17" s="321"/>
      <c r="F17" s="328"/>
      <c r="G17" s="328"/>
      <c r="H17" s="328"/>
    </row>
    <row r="18" spans="1:8" ht="14.25" customHeight="1">
      <c r="A18" s="321" t="s">
        <v>87</v>
      </c>
      <c r="B18" s="321" t="s">
        <v>411</v>
      </c>
      <c r="C18" s="322" t="s">
        <v>428</v>
      </c>
      <c r="D18" s="321"/>
      <c r="E18" s="321"/>
      <c r="F18" s="328"/>
      <c r="G18" s="328"/>
      <c r="H18" s="328"/>
    </row>
    <row r="19" spans="1:8" ht="14.25" customHeight="1">
      <c r="A19" s="321" t="s">
        <v>75</v>
      </c>
      <c r="B19" s="321" t="s">
        <v>411</v>
      </c>
      <c r="C19" s="322" t="s">
        <v>437</v>
      </c>
      <c r="D19" s="321"/>
      <c r="E19" s="321"/>
      <c r="F19" s="328"/>
      <c r="G19" s="328"/>
      <c r="H19" s="328"/>
    </row>
    <row r="20" spans="1:8" ht="14.25" customHeight="1">
      <c r="A20" s="321" t="s">
        <v>440</v>
      </c>
      <c r="B20" s="321" t="s">
        <v>411</v>
      </c>
      <c r="C20" s="322" t="s">
        <v>441</v>
      </c>
      <c r="D20" s="321"/>
      <c r="E20" s="321"/>
      <c r="F20" s="328"/>
      <c r="G20" s="328"/>
      <c r="H20" s="328"/>
    </row>
    <row r="21" spans="1:8" ht="14.25" customHeight="1">
      <c r="A21" s="321" t="s">
        <v>50</v>
      </c>
      <c r="B21" s="321" t="s">
        <v>411</v>
      </c>
      <c r="C21" s="322" t="s">
        <v>33</v>
      </c>
      <c r="D21" s="321"/>
      <c r="E21" s="321"/>
      <c r="F21" s="328"/>
      <c r="G21" s="328"/>
      <c r="H21" s="328"/>
    </row>
    <row r="22" spans="1:8" ht="14.25" customHeight="1">
      <c r="A22" s="321" t="s">
        <v>91</v>
      </c>
      <c r="B22" s="321" t="s">
        <v>411</v>
      </c>
      <c r="C22" s="322" t="s">
        <v>429</v>
      </c>
      <c r="D22" s="321"/>
      <c r="E22" s="321"/>
      <c r="F22" s="328"/>
      <c r="G22" s="328"/>
      <c r="H22" s="328"/>
    </row>
    <row r="23" spans="1:8" ht="14.25" customHeight="1">
      <c r="A23" s="321" t="s">
        <v>443</v>
      </c>
      <c r="B23" s="321" t="s">
        <v>411</v>
      </c>
      <c r="C23" s="322" t="s">
        <v>424</v>
      </c>
      <c r="D23" s="321"/>
      <c r="E23" s="321"/>
      <c r="F23" s="328"/>
      <c r="G23" s="328"/>
      <c r="H23" s="328"/>
    </row>
    <row r="24" spans="1:8" ht="14.25" customHeight="1">
      <c r="A24" s="321" t="s">
        <v>483</v>
      </c>
      <c r="B24" s="321" t="s">
        <v>411</v>
      </c>
      <c r="C24" s="322" t="s">
        <v>16</v>
      </c>
      <c r="D24" s="321"/>
      <c r="E24" s="321"/>
      <c r="F24" s="328"/>
      <c r="G24" s="328"/>
      <c r="H24" s="328"/>
    </row>
    <row r="25" spans="1:8" ht="14.25" customHeight="1">
      <c r="A25" s="321" t="s">
        <v>25</v>
      </c>
      <c r="B25" s="321" t="s">
        <v>411</v>
      </c>
      <c r="C25" s="322" t="s">
        <v>470</v>
      </c>
      <c r="D25" s="321"/>
      <c r="E25" s="321"/>
      <c r="F25" s="328"/>
      <c r="G25" s="328"/>
      <c r="H25" s="328"/>
    </row>
    <row r="26" spans="1:8" ht="14.25" customHeight="1">
      <c r="A26" s="321" t="s">
        <v>583</v>
      </c>
      <c r="B26" s="321" t="s">
        <v>411</v>
      </c>
      <c r="C26" s="322" t="s">
        <v>584</v>
      </c>
      <c r="D26" s="321"/>
      <c r="E26" s="321"/>
      <c r="F26" s="328"/>
      <c r="G26" s="328"/>
      <c r="H26" s="328"/>
    </row>
    <row r="27" spans="1:8" ht="14.25" customHeight="1">
      <c r="A27" s="321" t="s">
        <v>432</v>
      </c>
      <c r="B27" s="321" t="s">
        <v>411</v>
      </c>
      <c r="C27" s="322" t="s">
        <v>486</v>
      </c>
      <c r="D27" s="321"/>
      <c r="E27" s="321"/>
      <c r="F27" s="328"/>
      <c r="G27" s="328"/>
      <c r="H27" s="328"/>
    </row>
    <row r="28" spans="1:8" ht="14.25" customHeight="1">
      <c r="A28" s="321" t="s">
        <v>487</v>
      </c>
      <c r="B28" s="321" t="s">
        <v>411</v>
      </c>
      <c r="C28" s="322" t="s">
        <v>489</v>
      </c>
      <c r="D28" s="321"/>
      <c r="E28" s="321"/>
      <c r="F28" s="328"/>
      <c r="G28" s="328"/>
      <c r="H28" s="328"/>
    </row>
    <row r="29" spans="1:8" ht="14.25" customHeight="1">
      <c r="A29" s="321" t="s">
        <v>492</v>
      </c>
      <c r="B29" s="321" t="s">
        <v>411</v>
      </c>
      <c r="C29" s="322" t="s">
        <v>493</v>
      </c>
      <c r="D29" s="321"/>
      <c r="E29" s="321"/>
      <c r="F29" s="328"/>
      <c r="G29" s="328"/>
      <c r="H29" s="328"/>
    </row>
    <row r="30" spans="1:8" ht="14.25" customHeight="1">
      <c r="A30" s="321" t="s">
        <v>498</v>
      </c>
      <c r="B30" s="321" t="s">
        <v>411</v>
      </c>
      <c r="C30" s="322" t="s">
        <v>499</v>
      </c>
      <c r="D30" s="321"/>
      <c r="E30" s="321"/>
      <c r="F30" s="328"/>
      <c r="G30" s="328"/>
      <c r="H30" s="328"/>
    </row>
    <row r="31" spans="1:8" ht="14.25" customHeight="1">
      <c r="A31" s="321" t="s">
        <v>471</v>
      </c>
      <c r="B31" s="321" t="s">
        <v>411</v>
      </c>
      <c r="C31" s="322" t="s">
        <v>473</v>
      </c>
      <c r="D31" s="321"/>
      <c r="E31" s="321"/>
      <c r="F31" s="328"/>
      <c r="G31" s="328"/>
      <c r="H31" s="328"/>
    </row>
    <row r="32" spans="1:8" ht="14.25" customHeight="1">
      <c r="A32" s="321" t="s">
        <v>431</v>
      </c>
      <c r="B32" s="321" t="s">
        <v>411</v>
      </c>
      <c r="C32" s="322" t="s">
        <v>436</v>
      </c>
      <c r="D32" s="321"/>
      <c r="E32" s="321"/>
      <c r="F32" s="328"/>
      <c r="G32" s="328"/>
      <c r="H32" s="328"/>
    </row>
    <row r="33" spans="1:8" ht="14.25" customHeight="1">
      <c r="A33" s="321" t="s">
        <v>472</v>
      </c>
      <c r="B33" s="321" t="s">
        <v>411</v>
      </c>
      <c r="C33" s="322" t="s">
        <v>425</v>
      </c>
      <c r="D33" s="321"/>
      <c r="E33" s="321"/>
      <c r="F33" s="328"/>
      <c r="G33" s="328"/>
      <c r="H33" s="328"/>
    </row>
    <row r="34" spans="1:8">
      <c r="A34" s="321" t="s">
        <v>481</v>
      </c>
      <c r="B34" s="321" t="s">
        <v>411</v>
      </c>
      <c r="C34" s="322" t="s">
        <v>482</v>
      </c>
      <c r="D34" s="321"/>
      <c r="E34" s="321"/>
      <c r="F34" s="328"/>
      <c r="G34" s="328"/>
      <c r="H34" s="328"/>
    </row>
    <row r="35" spans="1:8">
      <c r="A35" s="321" t="s">
        <v>488</v>
      </c>
      <c r="B35" s="321" t="s">
        <v>411</v>
      </c>
      <c r="C35" s="322" t="s">
        <v>490</v>
      </c>
      <c r="D35" s="321"/>
      <c r="E35" s="321"/>
      <c r="F35" s="328"/>
      <c r="G35" s="328"/>
      <c r="H35" s="328"/>
    </row>
    <row r="36" spans="1:8">
      <c r="A36" s="321" t="s">
        <v>581</v>
      </c>
      <c r="B36" s="321" t="s">
        <v>411</v>
      </c>
      <c r="C36" s="322" t="s">
        <v>582</v>
      </c>
      <c r="D36" s="321"/>
      <c r="E36" s="321"/>
      <c r="F36" s="328"/>
      <c r="G36" s="328"/>
      <c r="H36" s="328"/>
    </row>
    <row r="37" spans="1:8">
      <c r="A37" s="321" t="s">
        <v>480</v>
      </c>
      <c r="B37" s="321" t="s">
        <v>411</v>
      </c>
      <c r="C37" s="322" t="s">
        <v>29</v>
      </c>
      <c r="D37" s="321"/>
      <c r="E37" s="321"/>
      <c r="F37" s="328"/>
      <c r="G37" s="328"/>
      <c r="H37" s="328"/>
    </row>
    <row r="38" spans="1:8">
      <c r="A38" s="321" t="s">
        <v>469</v>
      </c>
      <c r="B38" s="321" t="s">
        <v>411</v>
      </c>
      <c r="C38" s="322" t="s">
        <v>426</v>
      </c>
      <c r="D38" s="321"/>
      <c r="E38" s="321"/>
      <c r="F38" s="328"/>
      <c r="G38" s="328"/>
      <c r="H38" s="328"/>
    </row>
    <row r="39" spans="1:8">
      <c r="A39" s="321" t="s">
        <v>585</v>
      </c>
      <c r="B39" s="321" t="s">
        <v>411</v>
      </c>
      <c r="C39" s="322" t="s">
        <v>586</v>
      </c>
      <c r="D39" s="321"/>
      <c r="E39" s="321"/>
      <c r="F39" s="328"/>
      <c r="G39" s="328"/>
      <c r="H39" s="328"/>
    </row>
    <row r="40" spans="1:8">
      <c r="A40" s="321"/>
      <c r="B40" s="321" t="s">
        <v>411</v>
      </c>
      <c r="C40" s="322" t="s">
        <v>527</v>
      </c>
      <c r="D40" s="321"/>
      <c r="E40" s="321"/>
      <c r="F40" s="328"/>
      <c r="G40" s="328"/>
      <c r="H40" s="328"/>
    </row>
    <row r="41" spans="1:8">
      <c r="A41" s="321"/>
      <c r="B41" s="321" t="s">
        <v>411</v>
      </c>
      <c r="C41" s="322" t="s">
        <v>567</v>
      </c>
      <c r="D41" s="321"/>
      <c r="E41" s="321"/>
      <c r="F41" s="328"/>
      <c r="G41" s="328"/>
      <c r="H41" s="328"/>
    </row>
    <row r="42" spans="1:8">
      <c r="A42" s="321"/>
      <c r="B42" s="321"/>
      <c r="C42" s="322"/>
      <c r="D42" s="321"/>
      <c r="E42" s="321"/>
      <c r="F42" s="328"/>
      <c r="G42" s="328"/>
      <c r="H42" s="328"/>
    </row>
    <row r="43" spans="1:8">
      <c r="A43" s="321"/>
      <c r="B43" s="321"/>
      <c r="C43" s="322"/>
      <c r="D43" s="321"/>
      <c r="E43" s="321"/>
      <c r="F43" s="328"/>
      <c r="G43" s="328"/>
      <c r="H43" s="328"/>
    </row>
    <row r="44" spans="1:8">
      <c r="A44" s="321"/>
      <c r="B44" s="321"/>
      <c r="C44" s="322"/>
      <c r="D44" s="321"/>
      <c r="E44" s="321"/>
      <c r="F44" s="328"/>
      <c r="G44" s="328"/>
      <c r="H44" s="328"/>
    </row>
    <row r="45" spans="1:8">
      <c r="A45" s="321"/>
      <c r="B45" s="321"/>
      <c r="C45" s="322"/>
      <c r="D45" s="321"/>
      <c r="E45" s="321"/>
      <c r="F45" s="328"/>
      <c r="G45" s="328"/>
      <c r="H45" s="328"/>
    </row>
    <row r="46" spans="1:8">
      <c r="A46" s="321"/>
      <c r="B46" s="321"/>
      <c r="C46" s="322"/>
      <c r="D46" s="321"/>
      <c r="E46" s="321"/>
      <c r="F46" s="328"/>
      <c r="G46" s="328"/>
      <c r="H46" s="328"/>
    </row>
    <row r="47" spans="1:8">
      <c r="A47" s="321"/>
      <c r="B47" s="321"/>
      <c r="C47" s="322"/>
      <c r="D47" s="321"/>
      <c r="E47" s="321"/>
      <c r="F47" s="328"/>
      <c r="G47" s="328"/>
      <c r="H47" s="328"/>
    </row>
    <row r="48" spans="1:8">
      <c r="A48" s="321"/>
      <c r="B48" s="321"/>
      <c r="C48" s="322"/>
      <c r="D48" s="321"/>
      <c r="E48" s="321"/>
      <c r="F48" s="328"/>
      <c r="G48" s="328"/>
      <c r="H48" s="328"/>
    </row>
    <row r="49" spans="1:8">
      <c r="A49" s="321"/>
      <c r="B49" s="321"/>
      <c r="C49" s="322"/>
      <c r="D49" s="321"/>
      <c r="E49" s="321"/>
      <c r="F49" s="328"/>
      <c r="G49" s="328"/>
      <c r="H49" s="328"/>
    </row>
    <row r="50" spans="1:8">
      <c r="A50" s="321"/>
      <c r="B50" s="321"/>
      <c r="C50" s="322"/>
      <c r="D50" s="321"/>
      <c r="E50" s="321"/>
      <c r="F50" s="328"/>
      <c r="G50" s="328"/>
      <c r="H50" s="328"/>
    </row>
    <row r="51" spans="1:8">
      <c r="A51" s="321"/>
      <c r="B51" s="321"/>
      <c r="C51" s="322"/>
      <c r="D51" s="321"/>
      <c r="E51" s="321"/>
      <c r="F51" s="328"/>
      <c r="G51" s="328"/>
      <c r="H51" s="328"/>
    </row>
    <row r="52" spans="1:8">
      <c r="A52" s="321"/>
      <c r="B52" s="321"/>
      <c r="C52" s="322"/>
      <c r="D52" s="321"/>
      <c r="E52" s="321"/>
      <c r="F52" s="328"/>
      <c r="G52" s="328"/>
      <c r="H52" s="328"/>
    </row>
    <row r="53" spans="1:8">
      <c r="A53" s="321"/>
      <c r="B53" s="321"/>
      <c r="C53" s="322"/>
      <c r="D53" s="321"/>
      <c r="E53" s="321"/>
      <c r="F53" s="328"/>
      <c r="G53" s="328"/>
      <c r="H53" s="328"/>
    </row>
    <row r="54" spans="1:8">
      <c r="A54" s="321"/>
      <c r="B54" s="321"/>
      <c r="C54" s="322"/>
      <c r="D54" s="321"/>
      <c r="E54" s="321"/>
      <c r="F54" s="328"/>
      <c r="G54" s="328"/>
      <c r="H54" s="328"/>
    </row>
    <row r="55" spans="1:8">
      <c r="A55" s="321"/>
      <c r="B55" s="321"/>
      <c r="C55" s="322"/>
      <c r="D55" s="321"/>
      <c r="E55" s="321"/>
      <c r="F55" s="328"/>
      <c r="G55" s="328"/>
      <c r="H55" s="328"/>
    </row>
    <row r="56" spans="1:8">
      <c r="A56" s="321"/>
      <c r="B56" s="321"/>
      <c r="C56" s="322"/>
      <c r="D56" s="321"/>
      <c r="E56" s="321"/>
      <c r="F56" s="328"/>
      <c r="G56" s="328"/>
      <c r="H56" s="328"/>
    </row>
    <row r="57" spans="1:8">
      <c r="A57" s="321"/>
      <c r="B57" s="321"/>
      <c r="C57" s="322"/>
      <c r="D57" s="321"/>
      <c r="E57" s="321"/>
      <c r="F57" s="328"/>
      <c r="G57" s="328"/>
      <c r="H57" s="328"/>
    </row>
    <row r="58" spans="1:8">
      <c r="A58" s="321"/>
      <c r="B58" s="321"/>
      <c r="C58" s="322"/>
      <c r="D58" s="321"/>
      <c r="E58" s="321"/>
      <c r="F58" s="328"/>
      <c r="G58" s="328"/>
      <c r="H58" s="328"/>
    </row>
    <row r="59" spans="1:8">
      <c r="A59" s="321"/>
      <c r="B59" s="321"/>
      <c r="C59" s="322"/>
      <c r="D59" s="321"/>
      <c r="E59" s="321"/>
      <c r="F59" s="328"/>
      <c r="G59" s="328"/>
      <c r="H59" s="328"/>
    </row>
    <row r="60" spans="1:8">
      <c r="A60" s="321"/>
      <c r="B60" s="321"/>
      <c r="C60" s="322"/>
      <c r="D60" s="321"/>
      <c r="E60" s="321"/>
      <c r="F60" s="328"/>
      <c r="G60" s="328"/>
      <c r="H60" s="328"/>
    </row>
    <row r="61" spans="1:8">
      <c r="A61" s="321"/>
      <c r="B61" s="321"/>
      <c r="C61" s="322"/>
      <c r="D61" s="321"/>
      <c r="E61" s="321"/>
      <c r="F61" s="328"/>
      <c r="G61" s="328"/>
      <c r="H61" s="328"/>
    </row>
    <row r="62" spans="1:8">
      <c r="A62" s="321"/>
      <c r="B62" s="321"/>
      <c r="C62" s="322"/>
      <c r="D62" s="321"/>
      <c r="E62" s="321"/>
      <c r="F62" s="328"/>
      <c r="G62" s="328"/>
      <c r="H62" s="328"/>
    </row>
    <row r="63" spans="1:8">
      <c r="A63" s="321"/>
      <c r="B63" s="321"/>
      <c r="C63" s="322"/>
      <c r="D63" s="321"/>
      <c r="E63" s="321"/>
      <c r="F63" s="328"/>
      <c r="G63" s="328"/>
      <c r="H63" s="328"/>
    </row>
    <row r="64" spans="1:8">
      <c r="A64" s="321"/>
      <c r="B64" s="321"/>
      <c r="C64" s="322"/>
      <c r="D64" s="321"/>
      <c r="E64" s="321"/>
      <c r="F64" s="328"/>
      <c r="G64" s="328"/>
      <c r="H64" s="328"/>
    </row>
    <row r="65" spans="1:8">
      <c r="A65" s="321"/>
      <c r="B65" s="321"/>
      <c r="C65" s="322"/>
      <c r="D65" s="321"/>
      <c r="E65" s="321"/>
      <c r="F65" s="328"/>
      <c r="G65" s="328"/>
      <c r="H65" s="328"/>
    </row>
    <row r="66" spans="1:8">
      <c r="A66" s="321"/>
      <c r="B66" s="321"/>
      <c r="C66" s="322"/>
      <c r="D66" s="321"/>
      <c r="E66" s="321"/>
      <c r="F66" s="328"/>
      <c r="G66" s="328"/>
      <c r="H66" s="328"/>
    </row>
    <row r="67" spans="1:8">
      <c r="A67" s="321"/>
      <c r="B67" s="321"/>
      <c r="C67" s="322"/>
      <c r="D67" s="321"/>
      <c r="E67" s="321"/>
      <c r="F67" s="328"/>
      <c r="G67" s="328"/>
      <c r="H67" s="328"/>
    </row>
    <row r="68" spans="1:8">
      <c r="A68" s="321"/>
      <c r="B68" s="321"/>
      <c r="C68" s="322"/>
      <c r="D68" s="321"/>
      <c r="E68" s="321"/>
      <c r="F68" s="328"/>
      <c r="G68" s="328"/>
      <c r="H68" s="328"/>
    </row>
    <row r="69" spans="1:8">
      <c r="A69" s="321"/>
      <c r="B69" s="321"/>
      <c r="C69" s="322"/>
      <c r="D69" s="321"/>
      <c r="E69" s="321"/>
      <c r="F69" s="328"/>
      <c r="G69" s="328"/>
      <c r="H69" s="328"/>
    </row>
    <row r="70" spans="1:8">
      <c r="A70" s="321"/>
      <c r="B70" s="321"/>
      <c r="C70" s="322"/>
      <c r="D70" s="321"/>
      <c r="E70" s="321"/>
      <c r="F70" s="328"/>
      <c r="G70" s="328"/>
      <c r="H70" s="328"/>
    </row>
    <row r="71" spans="1:8">
      <c r="A71" s="321"/>
      <c r="B71" s="321"/>
      <c r="C71" s="322"/>
      <c r="D71" s="321"/>
      <c r="E71" s="321"/>
      <c r="F71" s="328"/>
      <c r="G71" s="328"/>
      <c r="H71" s="328"/>
    </row>
    <row r="72" spans="1:8">
      <c r="A72" s="321"/>
      <c r="B72" s="321"/>
      <c r="C72" s="322"/>
      <c r="D72" s="321"/>
      <c r="E72" s="321"/>
      <c r="F72" s="328"/>
      <c r="G72" s="328"/>
      <c r="H72" s="328"/>
    </row>
    <row r="73" spans="1:8">
      <c r="A73" s="321"/>
      <c r="B73" s="321"/>
      <c r="C73" s="322"/>
      <c r="D73" s="321"/>
      <c r="E73" s="321"/>
    </row>
    <row r="74" spans="1:8">
      <c r="A74" s="321"/>
      <c r="B74" s="321"/>
      <c r="C74" s="322"/>
      <c r="D74" s="321"/>
      <c r="E74" s="321"/>
    </row>
    <row r="75" spans="1:8">
      <c r="A75" s="321"/>
      <c r="B75" s="321"/>
      <c r="C75" s="322"/>
      <c r="D75" s="321"/>
      <c r="E75" s="321"/>
    </row>
    <row r="76" spans="1:8">
      <c r="A76" s="321"/>
      <c r="B76" s="321"/>
      <c r="C76" s="322"/>
      <c r="D76" s="321"/>
      <c r="E76" s="321"/>
    </row>
    <row r="77" spans="1:8">
      <c r="A77" s="321"/>
      <c r="B77" s="321"/>
      <c r="C77" s="322"/>
      <c r="D77" s="321"/>
      <c r="E77" s="321"/>
    </row>
    <row r="78" spans="1:8">
      <c r="A78" s="321"/>
      <c r="B78" s="321"/>
      <c r="C78" s="322"/>
      <c r="D78" s="321"/>
      <c r="E78" s="321"/>
    </row>
    <row r="79" spans="1:8">
      <c r="A79" s="321"/>
      <c r="B79" s="321"/>
      <c r="C79" s="322"/>
      <c r="D79" s="321"/>
      <c r="E79" s="321"/>
    </row>
    <row r="80" spans="1:8">
      <c r="A80" s="321"/>
      <c r="B80" s="321"/>
      <c r="C80" s="322"/>
      <c r="D80" s="321"/>
      <c r="E80" s="321"/>
    </row>
    <row r="81" spans="1:5">
      <c r="A81" s="321"/>
      <c r="B81" s="321"/>
      <c r="C81" s="322"/>
      <c r="D81" s="321"/>
      <c r="E81" s="321"/>
    </row>
    <row r="82" spans="1:5">
      <c r="A82" s="321"/>
      <c r="B82" s="321"/>
      <c r="C82" s="322"/>
      <c r="D82" s="321"/>
      <c r="E82" s="321"/>
    </row>
    <row r="83" spans="1:5">
      <c r="A83" s="321"/>
      <c r="B83" s="321"/>
      <c r="C83" s="322"/>
      <c r="D83" s="321"/>
      <c r="E83" s="321"/>
    </row>
    <row r="84" spans="1:5">
      <c r="A84" s="321"/>
      <c r="B84" s="321"/>
      <c r="C84" s="322"/>
      <c r="D84" s="321"/>
      <c r="E84" s="321"/>
    </row>
    <row r="85" spans="1:5">
      <c r="A85" s="321"/>
      <c r="B85" s="321"/>
      <c r="C85" s="322"/>
      <c r="D85" s="321"/>
      <c r="E85" s="321"/>
    </row>
    <row r="86" spans="1:5">
      <c r="A86" s="321"/>
      <c r="B86" s="321"/>
      <c r="C86" s="322"/>
      <c r="D86" s="321"/>
      <c r="E86" s="321"/>
    </row>
    <row r="87" spans="1:5">
      <c r="A87" s="321"/>
      <c r="B87" s="321"/>
      <c r="C87" s="322"/>
      <c r="D87" s="321"/>
      <c r="E87" s="321"/>
    </row>
    <row r="88" spans="1:5">
      <c r="A88" s="321"/>
      <c r="B88" s="321"/>
      <c r="C88" s="322"/>
      <c r="D88" s="321"/>
      <c r="E88" s="321"/>
    </row>
    <row r="89" spans="1:5">
      <c r="A89" s="321"/>
      <c r="B89" s="321"/>
      <c r="C89" s="322"/>
      <c r="D89" s="321"/>
      <c r="E89" s="321"/>
    </row>
    <row r="90" spans="1:5">
      <c r="A90" s="321"/>
      <c r="B90" s="321"/>
      <c r="C90" s="322"/>
      <c r="D90" s="321"/>
      <c r="E90" s="321"/>
    </row>
    <row r="91" spans="1:5">
      <c r="A91" s="321"/>
      <c r="B91" s="321"/>
      <c r="C91" s="322"/>
      <c r="D91" s="321"/>
      <c r="E91" s="321"/>
    </row>
    <row r="92" spans="1:5">
      <c r="A92" s="321"/>
      <c r="B92" s="321"/>
      <c r="C92" s="322"/>
      <c r="D92" s="321"/>
      <c r="E92" s="321"/>
    </row>
    <row r="93" spans="1:5">
      <c r="A93" s="321"/>
      <c r="B93" s="321"/>
      <c r="C93" s="322"/>
      <c r="D93" s="321"/>
      <c r="E93" s="321"/>
    </row>
    <row r="94" spans="1:5">
      <c r="A94" s="321"/>
      <c r="B94" s="321"/>
      <c r="C94" s="322"/>
      <c r="D94" s="321"/>
      <c r="E94" s="321"/>
    </row>
    <row r="95" spans="1:5">
      <c r="A95" s="321"/>
      <c r="B95" s="321"/>
      <c r="C95" s="322"/>
      <c r="D95" s="321"/>
      <c r="E95" s="321"/>
    </row>
    <row r="96" spans="1:5">
      <c r="A96" s="321"/>
      <c r="B96" s="321"/>
      <c r="C96" s="322"/>
      <c r="D96" s="321"/>
      <c r="E96" s="321"/>
    </row>
    <row r="97" spans="1:5">
      <c r="A97" s="321"/>
      <c r="B97" s="321"/>
      <c r="C97" s="322"/>
      <c r="D97" s="321"/>
      <c r="E97" s="321"/>
    </row>
    <row r="98" spans="1:5">
      <c r="A98" s="321"/>
      <c r="B98" s="321"/>
      <c r="C98" s="322"/>
      <c r="D98" s="321"/>
      <c r="E98" s="321"/>
    </row>
    <row r="99" spans="1:5">
      <c r="A99" s="321"/>
      <c r="B99" s="321"/>
      <c r="C99" s="322"/>
      <c r="D99" s="321"/>
      <c r="E99" s="321"/>
    </row>
  </sheetData>
  <sortState xmlns:xlrd2="http://schemas.microsoft.com/office/spreadsheetml/2017/richdata2" ref="A3:C38">
    <sortCondition ref="A3"/>
  </sortState>
  <pageMargins left="0.78740157480314965" right="0.78740157480314965" top="0.74803149606299213" bottom="0.51181102362204722" header="0" footer="0"/>
  <pageSetup paperSize="9" fitToWidth="0"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36"/>
  <sheetViews>
    <sheetView showGridLines="0" view="pageLayout" zoomScaleNormal="100" zoomScaleSheetLayoutView="145" workbookViewId="0">
      <selection activeCell="A4" sqref="A4"/>
    </sheetView>
  </sheetViews>
  <sheetFormatPr baseColWidth="10" defaultColWidth="10.85546875" defaultRowHeight="15"/>
  <cols>
    <col min="1" max="1" width="84.140625" style="327" customWidth="1"/>
    <col min="2" max="2" width="4" style="327" customWidth="1"/>
    <col min="3" max="3" width="23.7109375" style="327" customWidth="1"/>
    <col min="4" max="4" width="13.28515625" style="327" customWidth="1"/>
    <col min="5" max="5" width="19" style="327" customWidth="1"/>
    <col min="6" max="6" width="20" style="327" customWidth="1"/>
    <col min="7" max="16384" width="10.85546875" style="327"/>
  </cols>
  <sheetData>
    <row r="1" spans="1:10" s="320" customFormat="1" ht="22.15" customHeight="1">
      <c r="A1" s="363" t="s">
        <v>558</v>
      </c>
      <c r="B1" s="318"/>
      <c r="C1" s="318"/>
      <c r="D1" s="318"/>
      <c r="E1" s="318"/>
      <c r="F1" s="318"/>
      <c r="G1" s="318"/>
      <c r="H1" s="318"/>
    </row>
    <row r="2" spans="1:10" s="320" customFormat="1" ht="5.25" customHeight="1">
      <c r="A2" s="317"/>
      <c r="B2" s="318"/>
      <c r="C2" s="318"/>
      <c r="D2" s="318"/>
      <c r="E2" s="318"/>
      <c r="F2" s="318"/>
      <c r="G2" s="318"/>
      <c r="H2" s="318"/>
    </row>
    <row r="3" spans="1:10" s="325" customFormat="1" ht="285" customHeight="1">
      <c r="A3" s="409" t="s">
        <v>576</v>
      </c>
      <c r="B3" s="321"/>
      <c r="C3" s="321"/>
      <c r="D3" s="397"/>
      <c r="E3" s="398"/>
      <c r="I3" s="399"/>
      <c r="J3" s="399"/>
    </row>
    <row r="4" spans="1:10" s="325" customFormat="1" ht="174.75" customHeight="1">
      <c r="A4" s="425" t="s">
        <v>595</v>
      </c>
      <c r="B4" s="321"/>
      <c r="C4" s="321"/>
      <c r="D4" s="397"/>
      <c r="E4" s="398"/>
      <c r="I4" s="399"/>
      <c r="J4" s="399"/>
    </row>
    <row r="5" spans="1:10" ht="15.75">
      <c r="A5" s="338"/>
      <c r="B5" s="321"/>
      <c r="C5" s="321"/>
    </row>
    <row r="6" spans="1:10" ht="15.75">
      <c r="A6" s="338"/>
      <c r="B6" s="321"/>
      <c r="C6" s="321"/>
    </row>
    <row r="7" spans="1:10" ht="15.75">
      <c r="A7" s="338"/>
      <c r="B7" s="321"/>
      <c r="C7" s="321"/>
    </row>
    <row r="8" spans="1:10" ht="15.75">
      <c r="A8" s="338"/>
      <c r="B8" s="321"/>
      <c r="C8" s="321"/>
    </row>
    <row r="9" spans="1:10" ht="15.75">
      <c r="A9" s="338"/>
      <c r="B9" s="321"/>
      <c r="C9" s="321"/>
    </row>
    <row r="10" spans="1:10" ht="15.75">
      <c r="A10" s="338"/>
      <c r="B10" s="321"/>
      <c r="C10" s="321"/>
    </row>
    <row r="11" spans="1:10" ht="15.75">
      <c r="A11" s="338"/>
      <c r="B11" s="321"/>
      <c r="C11" s="321"/>
    </row>
    <row r="12" spans="1:10" ht="15.75">
      <c r="A12" s="338"/>
      <c r="B12" s="321"/>
      <c r="C12" s="321"/>
    </row>
    <row r="13" spans="1:10" ht="15.75">
      <c r="A13" s="338"/>
      <c r="B13" s="321"/>
      <c r="C13" s="321"/>
    </row>
    <row r="14" spans="1:10" ht="15.75">
      <c r="A14" s="338"/>
      <c r="B14" s="321"/>
      <c r="C14" s="321"/>
    </row>
    <row r="15" spans="1:10" ht="15.75">
      <c r="A15" s="338"/>
      <c r="B15" s="321"/>
      <c r="C15" s="321"/>
    </row>
    <row r="16" spans="1:10" ht="15.75">
      <c r="A16" s="338"/>
      <c r="B16" s="321"/>
      <c r="C16" s="321"/>
    </row>
    <row r="17" spans="1:3" ht="15.75">
      <c r="A17" s="338"/>
      <c r="B17" s="321"/>
      <c r="C17" s="321"/>
    </row>
    <row r="18" spans="1:3" ht="15.75">
      <c r="A18" s="338"/>
      <c r="B18" s="321"/>
      <c r="C18" s="321"/>
    </row>
    <row r="19" spans="1:3">
      <c r="A19" s="321"/>
      <c r="B19" s="321"/>
      <c r="C19" s="321"/>
    </row>
    <row r="20" spans="1:3">
      <c r="A20" s="321"/>
      <c r="B20" s="321"/>
      <c r="C20" s="321"/>
    </row>
    <row r="21" spans="1:3">
      <c r="A21" s="321"/>
      <c r="B21" s="321"/>
      <c r="C21" s="321"/>
    </row>
    <row r="22" spans="1:3">
      <c r="A22" s="321"/>
      <c r="B22" s="321"/>
      <c r="C22" s="321"/>
    </row>
    <row r="23" spans="1:3">
      <c r="A23" s="321"/>
      <c r="B23" s="321"/>
      <c r="C23" s="321"/>
    </row>
    <row r="24" spans="1:3">
      <c r="A24" s="321"/>
      <c r="B24" s="321"/>
      <c r="C24" s="321"/>
    </row>
    <row r="25" spans="1:3">
      <c r="A25" s="321"/>
      <c r="B25" s="321"/>
      <c r="C25" s="321"/>
    </row>
    <row r="26" spans="1:3">
      <c r="A26" s="321"/>
      <c r="B26" s="321"/>
      <c r="C26" s="321"/>
    </row>
    <row r="27" spans="1:3">
      <c r="A27" s="321"/>
      <c r="B27" s="321"/>
      <c r="C27" s="321"/>
    </row>
    <row r="28" spans="1:3">
      <c r="A28" s="321"/>
      <c r="B28" s="321"/>
      <c r="C28" s="321"/>
    </row>
    <row r="29" spans="1:3">
      <c r="A29" s="321"/>
      <c r="B29" s="321"/>
      <c r="C29" s="321"/>
    </row>
    <row r="30" spans="1:3">
      <c r="A30" s="321"/>
      <c r="B30" s="321"/>
      <c r="C30" s="321"/>
    </row>
    <row r="31" spans="1:3">
      <c r="A31" s="321"/>
      <c r="B31" s="321"/>
      <c r="C31" s="321"/>
    </row>
    <row r="32" spans="1:3">
      <c r="A32" s="321"/>
      <c r="B32" s="321"/>
      <c r="C32" s="321"/>
    </row>
    <row r="33" spans="1:3">
      <c r="A33" s="321"/>
      <c r="B33" s="321"/>
      <c r="C33" s="321"/>
    </row>
    <row r="34" spans="1:3">
      <c r="A34" s="321"/>
      <c r="B34" s="321"/>
      <c r="C34" s="321"/>
    </row>
    <row r="35" spans="1:3">
      <c r="A35" s="321"/>
      <c r="B35" s="321"/>
      <c r="C35" s="321"/>
    </row>
    <row r="36" spans="1:3">
      <c r="A36" s="321"/>
      <c r="B36" s="321"/>
      <c r="C36" s="321"/>
    </row>
  </sheetData>
  <pageMargins left="0.78740157480314965" right="0.78740157480314965" top="0.74803149606299213" bottom="0.51181102362204722" header="0" footer="0"/>
  <pageSetup paperSize="9" fitToWidth="0"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B70"/>
  <sheetViews>
    <sheetView showGridLines="0" view="pageLayout" zoomScaleNormal="100" zoomScaleSheetLayoutView="124" workbookViewId="0">
      <selection activeCell="A25" sqref="A25:D25"/>
    </sheetView>
  </sheetViews>
  <sheetFormatPr baseColWidth="10" defaultRowHeight="9" customHeight="1" outlineLevelRow="1" outlineLevelCol="1"/>
  <cols>
    <col min="1" max="1" width="28.5703125" style="42" customWidth="1"/>
    <col min="2" max="2" width="7.7109375" style="42" customWidth="1"/>
    <col min="3" max="3" width="13.5703125" style="42" hidden="1" customWidth="1" outlineLevel="1"/>
    <col min="4" max="4" width="7.7109375" style="43" customWidth="1" collapsed="1"/>
    <col min="5" max="5" width="13.5703125" style="1" hidden="1" customWidth="1" outlineLevel="1"/>
    <col min="6" max="6" width="7.7109375" style="1" hidden="1" customWidth="1" outlineLevel="1" collapsed="1"/>
    <col min="7" max="8" width="7.7109375" style="1" hidden="1" customWidth="1" outlineLevel="1"/>
    <col min="9" max="9" width="7.7109375" style="1" customWidth="1" collapsed="1"/>
    <col min="10" max="10" width="7.7109375" style="1" customWidth="1" outlineLevel="1"/>
    <col min="11" max="13" width="7.7109375" style="1" customWidth="1"/>
    <col min="14" max="14" width="7.7109375" style="1" hidden="1" customWidth="1" outlineLevel="1"/>
    <col min="15" max="15" width="11.42578125" style="1" hidden="1" customWidth="1" outlineLevel="1" collapsed="1"/>
    <col min="16" max="16" width="11.42578125" style="1" collapsed="1"/>
    <col min="17" max="26" width="11.42578125" style="1"/>
    <col min="27" max="264" width="11.42578125" style="43"/>
    <col min="265" max="265" width="28" style="43" customWidth="1"/>
    <col min="266" max="269" width="15.5703125" style="43" customWidth="1"/>
    <col min="270" max="270" width="0" style="43" hidden="1" customWidth="1"/>
    <col min="271" max="520" width="11.42578125" style="43"/>
    <col min="521" max="521" width="28" style="43" customWidth="1"/>
    <col min="522" max="525" width="15.5703125" style="43" customWidth="1"/>
    <col min="526" max="526" width="0" style="43" hidden="1" customWidth="1"/>
    <col min="527" max="776" width="11.42578125" style="43"/>
    <col min="777" max="777" width="28" style="43" customWidth="1"/>
    <col min="778" max="781" width="15.5703125" style="43" customWidth="1"/>
    <col min="782" max="782" width="0" style="43" hidden="1" customWidth="1"/>
    <col min="783" max="1032" width="11.42578125" style="43"/>
    <col min="1033" max="1033" width="28" style="43" customWidth="1"/>
    <col min="1034" max="1037" width="15.5703125" style="43" customWidth="1"/>
    <col min="1038" max="1038" width="0" style="43" hidden="1" customWidth="1"/>
    <col min="1039" max="1288" width="11.42578125" style="43"/>
    <col min="1289" max="1289" width="28" style="43" customWidth="1"/>
    <col min="1290" max="1293" width="15.5703125" style="43" customWidth="1"/>
    <col min="1294" max="1294" width="0" style="43" hidden="1" customWidth="1"/>
    <col min="1295" max="1544" width="11.42578125" style="43"/>
    <col min="1545" max="1545" width="28" style="43" customWidth="1"/>
    <col min="1546" max="1549" width="15.5703125" style="43" customWidth="1"/>
    <col min="1550" max="1550" width="0" style="43" hidden="1" customWidth="1"/>
    <col min="1551" max="1800" width="11.42578125" style="43"/>
    <col min="1801" max="1801" width="28" style="43" customWidth="1"/>
    <col min="1802" max="1805" width="15.5703125" style="43" customWidth="1"/>
    <col min="1806" max="1806" width="0" style="43" hidden="1" customWidth="1"/>
    <col min="1807" max="2056" width="11.42578125" style="43"/>
    <col min="2057" max="2057" width="28" style="43" customWidth="1"/>
    <col min="2058" max="2061" width="15.5703125" style="43" customWidth="1"/>
    <col min="2062" max="2062" width="0" style="43" hidden="1" customWidth="1"/>
    <col min="2063" max="2312" width="11.42578125" style="43"/>
    <col min="2313" max="2313" width="28" style="43" customWidth="1"/>
    <col min="2314" max="2317" width="15.5703125" style="43" customWidth="1"/>
    <col min="2318" max="2318" width="0" style="43" hidden="1" customWidth="1"/>
    <col min="2319" max="2568" width="11.42578125" style="43"/>
    <col min="2569" max="2569" width="28" style="43" customWidth="1"/>
    <col min="2570" max="2573" width="15.5703125" style="43" customWidth="1"/>
    <col min="2574" max="2574" width="0" style="43" hidden="1" customWidth="1"/>
    <col min="2575" max="2824" width="11.42578125" style="43"/>
    <col min="2825" max="2825" width="28" style="43" customWidth="1"/>
    <col min="2826" max="2829" width="15.5703125" style="43" customWidth="1"/>
    <col min="2830" max="2830" width="0" style="43" hidden="1" customWidth="1"/>
    <col min="2831" max="3080" width="11.42578125" style="43"/>
    <col min="3081" max="3081" width="28" style="43" customWidth="1"/>
    <col min="3082" max="3085" width="15.5703125" style="43" customWidth="1"/>
    <col min="3086" max="3086" width="0" style="43" hidden="1" customWidth="1"/>
    <col min="3087" max="3336" width="11.42578125" style="43"/>
    <col min="3337" max="3337" width="28" style="43" customWidth="1"/>
    <col min="3338" max="3341" width="15.5703125" style="43" customWidth="1"/>
    <col min="3342" max="3342" width="0" style="43" hidden="1" customWidth="1"/>
    <col min="3343" max="3592" width="11.42578125" style="43"/>
    <col min="3593" max="3593" width="28" style="43" customWidth="1"/>
    <col min="3594" max="3597" width="15.5703125" style="43" customWidth="1"/>
    <col min="3598" max="3598" width="0" style="43" hidden="1" customWidth="1"/>
    <col min="3599" max="3848" width="11.42578125" style="43"/>
    <col min="3849" max="3849" width="28" style="43" customWidth="1"/>
    <col min="3850" max="3853" width="15.5703125" style="43" customWidth="1"/>
    <col min="3854" max="3854" width="0" style="43" hidden="1" customWidth="1"/>
    <col min="3855" max="4104" width="11.42578125" style="43"/>
    <col min="4105" max="4105" width="28" style="43" customWidth="1"/>
    <col min="4106" max="4109" width="15.5703125" style="43" customWidth="1"/>
    <col min="4110" max="4110" width="0" style="43" hidden="1" customWidth="1"/>
    <col min="4111" max="4360" width="11.42578125" style="43"/>
    <col min="4361" max="4361" width="28" style="43" customWidth="1"/>
    <col min="4362" max="4365" width="15.5703125" style="43" customWidth="1"/>
    <col min="4366" max="4366" width="0" style="43" hidden="1" customWidth="1"/>
    <col min="4367" max="4616" width="11.42578125" style="43"/>
    <col min="4617" max="4617" width="28" style="43" customWidth="1"/>
    <col min="4618" max="4621" width="15.5703125" style="43" customWidth="1"/>
    <col min="4622" max="4622" width="0" style="43" hidden="1" customWidth="1"/>
    <col min="4623" max="4872" width="11.42578125" style="43"/>
    <col min="4873" max="4873" width="28" style="43" customWidth="1"/>
    <col min="4874" max="4877" width="15.5703125" style="43" customWidth="1"/>
    <col min="4878" max="4878" width="0" style="43" hidden="1" customWidth="1"/>
    <col min="4879" max="5128" width="11.42578125" style="43"/>
    <col min="5129" max="5129" width="28" style="43" customWidth="1"/>
    <col min="5130" max="5133" width="15.5703125" style="43" customWidth="1"/>
    <col min="5134" max="5134" width="0" style="43" hidden="1" customWidth="1"/>
    <col min="5135" max="5384" width="11.42578125" style="43"/>
    <col min="5385" max="5385" width="28" style="43" customWidth="1"/>
    <col min="5386" max="5389" width="15.5703125" style="43" customWidth="1"/>
    <col min="5390" max="5390" width="0" style="43" hidden="1" customWidth="1"/>
    <col min="5391" max="5640" width="11.42578125" style="43"/>
    <col min="5641" max="5641" width="28" style="43" customWidth="1"/>
    <col min="5642" max="5645" width="15.5703125" style="43" customWidth="1"/>
    <col min="5646" max="5646" width="0" style="43" hidden="1" customWidth="1"/>
    <col min="5647" max="5896" width="11.42578125" style="43"/>
    <col min="5897" max="5897" width="28" style="43" customWidth="1"/>
    <col min="5898" max="5901" width="15.5703125" style="43" customWidth="1"/>
    <col min="5902" max="5902" width="0" style="43" hidden="1" customWidth="1"/>
    <col min="5903" max="6152" width="11.42578125" style="43"/>
    <col min="6153" max="6153" width="28" style="43" customWidth="1"/>
    <col min="6154" max="6157" width="15.5703125" style="43" customWidth="1"/>
    <col min="6158" max="6158" width="0" style="43" hidden="1" customWidth="1"/>
    <col min="6159" max="6408" width="11.42578125" style="43"/>
    <col min="6409" max="6409" width="28" style="43" customWidth="1"/>
    <col min="6410" max="6413" width="15.5703125" style="43" customWidth="1"/>
    <col min="6414" max="6414" width="0" style="43" hidden="1" customWidth="1"/>
    <col min="6415" max="6664" width="11.42578125" style="43"/>
    <col min="6665" max="6665" width="28" style="43" customWidth="1"/>
    <col min="6666" max="6669" width="15.5703125" style="43" customWidth="1"/>
    <col min="6670" max="6670" width="0" style="43" hidden="1" customWidth="1"/>
    <col min="6671" max="6920" width="11.42578125" style="43"/>
    <col min="6921" max="6921" width="28" style="43" customWidth="1"/>
    <col min="6922" max="6925" width="15.5703125" style="43" customWidth="1"/>
    <col min="6926" max="6926" width="0" style="43" hidden="1" customWidth="1"/>
    <col min="6927" max="7176" width="11.42578125" style="43"/>
    <col min="7177" max="7177" width="28" style="43" customWidth="1"/>
    <col min="7178" max="7181" width="15.5703125" style="43" customWidth="1"/>
    <col min="7182" max="7182" width="0" style="43" hidden="1" customWidth="1"/>
    <col min="7183" max="7432" width="11.42578125" style="43"/>
    <col min="7433" max="7433" width="28" style="43" customWidth="1"/>
    <col min="7434" max="7437" width="15.5703125" style="43" customWidth="1"/>
    <col min="7438" max="7438" width="0" style="43" hidden="1" customWidth="1"/>
    <col min="7439" max="7688" width="11.42578125" style="43"/>
    <col min="7689" max="7689" width="28" style="43" customWidth="1"/>
    <col min="7690" max="7693" width="15.5703125" style="43" customWidth="1"/>
    <col min="7694" max="7694" width="0" style="43" hidden="1" customWidth="1"/>
    <col min="7695" max="7944" width="11.42578125" style="43"/>
    <col min="7945" max="7945" width="28" style="43" customWidth="1"/>
    <col min="7946" max="7949" width="15.5703125" style="43" customWidth="1"/>
    <col min="7950" max="7950" width="0" style="43" hidden="1" customWidth="1"/>
    <col min="7951" max="8200" width="11.42578125" style="43"/>
    <col min="8201" max="8201" width="28" style="43" customWidth="1"/>
    <col min="8202" max="8205" width="15.5703125" style="43" customWidth="1"/>
    <col min="8206" max="8206" width="0" style="43" hidden="1" customWidth="1"/>
    <col min="8207" max="8456" width="11.42578125" style="43"/>
    <col min="8457" max="8457" width="28" style="43" customWidth="1"/>
    <col min="8458" max="8461" width="15.5703125" style="43" customWidth="1"/>
    <col min="8462" max="8462" width="0" style="43" hidden="1" customWidth="1"/>
    <col min="8463" max="8712" width="11.42578125" style="43"/>
    <col min="8713" max="8713" width="28" style="43" customWidth="1"/>
    <col min="8714" max="8717" width="15.5703125" style="43" customWidth="1"/>
    <col min="8718" max="8718" width="0" style="43" hidden="1" customWidth="1"/>
    <col min="8719" max="8968" width="11.42578125" style="43"/>
    <col min="8969" max="8969" width="28" style="43" customWidth="1"/>
    <col min="8970" max="8973" width="15.5703125" style="43" customWidth="1"/>
    <col min="8974" max="8974" width="0" style="43" hidden="1" customWidth="1"/>
    <col min="8975" max="9224" width="11.42578125" style="43"/>
    <col min="9225" max="9225" width="28" style="43" customWidth="1"/>
    <col min="9226" max="9229" width="15.5703125" style="43" customWidth="1"/>
    <col min="9230" max="9230" width="0" style="43" hidden="1" customWidth="1"/>
    <col min="9231" max="9480" width="11.42578125" style="43"/>
    <col min="9481" max="9481" width="28" style="43" customWidth="1"/>
    <col min="9482" max="9485" width="15.5703125" style="43" customWidth="1"/>
    <col min="9486" max="9486" width="0" style="43" hidden="1" customWidth="1"/>
    <col min="9487" max="9736" width="11.42578125" style="43"/>
    <col min="9737" max="9737" width="28" style="43" customWidth="1"/>
    <col min="9738" max="9741" width="15.5703125" style="43" customWidth="1"/>
    <col min="9742" max="9742" width="0" style="43" hidden="1" customWidth="1"/>
    <col min="9743" max="9992" width="11.42578125" style="43"/>
    <col min="9993" max="9993" width="28" style="43" customWidth="1"/>
    <col min="9994" max="9997" width="15.5703125" style="43" customWidth="1"/>
    <col min="9998" max="9998" width="0" style="43" hidden="1" customWidth="1"/>
    <col min="9999" max="10248" width="11.42578125" style="43"/>
    <col min="10249" max="10249" width="28" style="43" customWidth="1"/>
    <col min="10250" max="10253" width="15.5703125" style="43" customWidth="1"/>
    <col min="10254" max="10254" width="0" style="43" hidden="1" customWidth="1"/>
    <col min="10255" max="10504" width="11.42578125" style="43"/>
    <col min="10505" max="10505" width="28" style="43" customWidth="1"/>
    <col min="10506" max="10509" width="15.5703125" style="43" customWidth="1"/>
    <col min="10510" max="10510" width="0" style="43" hidden="1" customWidth="1"/>
    <col min="10511" max="10760" width="11.42578125" style="43"/>
    <col min="10761" max="10761" width="28" style="43" customWidth="1"/>
    <col min="10762" max="10765" width="15.5703125" style="43" customWidth="1"/>
    <col min="10766" max="10766" width="0" style="43" hidden="1" customWidth="1"/>
    <col min="10767" max="11016" width="11.42578125" style="43"/>
    <col min="11017" max="11017" width="28" style="43" customWidth="1"/>
    <col min="11018" max="11021" width="15.5703125" style="43" customWidth="1"/>
    <col min="11022" max="11022" width="0" style="43" hidden="1" customWidth="1"/>
    <col min="11023" max="11272" width="11.42578125" style="43"/>
    <col min="11273" max="11273" width="28" style="43" customWidth="1"/>
    <col min="11274" max="11277" width="15.5703125" style="43" customWidth="1"/>
    <col min="11278" max="11278" width="0" style="43" hidden="1" customWidth="1"/>
    <col min="11279" max="11528" width="11.42578125" style="43"/>
    <col min="11529" max="11529" width="28" style="43" customWidth="1"/>
    <col min="11530" max="11533" width="15.5703125" style="43" customWidth="1"/>
    <col min="11534" max="11534" width="0" style="43" hidden="1" customWidth="1"/>
    <col min="11535" max="11784" width="11.42578125" style="43"/>
    <col min="11785" max="11785" width="28" style="43" customWidth="1"/>
    <col min="11786" max="11789" width="15.5703125" style="43" customWidth="1"/>
    <col min="11790" max="11790" width="0" style="43" hidden="1" customWidth="1"/>
    <col min="11791" max="12040" width="11.42578125" style="43"/>
    <col min="12041" max="12041" width="28" style="43" customWidth="1"/>
    <col min="12042" max="12045" width="15.5703125" style="43" customWidth="1"/>
    <col min="12046" max="12046" width="0" style="43" hidden="1" customWidth="1"/>
    <col min="12047" max="12296" width="11.42578125" style="43"/>
    <col min="12297" max="12297" width="28" style="43" customWidth="1"/>
    <col min="12298" max="12301" width="15.5703125" style="43" customWidth="1"/>
    <col min="12302" max="12302" width="0" style="43" hidden="1" customWidth="1"/>
    <col min="12303" max="12552" width="11.42578125" style="43"/>
    <col min="12553" max="12553" width="28" style="43" customWidth="1"/>
    <col min="12554" max="12557" width="15.5703125" style="43" customWidth="1"/>
    <col min="12558" max="12558" width="0" style="43" hidden="1" customWidth="1"/>
    <col min="12559" max="12808" width="11.42578125" style="43"/>
    <col min="12809" max="12809" width="28" style="43" customWidth="1"/>
    <col min="12810" max="12813" width="15.5703125" style="43" customWidth="1"/>
    <col min="12814" max="12814" width="0" style="43" hidden="1" customWidth="1"/>
    <col min="12815" max="13064" width="11.42578125" style="43"/>
    <col min="13065" max="13065" width="28" style="43" customWidth="1"/>
    <col min="13066" max="13069" width="15.5703125" style="43" customWidth="1"/>
    <col min="13070" max="13070" width="0" style="43" hidden="1" customWidth="1"/>
    <col min="13071" max="13320" width="11.42578125" style="43"/>
    <col min="13321" max="13321" width="28" style="43" customWidth="1"/>
    <col min="13322" max="13325" width="15.5703125" style="43" customWidth="1"/>
    <col min="13326" max="13326" width="0" style="43" hidden="1" customWidth="1"/>
    <col min="13327" max="13576" width="11.42578125" style="43"/>
    <col min="13577" max="13577" width="28" style="43" customWidth="1"/>
    <col min="13578" max="13581" width="15.5703125" style="43" customWidth="1"/>
    <col min="13582" max="13582" width="0" style="43" hidden="1" customWidth="1"/>
    <col min="13583" max="13832" width="11.42578125" style="43"/>
    <col min="13833" max="13833" width="28" style="43" customWidth="1"/>
    <col min="13834" max="13837" width="15.5703125" style="43" customWidth="1"/>
    <col min="13838" max="13838" width="0" style="43" hidden="1" customWidth="1"/>
    <col min="13839" max="14088" width="11.42578125" style="43"/>
    <col min="14089" max="14089" width="28" style="43" customWidth="1"/>
    <col min="14090" max="14093" width="15.5703125" style="43" customWidth="1"/>
    <col min="14094" max="14094" width="0" style="43" hidden="1" customWidth="1"/>
    <col min="14095" max="14344" width="11.42578125" style="43"/>
    <col min="14345" max="14345" width="28" style="43" customWidth="1"/>
    <col min="14346" max="14349" width="15.5703125" style="43" customWidth="1"/>
    <col min="14350" max="14350" width="0" style="43" hidden="1" customWidth="1"/>
    <col min="14351" max="14600" width="11.42578125" style="43"/>
    <col min="14601" max="14601" width="28" style="43" customWidth="1"/>
    <col min="14602" max="14605" width="15.5703125" style="43" customWidth="1"/>
    <col min="14606" max="14606" width="0" style="43" hidden="1" customWidth="1"/>
    <col min="14607" max="14856" width="11.42578125" style="43"/>
    <col min="14857" max="14857" width="28" style="43" customWidth="1"/>
    <col min="14858" max="14861" width="15.5703125" style="43" customWidth="1"/>
    <col min="14862" max="14862" width="0" style="43" hidden="1" customWidth="1"/>
    <col min="14863" max="15112" width="11.42578125" style="43"/>
    <col min="15113" max="15113" width="28" style="43" customWidth="1"/>
    <col min="15114" max="15117" width="15.5703125" style="43" customWidth="1"/>
    <col min="15118" max="15118" width="0" style="43" hidden="1" customWidth="1"/>
    <col min="15119" max="15368" width="11.42578125" style="43"/>
    <col min="15369" max="15369" width="28" style="43" customWidth="1"/>
    <col min="15370" max="15373" width="15.5703125" style="43" customWidth="1"/>
    <col min="15374" max="15374" width="0" style="43" hidden="1" customWidth="1"/>
    <col min="15375" max="15624" width="11.42578125" style="43"/>
    <col min="15625" max="15625" width="28" style="43" customWidth="1"/>
    <col min="15626" max="15629" width="15.5703125" style="43" customWidth="1"/>
    <col min="15630" max="15630" width="0" style="43" hidden="1" customWidth="1"/>
    <col min="15631" max="15880" width="11.42578125" style="43"/>
    <col min="15881" max="15881" width="28" style="43" customWidth="1"/>
    <col min="15882" max="15885" width="15.5703125" style="43" customWidth="1"/>
    <col min="15886" max="15886" width="0" style="43" hidden="1" customWidth="1"/>
    <col min="15887" max="16136" width="11.42578125" style="43"/>
    <col min="16137" max="16137" width="28" style="43" customWidth="1"/>
    <col min="16138" max="16141" width="15.5703125" style="43" customWidth="1"/>
    <col min="16142" max="16142" width="0" style="43" hidden="1" customWidth="1"/>
    <col min="16143" max="16384" width="11.42578125" style="43"/>
  </cols>
  <sheetData>
    <row r="1" spans="1:28" s="290" customFormat="1" ht="21.95" customHeight="1">
      <c r="A1" s="289" t="str">
        <f>CONCATENATE(Inhalt_K8!B26,"   ",Inhalt_K8!C26)</f>
        <v xml:space="preserve">801   Entwicklung der Schüler:innen 2013 - 2025 nach Schularten </v>
      </c>
      <c r="B1" s="289"/>
      <c r="C1" s="289"/>
    </row>
    <row r="2" spans="1:28" ht="6" customHeight="1"/>
    <row r="3" spans="1:28" s="42" customFormat="1" ht="19.5" customHeight="1">
      <c r="A3" s="429" t="s">
        <v>3</v>
      </c>
      <c r="B3" s="58" t="s">
        <v>4</v>
      </c>
      <c r="C3" s="58"/>
      <c r="D3" s="59"/>
      <c r="E3" s="59"/>
      <c r="F3" s="59"/>
      <c r="G3" s="59"/>
      <c r="H3" s="59"/>
      <c r="I3" s="59"/>
      <c r="J3" s="59"/>
      <c r="K3" s="59"/>
      <c r="L3" s="59"/>
      <c r="M3" s="59"/>
      <c r="N3" s="59"/>
    </row>
    <row r="4" spans="1:28" s="42" customFormat="1" ht="19.5" customHeight="1">
      <c r="A4" s="430"/>
      <c r="B4" s="60" t="s">
        <v>523</v>
      </c>
      <c r="C4" s="60" t="s">
        <v>520</v>
      </c>
      <c r="D4" s="61" t="s">
        <v>524</v>
      </c>
      <c r="E4" s="355" t="s">
        <v>521</v>
      </c>
      <c r="F4" s="355" t="s">
        <v>403</v>
      </c>
      <c r="G4" s="355" t="s">
        <v>404</v>
      </c>
      <c r="H4" s="355" t="s">
        <v>405</v>
      </c>
      <c r="I4" s="355" t="s">
        <v>406</v>
      </c>
      <c r="J4" s="355" t="s">
        <v>407</v>
      </c>
      <c r="K4" s="370" t="s">
        <v>501</v>
      </c>
      <c r="L4" s="370" t="s">
        <v>513</v>
      </c>
      <c r="M4" s="370" t="s">
        <v>514</v>
      </c>
      <c r="N4" s="375" t="s">
        <v>517</v>
      </c>
    </row>
    <row r="5" spans="1:28" ht="18" customHeight="1">
      <c r="A5" s="63" t="s">
        <v>8</v>
      </c>
      <c r="B5" s="64">
        <v>6740</v>
      </c>
      <c r="C5" s="64">
        <v>6810</v>
      </c>
      <c r="D5" s="64">
        <v>7059</v>
      </c>
      <c r="E5" s="64">
        <v>7228</v>
      </c>
      <c r="F5" s="64">
        <v>7214</v>
      </c>
      <c r="G5" s="64">
        <v>7154</v>
      </c>
      <c r="H5" s="64">
        <v>7135</v>
      </c>
      <c r="I5" s="64">
        <v>7142</v>
      </c>
      <c r="J5" s="64">
        <v>7257</v>
      </c>
      <c r="K5" s="64">
        <v>7463</v>
      </c>
      <c r="L5" s="64">
        <v>7709</v>
      </c>
      <c r="M5" s="64">
        <v>7730</v>
      </c>
      <c r="N5" s="64"/>
    </row>
    <row r="6" spans="1:28" ht="13.5" hidden="1" outlineLevel="1">
      <c r="A6" s="63" t="s">
        <v>9</v>
      </c>
      <c r="B6" s="64" t="s">
        <v>10</v>
      </c>
      <c r="C6" s="64">
        <v>84</v>
      </c>
      <c r="D6" s="64">
        <v>84</v>
      </c>
      <c r="E6" s="64" t="s">
        <v>10</v>
      </c>
      <c r="F6" s="64" t="s">
        <v>10</v>
      </c>
      <c r="G6" s="64" t="s">
        <v>10</v>
      </c>
      <c r="H6" s="64" t="s">
        <v>10</v>
      </c>
      <c r="I6" s="64" t="s">
        <v>10</v>
      </c>
      <c r="J6" s="64" t="s">
        <v>10</v>
      </c>
      <c r="K6" s="64" t="s">
        <v>10</v>
      </c>
      <c r="L6" s="64" t="s">
        <v>10</v>
      </c>
      <c r="M6" s="64" t="s">
        <v>10</v>
      </c>
      <c r="N6" s="64"/>
    </row>
    <row r="7" spans="1:28" ht="13.5" hidden="1" outlineLevel="1">
      <c r="A7" s="63" t="s">
        <v>11</v>
      </c>
      <c r="B7" s="64" t="s">
        <v>10</v>
      </c>
      <c r="C7" s="64">
        <v>325</v>
      </c>
      <c r="D7" s="64">
        <v>325</v>
      </c>
      <c r="E7" s="64" t="s">
        <v>10</v>
      </c>
      <c r="F7" s="64" t="s">
        <v>10</v>
      </c>
      <c r="G7" s="64" t="s">
        <v>10</v>
      </c>
      <c r="H7" s="64" t="s">
        <v>10</v>
      </c>
      <c r="I7" s="64" t="s">
        <v>10</v>
      </c>
      <c r="J7" s="64" t="s">
        <v>10</v>
      </c>
      <c r="K7" s="64" t="s">
        <v>10</v>
      </c>
      <c r="L7" s="64" t="s">
        <v>10</v>
      </c>
      <c r="M7" s="64" t="s">
        <v>10</v>
      </c>
      <c r="N7" s="64"/>
    </row>
    <row r="8" spans="1:28" ht="13.5" hidden="1" outlineLevel="1">
      <c r="A8" s="63" t="s">
        <v>12</v>
      </c>
      <c r="B8" s="64">
        <v>742</v>
      </c>
      <c r="C8" s="64">
        <v>608</v>
      </c>
      <c r="D8" s="64">
        <v>413</v>
      </c>
      <c r="E8" s="64">
        <v>266</v>
      </c>
      <c r="F8" s="64">
        <v>89</v>
      </c>
      <c r="G8" s="64" t="s">
        <v>10</v>
      </c>
      <c r="H8" s="64" t="s">
        <v>10</v>
      </c>
      <c r="I8" s="64" t="s">
        <v>10</v>
      </c>
      <c r="J8" s="64" t="s">
        <v>10</v>
      </c>
      <c r="K8" s="64" t="s">
        <v>518</v>
      </c>
      <c r="L8" s="64" t="s">
        <v>10</v>
      </c>
      <c r="M8" s="64" t="s">
        <v>10</v>
      </c>
      <c r="N8" s="64"/>
    </row>
    <row r="9" spans="1:28" ht="13.5" collapsed="1">
      <c r="A9" s="63" t="s">
        <v>13</v>
      </c>
      <c r="B9" s="64">
        <v>5720</v>
      </c>
      <c r="C9" s="64">
        <v>6245</v>
      </c>
      <c r="D9" s="64">
        <v>6488</v>
      </c>
      <c r="E9" s="64">
        <v>6696</v>
      </c>
      <c r="F9" s="64">
        <v>6727</v>
      </c>
      <c r="G9" s="64">
        <v>6731</v>
      </c>
      <c r="H9" s="64">
        <v>6624</v>
      </c>
      <c r="I9" s="64">
        <v>6613</v>
      </c>
      <c r="J9" s="64">
        <v>6607</v>
      </c>
      <c r="K9" s="64">
        <v>6763</v>
      </c>
      <c r="L9" s="64">
        <v>6685</v>
      </c>
      <c r="M9" s="64">
        <v>6648</v>
      </c>
      <c r="N9" s="64"/>
    </row>
    <row r="10" spans="1:28" s="66" customFormat="1" ht="13.5" customHeight="1">
      <c r="A10" s="65" t="s">
        <v>14</v>
      </c>
      <c r="B10" s="64">
        <v>5690</v>
      </c>
      <c r="C10" s="64">
        <v>5720</v>
      </c>
      <c r="D10" s="64">
        <v>5800</v>
      </c>
      <c r="E10" s="64">
        <v>5350</v>
      </c>
      <c r="F10" s="64">
        <v>5281</v>
      </c>
      <c r="G10" s="64">
        <v>5254</v>
      </c>
      <c r="H10" s="64">
        <v>5277</v>
      </c>
      <c r="I10" s="64">
        <v>5377</v>
      </c>
      <c r="J10" s="64">
        <v>5380</v>
      </c>
      <c r="K10" s="64">
        <v>5463</v>
      </c>
      <c r="L10" s="64">
        <v>5601</v>
      </c>
      <c r="M10" s="64">
        <v>5714</v>
      </c>
      <c r="N10" s="64"/>
      <c r="O10" s="2"/>
      <c r="P10" s="2"/>
      <c r="Q10" s="2"/>
      <c r="R10" s="2"/>
      <c r="S10" s="2"/>
      <c r="T10" s="2"/>
      <c r="U10" s="2"/>
      <c r="V10" s="2"/>
      <c r="W10" s="2"/>
      <c r="X10" s="2"/>
      <c r="Y10" s="2"/>
      <c r="Z10" s="2"/>
    </row>
    <row r="11" spans="1:28" ht="13.5">
      <c r="A11" s="63" t="s">
        <v>15</v>
      </c>
      <c r="B11" s="64">
        <v>464</v>
      </c>
      <c r="C11" s="64">
        <v>412</v>
      </c>
      <c r="D11" s="64">
        <v>422</v>
      </c>
      <c r="E11" s="64">
        <v>418</v>
      </c>
      <c r="F11" s="64">
        <v>415</v>
      </c>
      <c r="G11" s="64">
        <v>437</v>
      </c>
      <c r="H11" s="64">
        <v>462</v>
      </c>
      <c r="I11" s="64">
        <v>497</v>
      </c>
      <c r="J11" s="64">
        <v>527</v>
      </c>
      <c r="K11" s="64">
        <v>555</v>
      </c>
      <c r="L11" s="64">
        <v>564</v>
      </c>
      <c r="M11" s="64">
        <v>559</v>
      </c>
      <c r="N11" s="64"/>
    </row>
    <row r="12" spans="1:28" ht="18" customHeight="1">
      <c r="A12" s="63" t="s">
        <v>17</v>
      </c>
      <c r="B12" s="64">
        <v>102</v>
      </c>
      <c r="C12" s="64">
        <v>103</v>
      </c>
      <c r="D12" s="64">
        <v>103</v>
      </c>
      <c r="E12" s="64">
        <v>110</v>
      </c>
      <c r="F12" s="64">
        <v>86</v>
      </c>
      <c r="G12" s="64">
        <v>88</v>
      </c>
      <c r="H12" s="64">
        <v>88</v>
      </c>
      <c r="I12" s="64">
        <v>69</v>
      </c>
      <c r="J12" s="64">
        <v>68</v>
      </c>
      <c r="K12" s="64">
        <v>55</v>
      </c>
      <c r="L12" s="64">
        <v>65</v>
      </c>
      <c r="M12" s="64">
        <v>57</v>
      </c>
      <c r="N12" s="64"/>
    </row>
    <row r="13" spans="1:28" s="69" customFormat="1" ht="18" customHeight="1">
      <c r="A13" s="67" t="s">
        <v>16</v>
      </c>
      <c r="B13" s="68">
        <f>SUM(B5:B12)</f>
        <v>19458</v>
      </c>
      <c r="C13" s="68">
        <v>20204</v>
      </c>
      <c r="D13" s="68">
        <f>SUM(D5:D12)</f>
        <v>20694</v>
      </c>
      <c r="E13" s="68">
        <f>SUM(E5:E11)</f>
        <v>19958</v>
      </c>
      <c r="F13" s="68">
        <f t="shared" ref="F13:K13" si="0">SUM(F5:F12)</f>
        <v>19812</v>
      </c>
      <c r="G13" s="68">
        <f t="shared" si="0"/>
        <v>19664</v>
      </c>
      <c r="H13" s="68">
        <f t="shared" si="0"/>
        <v>19586</v>
      </c>
      <c r="I13" s="68">
        <f t="shared" si="0"/>
        <v>19698</v>
      </c>
      <c r="J13" s="68">
        <f t="shared" si="0"/>
        <v>19839</v>
      </c>
      <c r="K13" s="68">
        <f t="shared" si="0"/>
        <v>20299</v>
      </c>
      <c r="L13" s="68">
        <f t="shared" ref="L13:M13" si="1">SUM(L5:L12)</f>
        <v>20624</v>
      </c>
      <c r="M13" s="68">
        <f t="shared" si="1"/>
        <v>20708</v>
      </c>
      <c r="N13" s="68">
        <f t="shared" ref="N13" si="2">SUM(N5:N12)</f>
        <v>0</v>
      </c>
      <c r="O13" s="3"/>
      <c r="P13" s="4"/>
      <c r="Q13" s="4"/>
      <c r="R13" s="4"/>
      <c r="S13" s="4"/>
      <c r="T13" s="4"/>
      <c r="U13" s="4"/>
      <c r="V13" s="4"/>
      <c r="W13" s="4"/>
      <c r="X13" s="4"/>
      <c r="Y13" s="4"/>
      <c r="Z13" s="4"/>
    </row>
    <row r="14" spans="1:28" ht="18" customHeight="1">
      <c r="A14" s="63" t="s">
        <v>525</v>
      </c>
      <c r="B14" s="64" t="s">
        <v>18</v>
      </c>
      <c r="C14" s="64">
        <v>199</v>
      </c>
      <c r="D14" s="64">
        <v>323</v>
      </c>
      <c r="E14" s="64">
        <v>553</v>
      </c>
      <c r="F14" s="64">
        <v>462</v>
      </c>
      <c r="G14" s="64">
        <v>324</v>
      </c>
      <c r="H14" s="64">
        <v>324</v>
      </c>
      <c r="I14" s="64">
        <v>305</v>
      </c>
      <c r="J14" s="64">
        <v>322</v>
      </c>
      <c r="K14" s="64">
        <v>760</v>
      </c>
      <c r="L14" s="64">
        <v>627</v>
      </c>
      <c r="M14" s="64">
        <v>496</v>
      </c>
      <c r="N14" s="64"/>
    </row>
    <row r="15" spans="1:28" ht="18" customHeight="1">
      <c r="A15" s="67" t="s">
        <v>19</v>
      </c>
      <c r="B15" s="64"/>
      <c r="C15" s="64"/>
      <c r="D15" s="64"/>
      <c r="I15" s="64"/>
      <c r="J15" s="64"/>
      <c r="K15" s="64"/>
      <c r="L15" s="64"/>
      <c r="M15" s="64"/>
      <c r="N15" s="64"/>
    </row>
    <row r="16" spans="1:28" s="1" customFormat="1" ht="13.5" customHeight="1">
      <c r="A16" s="63" t="s">
        <v>20</v>
      </c>
      <c r="B16" s="64"/>
      <c r="C16" s="64"/>
      <c r="D16" s="64"/>
      <c r="I16" s="64"/>
      <c r="J16" s="64"/>
      <c r="K16" s="64"/>
      <c r="L16" s="64"/>
      <c r="M16" s="64"/>
      <c r="N16" s="64"/>
      <c r="O16" s="2"/>
      <c r="AA16" s="43"/>
      <c r="AB16" s="43"/>
    </row>
    <row r="17" spans="1:28" s="1" customFormat="1" ht="13.5">
      <c r="A17" s="70" t="s">
        <v>21</v>
      </c>
      <c r="B17" s="64">
        <v>397</v>
      </c>
      <c r="C17" s="64">
        <v>408</v>
      </c>
      <c r="D17" s="64">
        <v>454</v>
      </c>
      <c r="E17" s="64">
        <v>497</v>
      </c>
      <c r="F17" s="64">
        <v>484</v>
      </c>
      <c r="G17" s="64">
        <v>502</v>
      </c>
      <c r="H17" s="64">
        <v>542</v>
      </c>
      <c r="I17" s="64">
        <v>545</v>
      </c>
      <c r="J17" s="64">
        <v>513</v>
      </c>
      <c r="K17" s="64">
        <v>508</v>
      </c>
      <c r="L17" s="64">
        <v>502</v>
      </c>
      <c r="M17" s="64">
        <v>491</v>
      </c>
      <c r="N17" s="64"/>
      <c r="P17" s="43"/>
      <c r="AA17" s="43"/>
      <c r="AB17" s="43"/>
    </row>
    <row r="18" spans="1:28" s="1" customFormat="1" ht="13.5">
      <c r="A18" s="70" t="s">
        <v>22</v>
      </c>
      <c r="B18" s="64">
        <v>133</v>
      </c>
      <c r="C18" s="64">
        <v>124</v>
      </c>
      <c r="D18" s="64">
        <v>133</v>
      </c>
      <c r="E18" s="64">
        <v>122</v>
      </c>
      <c r="F18" s="64">
        <v>108</v>
      </c>
      <c r="G18" s="64">
        <v>106</v>
      </c>
      <c r="H18" s="64">
        <v>94</v>
      </c>
      <c r="I18" s="64">
        <v>72</v>
      </c>
      <c r="J18" s="64">
        <v>104</v>
      </c>
      <c r="K18" s="64">
        <v>95</v>
      </c>
      <c r="L18" s="64">
        <v>100</v>
      </c>
      <c r="M18" s="64">
        <v>100</v>
      </c>
      <c r="N18" s="64"/>
      <c r="AA18" s="43"/>
      <c r="AB18" s="43"/>
    </row>
    <row r="19" spans="1:28" s="1" customFormat="1" ht="13.5" customHeight="1">
      <c r="A19" s="63" t="s">
        <v>23</v>
      </c>
      <c r="B19" s="64">
        <v>81</v>
      </c>
      <c r="C19" s="64">
        <v>82</v>
      </c>
      <c r="D19" s="64">
        <v>84</v>
      </c>
      <c r="E19" s="64">
        <v>82</v>
      </c>
      <c r="F19" s="64">
        <v>77</v>
      </c>
      <c r="G19" s="64">
        <v>74</v>
      </c>
      <c r="H19" s="64">
        <v>70</v>
      </c>
      <c r="I19" s="64">
        <v>75</v>
      </c>
      <c r="J19" s="64">
        <v>85</v>
      </c>
      <c r="K19" s="64">
        <v>83</v>
      </c>
      <c r="L19" s="64">
        <v>79</v>
      </c>
      <c r="M19" s="64">
        <v>82</v>
      </c>
      <c r="N19" s="64"/>
      <c r="AA19" s="43"/>
      <c r="AB19" s="43"/>
    </row>
    <row r="20" spans="1:28" s="1" customFormat="1" ht="13.5" customHeight="1">
      <c r="A20" s="63" t="s">
        <v>24</v>
      </c>
      <c r="B20" s="64">
        <v>81</v>
      </c>
      <c r="C20" s="64">
        <v>104</v>
      </c>
      <c r="D20" s="64">
        <v>114</v>
      </c>
      <c r="E20" s="64">
        <v>105</v>
      </c>
      <c r="F20" s="64">
        <v>98</v>
      </c>
      <c r="G20" s="64">
        <v>115</v>
      </c>
      <c r="H20" s="64">
        <v>117</v>
      </c>
      <c r="I20" s="64">
        <v>94</v>
      </c>
      <c r="J20" s="64">
        <v>95</v>
      </c>
      <c r="K20" s="64">
        <v>96</v>
      </c>
      <c r="L20" s="64">
        <v>111</v>
      </c>
      <c r="M20" s="64">
        <v>128</v>
      </c>
      <c r="N20" s="64"/>
      <c r="AA20" s="43"/>
      <c r="AB20" s="43"/>
    </row>
    <row r="21" spans="1:28" s="1" customFormat="1" ht="13.5" customHeight="1">
      <c r="A21" s="63" t="s">
        <v>522</v>
      </c>
      <c r="B21" s="64" t="s">
        <v>18</v>
      </c>
      <c r="C21" s="64" t="s">
        <v>18</v>
      </c>
      <c r="D21" s="64">
        <v>15</v>
      </c>
      <c r="E21" s="64">
        <v>16</v>
      </c>
      <c r="F21" s="64">
        <v>23</v>
      </c>
      <c r="G21" s="64">
        <v>22</v>
      </c>
      <c r="H21" s="64" t="s">
        <v>25</v>
      </c>
      <c r="I21" s="64">
        <v>22</v>
      </c>
      <c r="J21" s="64" t="s">
        <v>25</v>
      </c>
      <c r="K21" s="64">
        <v>53</v>
      </c>
      <c r="L21" s="64" t="s">
        <v>18</v>
      </c>
      <c r="M21" s="64" t="s">
        <v>18</v>
      </c>
      <c r="N21" s="64"/>
      <c r="AA21" s="43"/>
      <c r="AB21" s="43"/>
    </row>
    <row r="22" spans="1:28" s="1" customFormat="1" ht="13.5" customHeight="1">
      <c r="A22" s="142" t="s">
        <v>526</v>
      </c>
      <c r="B22" s="64"/>
      <c r="C22" s="64"/>
      <c r="D22" s="64"/>
      <c r="E22" s="64"/>
      <c r="F22" s="64"/>
      <c r="G22" s="64"/>
      <c r="H22" s="64"/>
      <c r="I22" s="64"/>
      <c r="J22" s="64"/>
      <c r="K22" s="64"/>
      <c r="L22" s="64"/>
      <c r="M22" s="64"/>
      <c r="N22" s="64"/>
      <c r="AA22" s="43"/>
      <c r="AB22" s="43"/>
    </row>
    <row r="23" spans="1:28" s="1" customFormat="1" ht="13.5" customHeight="1">
      <c r="A23" s="142" t="s">
        <v>596</v>
      </c>
      <c r="B23" s="64"/>
      <c r="C23" s="64"/>
      <c r="D23" s="64"/>
      <c r="E23" s="64"/>
      <c r="F23" s="64"/>
      <c r="G23" s="64"/>
      <c r="H23" s="64"/>
      <c r="I23" s="64"/>
      <c r="J23" s="64"/>
      <c r="K23" s="64"/>
      <c r="L23" s="64"/>
      <c r="M23" s="64"/>
      <c r="N23" s="64"/>
      <c r="AA23" s="43"/>
      <c r="AB23" s="43"/>
    </row>
    <row r="24" spans="1:28" s="1" customFormat="1" ht="15.75" customHeight="1">
      <c r="A24" s="142" t="s">
        <v>597</v>
      </c>
      <c r="B24" s="64"/>
      <c r="C24" s="64"/>
      <c r="D24" s="64"/>
      <c r="E24" s="64"/>
      <c r="F24" s="64"/>
      <c r="G24" s="64"/>
      <c r="H24" s="64"/>
      <c r="I24" s="64"/>
      <c r="J24" s="64"/>
      <c r="K24" s="64"/>
      <c r="L24" s="64"/>
      <c r="M24" s="64"/>
      <c r="N24" s="64"/>
      <c r="AA24" s="43"/>
      <c r="AB24" s="43"/>
    </row>
    <row r="25" spans="1:28" ht="16.5" customHeight="1">
      <c r="A25" s="431" t="s">
        <v>26</v>
      </c>
      <c r="B25" s="432"/>
      <c r="C25" s="432"/>
      <c r="D25" s="432"/>
      <c r="I25" s="64"/>
      <c r="J25" s="64"/>
      <c r="K25" s="64"/>
      <c r="L25" s="64"/>
      <c r="M25" s="64"/>
      <c r="N25" s="64"/>
    </row>
    <row r="33" spans="15:15" ht="9" customHeight="1">
      <c r="O33" s="1" t="s">
        <v>519</v>
      </c>
    </row>
    <row r="34" spans="15:15" ht="9" customHeight="1">
      <c r="O34" s="1" t="s">
        <v>529</v>
      </c>
    </row>
    <row r="36" spans="15:15" ht="9" customHeight="1">
      <c r="O36" s="1" t="s">
        <v>402</v>
      </c>
    </row>
    <row r="38" spans="15:15" ht="9" customHeight="1">
      <c r="O38" s="1" t="s">
        <v>403</v>
      </c>
    </row>
    <row r="40" spans="15:15" ht="9" customHeight="1">
      <c r="O40" s="1" t="s">
        <v>405</v>
      </c>
    </row>
    <row r="42" spans="15:15" ht="9" customHeight="1">
      <c r="O42" s="1" t="s">
        <v>407</v>
      </c>
    </row>
    <row r="44" spans="15:15" ht="9" customHeight="1">
      <c r="O44" s="1" t="s">
        <v>513</v>
      </c>
    </row>
    <row r="45" spans="15:15" ht="9" customHeight="1">
      <c r="O45" s="1" t="s">
        <v>514</v>
      </c>
    </row>
    <row r="70" spans="1:1" ht="12.75" customHeight="1">
      <c r="A70" s="401" t="s">
        <v>563</v>
      </c>
    </row>
  </sheetData>
  <mergeCells count="2">
    <mergeCell ref="A3:A4"/>
    <mergeCell ref="A25:D25"/>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J47"/>
  <sheetViews>
    <sheetView showGridLines="0" view="pageLayout" zoomScaleNormal="100" zoomScaleSheetLayoutView="106" workbookViewId="0">
      <selection sqref="A1:XFD2"/>
    </sheetView>
  </sheetViews>
  <sheetFormatPr baseColWidth="10" defaultRowHeight="15" outlineLevelCol="1"/>
  <cols>
    <col min="1" max="1" width="23.28515625" style="291" customWidth="1"/>
    <col min="2" max="6" width="12.140625" style="291" customWidth="1"/>
    <col min="7" max="8" width="11.42578125" style="71" hidden="1" customWidth="1" outlineLevel="1"/>
    <col min="9" max="9" width="11.42578125" style="291" collapsed="1"/>
    <col min="10" max="256" width="11.42578125" style="291"/>
    <col min="257" max="257" width="22.42578125" style="291" customWidth="1"/>
    <col min="258" max="262" width="12.7109375" style="291" customWidth="1"/>
    <col min="263" max="512" width="11.42578125" style="291"/>
    <col min="513" max="513" width="22.42578125" style="291" customWidth="1"/>
    <col min="514" max="518" width="12.7109375" style="291" customWidth="1"/>
    <col min="519" max="768" width="11.42578125" style="291"/>
    <col min="769" max="769" width="22.42578125" style="291" customWidth="1"/>
    <col min="770" max="774" width="12.7109375" style="291" customWidth="1"/>
    <col min="775" max="1024" width="11.42578125" style="291"/>
    <col min="1025" max="1025" width="22.42578125" style="291" customWidth="1"/>
    <col min="1026" max="1030" width="12.7109375" style="291" customWidth="1"/>
    <col min="1031" max="1280" width="11.42578125" style="291"/>
    <col min="1281" max="1281" width="22.42578125" style="291" customWidth="1"/>
    <col min="1282" max="1286" width="12.7109375" style="291" customWidth="1"/>
    <col min="1287" max="1536" width="11.42578125" style="291"/>
    <col min="1537" max="1537" width="22.42578125" style="291" customWidth="1"/>
    <col min="1538" max="1542" width="12.7109375" style="291" customWidth="1"/>
    <col min="1543" max="1792" width="11.42578125" style="291"/>
    <col min="1793" max="1793" width="22.42578125" style="291" customWidth="1"/>
    <col min="1794" max="1798" width="12.7109375" style="291" customWidth="1"/>
    <col min="1799" max="2048" width="11.42578125" style="291"/>
    <col min="2049" max="2049" width="22.42578125" style="291" customWidth="1"/>
    <col min="2050" max="2054" width="12.7109375" style="291" customWidth="1"/>
    <col min="2055" max="2304" width="11.42578125" style="291"/>
    <col min="2305" max="2305" width="22.42578125" style="291" customWidth="1"/>
    <col min="2306" max="2310" width="12.7109375" style="291" customWidth="1"/>
    <col min="2311" max="2560" width="11.42578125" style="291"/>
    <col min="2561" max="2561" width="22.42578125" style="291" customWidth="1"/>
    <col min="2562" max="2566" width="12.7109375" style="291" customWidth="1"/>
    <col min="2567" max="2816" width="11.42578125" style="291"/>
    <col min="2817" max="2817" width="22.42578125" style="291" customWidth="1"/>
    <col min="2818" max="2822" width="12.7109375" style="291" customWidth="1"/>
    <col min="2823" max="3072" width="11.42578125" style="291"/>
    <col min="3073" max="3073" width="22.42578125" style="291" customWidth="1"/>
    <col min="3074" max="3078" width="12.7109375" style="291" customWidth="1"/>
    <col min="3079" max="3328" width="11.42578125" style="291"/>
    <col min="3329" max="3329" width="22.42578125" style="291" customWidth="1"/>
    <col min="3330" max="3334" width="12.7109375" style="291" customWidth="1"/>
    <col min="3335" max="3584" width="11.42578125" style="291"/>
    <col min="3585" max="3585" width="22.42578125" style="291" customWidth="1"/>
    <col min="3586" max="3590" width="12.7109375" style="291" customWidth="1"/>
    <col min="3591" max="3840" width="11.42578125" style="291"/>
    <col min="3841" max="3841" width="22.42578125" style="291" customWidth="1"/>
    <col min="3842" max="3846" width="12.7109375" style="291" customWidth="1"/>
    <col min="3847" max="4096" width="11.42578125" style="291"/>
    <col min="4097" max="4097" width="22.42578125" style="291" customWidth="1"/>
    <col min="4098" max="4102" width="12.7109375" style="291" customWidth="1"/>
    <col min="4103" max="4352" width="11.42578125" style="291"/>
    <col min="4353" max="4353" width="22.42578125" style="291" customWidth="1"/>
    <col min="4354" max="4358" width="12.7109375" style="291" customWidth="1"/>
    <col min="4359" max="4608" width="11.42578125" style="291"/>
    <col min="4609" max="4609" width="22.42578125" style="291" customWidth="1"/>
    <col min="4610" max="4614" width="12.7109375" style="291" customWidth="1"/>
    <col min="4615" max="4864" width="11.42578125" style="291"/>
    <col min="4865" max="4865" width="22.42578125" style="291" customWidth="1"/>
    <col min="4866" max="4870" width="12.7109375" style="291" customWidth="1"/>
    <col min="4871" max="5120" width="11.42578125" style="291"/>
    <col min="5121" max="5121" width="22.42578125" style="291" customWidth="1"/>
    <col min="5122" max="5126" width="12.7109375" style="291" customWidth="1"/>
    <col min="5127" max="5376" width="11.42578125" style="291"/>
    <col min="5377" max="5377" width="22.42578125" style="291" customWidth="1"/>
    <col min="5378" max="5382" width="12.7109375" style="291" customWidth="1"/>
    <col min="5383" max="5632" width="11.42578125" style="291"/>
    <col min="5633" max="5633" width="22.42578125" style="291" customWidth="1"/>
    <col min="5634" max="5638" width="12.7109375" style="291" customWidth="1"/>
    <col min="5639" max="5888" width="11.42578125" style="291"/>
    <col min="5889" max="5889" width="22.42578125" style="291" customWidth="1"/>
    <col min="5890" max="5894" width="12.7109375" style="291" customWidth="1"/>
    <col min="5895" max="6144" width="11.42578125" style="291"/>
    <col min="6145" max="6145" width="22.42578125" style="291" customWidth="1"/>
    <col min="6146" max="6150" width="12.7109375" style="291" customWidth="1"/>
    <col min="6151" max="6400" width="11.42578125" style="291"/>
    <col min="6401" max="6401" width="22.42578125" style="291" customWidth="1"/>
    <col min="6402" max="6406" width="12.7109375" style="291" customWidth="1"/>
    <col min="6407" max="6656" width="11.42578125" style="291"/>
    <col min="6657" max="6657" width="22.42578125" style="291" customWidth="1"/>
    <col min="6658" max="6662" width="12.7109375" style="291" customWidth="1"/>
    <col min="6663" max="6912" width="11.42578125" style="291"/>
    <col min="6913" max="6913" width="22.42578125" style="291" customWidth="1"/>
    <col min="6914" max="6918" width="12.7109375" style="291" customWidth="1"/>
    <col min="6919" max="7168" width="11.42578125" style="291"/>
    <col min="7169" max="7169" width="22.42578125" style="291" customWidth="1"/>
    <col min="7170" max="7174" width="12.7109375" style="291" customWidth="1"/>
    <col min="7175" max="7424" width="11.42578125" style="291"/>
    <col min="7425" max="7425" width="22.42578125" style="291" customWidth="1"/>
    <col min="7426" max="7430" width="12.7109375" style="291" customWidth="1"/>
    <col min="7431" max="7680" width="11.42578125" style="291"/>
    <col min="7681" max="7681" width="22.42578125" style="291" customWidth="1"/>
    <col min="7682" max="7686" width="12.7109375" style="291" customWidth="1"/>
    <col min="7687" max="7936" width="11.42578125" style="291"/>
    <col min="7937" max="7937" width="22.42578125" style="291" customWidth="1"/>
    <col min="7938" max="7942" width="12.7109375" style="291" customWidth="1"/>
    <col min="7943" max="8192" width="11.42578125" style="291"/>
    <col min="8193" max="8193" width="22.42578125" style="291" customWidth="1"/>
    <col min="8194" max="8198" width="12.7109375" style="291" customWidth="1"/>
    <col min="8199" max="8448" width="11.42578125" style="291"/>
    <col min="8449" max="8449" width="22.42578125" style="291" customWidth="1"/>
    <col min="8450" max="8454" width="12.7109375" style="291" customWidth="1"/>
    <col min="8455" max="8704" width="11.42578125" style="291"/>
    <col min="8705" max="8705" width="22.42578125" style="291" customWidth="1"/>
    <col min="8706" max="8710" width="12.7109375" style="291" customWidth="1"/>
    <col min="8711" max="8960" width="11.42578125" style="291"/>
    <col min="8961" max="8961" width="22.42578125" style="291" customWidth="1"/>
    <col min="8962" max="8966" width="12.7109375" style="291" customWidth="1"/>
    <col min="8967" max="9216" width="11.42578125" style="291"/>
    <col min="9217" max="9217" width="22.42578125" style="291" customWidth="1"/>
    <col min="9218" max="9222" width="12.7109375" style="291" customWidth="1"/>
    <col min="9223" max="9472" width="11.42578125" style="291"/>
    <col min="9473" max="9473" width="22.42578125" style="291" customWidth="1"/>
    <col min="9474" max="9478" width="12.7109375" style="291" customWidth="1"/>
    <col min="9479" max="9728" width="11.42578125" style="291"/>
    <col min="9729" max="9729" width="22.42578125" style="291" customWidth="1"/>
    <col min="9730" max="9734" width="12.7109375" style="291" customWidth="1"/>
    <col min="9735" max="9984" width="11.42578125" style="291"/>
    <col min="9985" max="9985" width="22.42578125" style="291" customWidth="1"/>
    <col min="9986" max="9990" width="12.7109375" style="291" customWidth="1"/>
    <col min="9991" max="10240" width="11.42578125" style="291"/>
    <col min="10241" max="10241" width="22.42578125" style="291" customWidth="1"/>
    <col min="10242" max="10246" width="12.7109375" style="291" customWidth="1"/>
    <col min="10247" max="10496" width="11.42578125" style="291"/>
    <col min="10497" max="10497" width="22.42578125" style="291" customWidth="1"/>
    <col min="10498" max="10502" width="12.7109375" style="291" customWidth="1"/>
    <col min="10503" max="10752" width="11.42578125" style="291"/>
    <col min="10753" max="10753" width="22.42578125" style="291" customWidth="1"/>
    <col min="10754" max="10758" width="12.7109375" style="291" customWidth="1"/>
    <col min="10759" max="11008" width="11.42578125" style="291"/>
    <col min="11009" max="11009" width="22.42578125" style="291" customWidth="1"/>
    <col min="11010" max="11014" width="12.7109375" style="291" customWidth="1"/>
    <col min="11015" max="11264" width="11.42578125" style="291"/>
    <col min="11265" max="11265" width="22.42578125" style="291" customWidth="1"/>
    <col min="11266" max="11270" width="12.7109375" style="291" customWidth="1"/>
    <col min="11271" max="11520" width="11.42578125" style="291"/>
    <col min="11521" max="11521" width="22.42578125" style="291" customWidth="1"/>
    <col min="11522" max="11526" width="12.7109375" style="291" customWidth="1"/>
    <col min="11527" max="11776" width="11.42578125" style="291"/>
    <col min="11777" max="11777" width="22.42578125" style="291" customWidth="1"/>
    <col min="11778" max="11782" width="12.7109375" style="291" customWidth="1"/>
    <col min="11783" max="12032" width="11.42578125" style="291"/>
    <col min="12033" max="12033" width="22.42578125" style="291" customWidth="1"/>
    <col min="12034" max="12038" width="12.7109375" style="291" customWidth="1"/>
    <col min="12039" max="12288" width="11.42578125" style="291"/>
    <col min="12289" max="12289" width="22.42578125" style="291" customWidth="1"/>
    <col min="12290" max="12294" width="12.7109375" style="291" customWidth="1"/>
    <col min="12295" max="12544" width="11.42578125" style="291"/>
    <col min="12545" max="12545" width="22.42578125" style="291" customWidth="1"/>
    <col min="12546" max="12550" width="12.7109375" style="291" customWidth="1"/>
    <col min="12551" max="12800" width="11.42578125" style="291"/>
    <col min="12801" max="12801" width="22.42578125" style="291" customWidth="1"/>
    <col min="12802" max="12806" width="12.7109375" style="291" customWidth="1"/>
    <col min="12807" max="13056" width="11.42578125" style="291"/>
    <col min="13057" max="13057" width="22.42578125" style="291" customWidth="1"/>
    <col min="13058" max="13062" width="12.7109375" style="291" customWidth="1"/>
    <col min="13063" max="13312" width="11.42578125" style="291"/>
    <col min="13313" max="13313" width="22.42578125" style="291" customWidth="1"/>
    <col min="13314" max="13318" width="12.7109375" style="291" customWidth="1"/>
    <col min="13319" max="13568" width="11.42578125" style="291"/>
    <col min="13569" max="13569" width="22.42578125" style="291" customWidth="1"/>
    <col min="13570" max="13574" width="12.7109375" style="291" customWidth="1"/>
    <col min="13575" max="13824" width="11.42578125" style="291"/>
    <col min="13825" max="13825" width="22.42578125" style="291" customWidth="1"/>
    <col min="13826" max="13830" width="12.7109375" style="291" customWidth="1"/>
    <col min="13831" max="14080" width="11.42578125" style="291"/>
    <col min="14081" max="14081" width="22.42578125" style="291" customWidth="1"/>
    <col min="14082" max="14086" width="12.7109375" style="291" customWidth="1"/>
    <col min="14087" max="14336" width="11.42578125" style="291"/>
    <col min="14337" max="14337" width="22.42578125" style="291" customWidth="1"/>
    <col min="14338" max="14342" width="12.7109375" style="291" customWidth="1"/>
    <col min="14343" max="14592" width="11.42578125" style="291"/>
    <col min="14593" max="14593" width="22.42578125" style="291" customWidth="1"/>
    <col min="14594" max="14598" width="12.7109375" style="291" customWidth="1"/>
    <col min="14599" max="14848" width="11.42578125" style="291"/>
    <col min="14849" max="14849" width="22.42578125" style="291" customWidth="1"/>
    <col min="14850" max="14854" width="12.7109375" style="291" customWidth="1"/>
    <col min="14855" max="15104" width="11.42578125" style="291"/>
    <col min="15105" max="15105" width="22.42578125" style="291" customWidth="1"/>
    <col min="15106" max="15110" width="12.7109375" style="291" customWidth="1"/>
    <col min="15111" max="15360" width="11.42578125" style="291"/>
    <col min="15361" max="15361" width="22.42578125" style="291" customWidth="1"/>
    <col min="15362" max="15366" width="12.7109375" style="291" customWidth="1"/>
    <col min="15367" max="15616" width="11.42578125" style="291"/>
    <col min="15617" max="15617" width="22.42578125" style="291" customWidth="1"/>
    <col min="15618" max="15622" width="12.7109375" style="291" customWidth="1"/>
    <col min="15623" max="15872" width="11.42578125" style="291"/>
    <col min="15873" max="15873" width="22.42578125" style="291" customWidth="1"/>
    <col min="15874" max="15878" width="12.7109375" style="291" customWidth="1"/>
    <col min="15879" max="16128" width="11.42578125" style="291"/>
    <col min="16129" max="16129" width="22.42578125" style="291" customWidth="1"/>
    <col min="16130" max="16134" width="12.7109375" style="291" customWidth="1"/>
    <col min="16135" max="16384" width="11.42578125" style="291"/>
  </cols>
  <sheetData>
    <row r="1" spans="1:10" s="290" customFormat="1" ht="21.95" customHeight="1">
      <c r="A1" s="289" t="str">
        <f>CONCATENATE(Inhalt_K8!B27,"   ",Inhalt_K8!C27)</f>
        <v>802   Schüler:innen an allgemeinb. Schulen 2024/25 n. Geschlecht u. Staatsangehörigkeit</v>
      </c>
      <c r="B1" s="289"/>
      <c r="C1" s="289"/>
    </row>
    <row r="2" spans="1:10" s="81" customFormat="1" ht="6" customHeight="1"/>
    <row r="3" spans="1:10" s="71" customFormat="1" ht="18.75" customHeight="1">
      <c r="A3" s="435" t="s">
        <v>27</v>
      </c>
      <c r="B3" s="438" t="s">
        <v>37</v>
      </c>
      <c r="C3" s="440" t="s">
        <v>28</v>
      </c>
      <c r="D3" s="441"/>
      <c r="E3" s="441"/>
      <c r="F3" s="441"/>
      <c r="G3" s="28"/>
      <c r="H3" s="28"/>
      <c r="I3" s="28"/>
      <c r="J3" s="28"/>
    </row>
    <row r="4" spans="1:10" s="71" customFormat="1" ht="28.5" customHeight="1">
      <c r="A4" s="436"/>
      <c r="B4" s="439"/>
      <c r="C4" s="442" t="s">
        <v>29</v>
      </c>
      <c r="D4" s="443"/>
      <c r="E4" s="444" t="s">
        <v>30</v>
      </c>
      <c r="F4" s="445"/>
      <c r="G4" s="28"/>
      <c r="H4" s="28"/>
      <c r="I4" s="28"/>
      <c r="J4" s="28"/>
    </row>
    <row r="5" spans="1:10" s="74" customFormat="1" ht="17.25" customHeight="1">
      <c r="A5" s="437"/>
      <c r="B5" s="72" t="s">
        <v>31</v>
      </c>
      <c r="C5" s="72" t="s">
        <v>31</v>
      </c>
      <c r="D5" s="72" t="s">
        <v>32</v>
      </c>
      <c r="E5" s="72" t="s">
        <v>31</v>
      </c>
      <c r="F5" s="73" t="s">
        <v>32</v>
      </c>
      <c r="G5" s="378" t="s">
        <v>530</v>
      </c>
      <c r="H5" s="378"/>
      <c r="I5" s="30"/>
      <c r="J5" s="30"/>
    </row>
    <row r="6" spans="1:10" s="71" customFormat="1" ht="7.5" customHeight="1">
      <c r="A6" s="75"/>
      <c r="B6" s="76"/>
      <c r="C6" s="76"/>
      <c r="D6" s="77"/>
      <c r="E6" s="76"/>
      <c r="F6" s="77"/>
      <c r="G6" s="28"/>
      <c r="H6" s="28"/>
      <c r="I6" s="28"/>
      <c r="J6" s="28"/>
    </row>
    <row r="7" spans="1:10" s="71" customFormat="1" ht="15" customHeight="1">
      <c r="A7" s="75" t="s">
        <v>33</v>
      </c>
      <c r="B7" s="76">
        <v>7730</v>
      </c>
      <c r="C7" s="76">
        <v>3755</v>
      </c>
      <c r="D7" s="77">
        <f t="shared" ref="D7:D12" si="0">C7/B7*100</f>
        <v>48.576972833117722</v>
      </c>
      <c r="E7" s="76">
        <v>1481</v>
      </c>
      <c r="F7" s="77">
        <f t="shared" ref="F7:F12" si="1">E7/B7*100</f>
        <v>19.159120310478656</v>
      </c>
      <c r="G7" s="379">
        <f>B7-E7</f>
        <v>6249</v>
      </c>
      <c r="H7" s="28" t="str">
        <f>A7</f>
        <v>Grundschule</v>
      </c>
      <c r="I7" s="28"/>
      <c r="J7" s="28"/>
    </row>
    <row r="8" spans="1:10" s="71" customFormat="1" ht="15" customHeight="1">
      <c r="A8" s="75" t="s">
        <v>34</v>
      </c>
      <c r="B8" s="76">
        <v>559</v>
      </c>
      <c r="C8" s="76">
        <v>169</v>
      </c>
      <c r="D8" s="77">
        <f t="shared" si="0"/>
        <v>30.232558139534881</v>
      </c>
      <c r="E8" s="76">
        <v>103</v>
      </c>
      <c r="F8" s="77">
        <f t="shared" si="1"/>
        <v>18.425760286225405</v>
      </c>
      <c r="G8" s="379">
        <f t="shared" ref="G8:G12" si="2">B8-E8</f>
        <v>456</v>
      </c>
      <c r="H8" s="28" t="str">
        <f t="shared" ref="H8:H12" si="3">A8</f>
        <v>Förderzentren</v>
      </c>
      <c r="I8" s="28"/>
      <c r="J8" s="28"/>
    </row>
    <row r="9" spans="1:10" s="71" customFormat="1" ht="15" customHeight="1">
      <c r="A9" s="75" t="s">
        <v>14</v>
      </c>
      <c r="B9" s="76">
        <v>5714</v>
      </c>
      <c r="C9" s="76">
        <v>3023</v>
      </c>
      <c r="D9" s="77">
        <f t="shared" si="0"/>
        <v>52.905145257262866</v>
      </c>
      <c r="E9" s="76">
        <v>438</v>
      </c>
      <c r="F9" s="77">
        <f t="shared" si="1"/>
        <v>7.6653832691634589</v>
      </c>
      <c r="G9" s="379">
        <f t="shared" si="2"/>
        <v>5276</v>
      </c>
      <c r="H9" s="28" t="str">
        <f t="shared" si="3"/>
        <v>Gymnasien</v>
      </c>
      <c r="I9" s="28"/>
      <c r="J9" s="28"/>
    </row>
    <row r="10" spans="1:10" s="71" customFormat="1" ht="15" customHeight="1">
      <c r="A10" s="75" t="s">
        <v>17</v>
      </c>
      <c r="B10" s="76">
        <v>57</v>
      </c>
      <c r="C10" s="76">
        <v>27</v>
      </c>
      <c r="D10" s="77">
        <f t="shared" si="0"/>
        <v>47.368421052631575</v>
      </c>
      <c r="E10" s="76">
        <v>5</v>
      </c>
      <c r="F10" s="77">
        <f t="shared" si="1"/>
        <v>8.7719298245614024</v>
      </c>
      <c r="G10" s="379">
        <f t="shared" si="2"/>
        <v>52</v>
      </c>
      <c r="H10" s="28" t="str">
        <f t="shared" si="3"/>
        <v>Abendgymnasium</v>
      </c>
      <c r="I10" s="28"/>
      <c r="J10" s="28"/>
    </row>
    <row r="11" spans="1:10" s="79" customFormat="1" ht="25.5">
      <c r="A11" s="78" t="s">
        <v>35</v>
      </c>
      <c r="B11" s="76">
        <v>6648</v>
      </c>
      <c r="C11" s="76">
        <v>3197</v>
      </c>
      <c r="D11" s="77">
        <f t="shared" si="0"/>
        <v>48.089651022864018</v>
      </c>
      <c r="E11" s="76">
        <v>1389</v>
      </c>
      <c r="F11" s="77">
        <f t="shared" si="1"/>
        <v>20.89350180505415</v>
      </c>
      <c r="G11" s="379">
        <f t="shared" si="2"/>
        <v>5259</v>
      </c>
      <c r="H11" s="28" t="str">
        <f t="shared" si="3"/>
        <v>Gemeinschaftsschulen 
(inkl. Regionalschulklassen)</v>
      </c>
      <c r="I11" s="31"/>
      <c r="J11" s="31"/>
    </row>
    <row r="12" spans="1:10" s="424" customFormat="1" ht="21.75" customHeight="1">
      <c r="A12" s="418" t="s">
        <v>36</v>
      </c>
      <c r="B12" s="419">
        <f>SUM(B7:B11)</f>
        <v>20708</v>
      </c>
      <c r="C12" s="419">
        <f>SUM(C7:C11)</f>
        <v>10171</v>
      </c>
      <c r="D12" s="420">
        <f t="shared" si="0"/>
        <v>49.116283561908439</v>
      </c>
      <c r="E12" s="419">
        <f>SUM(E7:E11)</f>
        <v>3416</v>
      </c>
      <c r="F12" s="420">
        <f t="shared" si="1"/>
        <v>16.496040177709098</v>
      </c>
      <c r="G12" s="421">
        <f t="shared" si="2"/>
        <v>17292</v>
      </c>
      <c r="H12" s="422" t="str">
        <f t="shared" si="3"/>
        <v>zusammen</v>
      </c>
      <c r="I12" s="423"/>
      <c r="J12" s="423"/>
    </row>
    <row r="13" spans="1:10" s="71" customFormat="1" ht="18" customHeight="1">
      <c r="A13" s="433" t="s">
        <v>394</v>
      </c>
      <c r="B13" s="434"/>
      <c r="C13" s="434"/>
      <c r="D13" s="434"/>
      <c r="E13" s="434"/>
      <c r="F13" s="434"/>
      <c r="G13" s="80"/>
      <c r="H13" s="80"/>
      <c r="I13" s="80"/>
      <c r="J13" s="80"/>
    </row>
    <row r="44" spans="1:1" ht="7.5" customHeight="1"/>
    <row r="46" spans="1:1">
      <c r="A46" s="71" t="s">
        <v>564</v>
      </c>
    </row>
    <row r="47" spans="1:1" ht="9.75" customHeight="1"/>
  </sheetData>
  <mergeCells count="6">
    <mergeCell ref="A13:F13"/>
    <mergeCell ref="A3:A5"/>
    <mergeCell ref="B3:B4"/>
    <mergeCell ref="C3:F3"/>
    <mergeCell ref="C4:D4"/>
    <mergeCell ref="E4:F4"/>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59"/>
  <sheetViews>
    <sheetView showGridLines="0" view="pageLayout" zoomScaleNormal="100" zoomScaleSheetLayoutView="100" workbookViewId="0">
      <selection sqref="A1:XFD2"/>
    </sheetView>
  </sheetViews>
  <sheetFormatPr baseColWidth="10" defaultRowHeight="12.75"/>
  <cols>
    <col min="1" max="1" width="6.28515625" style="81" bestFit="1" customWidth="1"/>
    <col min="2" max="2" width="21.140625" style="81" customWidth="1"/>
    <col min="3" max="3" width="5.5703125" style="81" customWidth="1"/>
    <col min="4" max="4" width="7.140625" style="81" customWidth="1"/>
    <col min="5" max="5" width="9" style="81" customWidth="1"/>
    <col min="6" max="10" width="7.140625" style="81" customWidth="1"/>
    <col min="11" max="256" width="11.42578125" style="81"/>
    <col min="257" max="257" width="6.28515625" style="81" bestFit="1" customWidth="1"/>
    <col min="258" max="258" width="20.7109375" style="81" customWidth="1"/>
    <col min="259" max="259" width="7.42578125" style="81" customWidth="1"/>
    <col min="260" max="260" width="7.7109375" style="81" customWidth="1"/>
    <col min="261" max="261" width="8.42578125" style="81" customWidth="1"/>
    <col min="262" max="262" width="8" style="81" customWidth="1"/>
    <col min="263" max="263" width="7.5703125" style="81" customWidth="1"/>
    <col min="264" max="264" width="8.42578125" style="81" customWidth="1"/>
    <col min="265" max="265" width="6.85546875" style="81" customWidth="1"/>
    <col min="266" max="266" width="7.42578125" style="81" customWidth="1"/>
    <col min="267" max="512" width="11.42578125" style="81"/>
    <col min="513" max="513" width="6.28515625" style="81" bestFit="1" customWidth="1"/>
    <col min="514" max="514" width="20.7109375" style="81" customWidth="1"/>
    <col min="515" max="515" width="7.42578125" style="81" customWidth="1"/>
    <col min="516" max="516" width="7.7109375" style="81" customWidth="1"/>
    <col min="517" max="517" width="8.42578125" style="81" customWidth="1"/>
    <col min="518" max="518" width="8" style="81" customWidth="1"/>
    <col min="519" max="519" width="7.5703125" style="81" customWidth="1"/>
    <col min="520" max="520" width="8.42578125" style="81" customWidth="1"/>
    <col min="521" max="521" width="6.85546875" style="81" customWidth="1"/>
    <col min="522" max="522" width="7.42578125" style="81" customWidth="1"/>
    <col min="523" max="768" width="11.42578125" style="81"/>
    <col min="769" max="769" width="6.28515625" style="81" bestFit="1" customWidth="1"/>
    <col min="770" max="770" width="20.7109375" style="81" customWidth="1"/>
    <col min="771" max="771" width="7.42578125" style="81" customWidth="1"/>
    <col min="772" max="772" width="7.7109375" style="81" customWidth="1"/>
    <col min="773" max="773" width="8.42578125" style="81" customWidth="1"/>
    <col min="774" max="774" width="8" style="81" customWidth="1"/>
    <col min="775" max="775" width="7.5703125" style="81" customWidth="1"/>
    <col min="776" max="776" width="8.42578125" style="81" customWidth="1"/>
    <col min="777" max="777" width="6.85546875" style="81" customWidth="1"/>
    <col min="778" max="778" width="7.42578125" style="81" customWidth="1"/>
    <col min="779" max="1024" width="11.42578125" style="81"/>
    <col min="1025" max="1025" width="6.28515625" style="81" bestFit="1" customWidth="1"/>
    <col min="1026" max="1026" width="20.7109375" style="81" customWidth="1"/>
    <col min="1027" max="1027" width="7.42578125" style="81" customWidth="1"/>
    <col min="1028" max="1028" width="7.7109375" style="81" customWidth="1"/>
    <col min="1029" max="1029" width="8.42578125" style="81" customWidth="1"/>
    <col min="1030" max="1030" width="8" style="81" customWidth="1"/>
    <col min="1031" max="1031" width="7.5703125" style="81" customWidth="1"/>
    <col min="1032" max="1032" width="8.42578125" style="81" customWidth="1"/>
    <col min="1033" max="1033" width="6.85546875" style="81" customWidth="1"/>
    <col min="1034" max="1034" width="7.42578125" style="81" customWidth="1"/>
    <col min="1035" max="1280" width="11.42578125" style="81"/>
    <col min="1281" max="1281" width="6.28515625" style="81" bestFit="1" customWidth="1"/>
    <col min="1282" max="1282" width="20.7109375" style="81" customWidth="1"/>
    <col min="1283" max="1283" width="7.42578125" style="81" customWidth="1"/>
    <col min="1284" max="1284" width="7.7109375" style="81" customWidth="1"/>
    <col min="1285" max="1285" width="8.42578125" style="81" customWidth="1"/>
    <col min="1286" max="1286" width="8" style="81" customWidth="1"/>
    <col min="1287" max="1287" width="7.5703125" style="81" customWidth="1"/>
    <col min="1288" max="1288" width="8.42578125" style="81" customWidth="1"/>
    <col min="1289" max="1289" width="6.85546875" style="81" customWidth="1"/>
    <col min="1290" max="1290" width="7.42578125" style="81" customWidth="1"/>
    <col min="1291" max="1536" width="11.42578125" style="81"/>
    <col min="1537" max="1537" width="6.28515625" style="81" bestFit="1" customWidth="1"/>
    <col min="1538" max="1538" width="20.7109375" style="81" customWidth="1"/>
    <col min="1539" max="1539" width="7.42578125" style="81" customWidth="1"/>
    <col min="1540" max="1540" width="7.7109375" style="81" customWidth="1"/>
    <col min="1541" max="1541" width="8.42578125" style="81" customWidth="1"/>
    <col min="1542" max="1542" width="8" style="81" customWidth="1"/>
    <col min="1543" max="1543" width="7.5703125" style="81" customWidth="1"/>
    <col min="1544" max="1544" width="8.42578125" style="81" customWidth="1"/>
    <col min="1545" max="1545" width="6.85546875" style="81" customWidth="1"/>
    <col min="1546" max="1546" width="7.42578125" style="81" customWidth="1"/>
    <col min="1547" max="1792" width="11.42578125" style="81"/>
    <col min="1793" max="1793" width="6.28515625" style="81" bestFit="1" customWidth="1"/>
    <col min="1794" max="1794" width="20.7109375" style="81" customWidth="1"/>
    <col min="1795" max="1795" width="7.42578125" style="81" customWidth="1"/>
    <col min="1796" max="1796" width="7.7109375" style="81" customWidth="1"/>
    <col min="1797" max="1797" width="8.42578125" style="81" customWidth="1"/>
    <col min="1798" max="1798" width="8" style="81" customWidth="1"/>
    <col min="1799" max="1799" width="7.5703125" style="81" customWidth="1"/>
    <col min="1800" max="1800" width="8.42578125" style="81" customWidth="1"/>
    <col min="1801" max="1801" width="6.85546875" style="81" customWidth="1"/>
    <col min="1802" max="1802" width="7.42578125" style="81" customWidth="1"/>
    <col min="1803" max="2048" width="11.42578125" style="81"/>
    <col min="2049" max="2049" width="6.28515625" style="81" bestFit="1" customWidth="1"/>
    <col min="2050" max="2050" width="20.7109375" style="81" customWidth="1"/>
    <col min="2051" max="2051" width="7.42578125" style="81" customWidth="1"/>
    <col min="2052" max="2052" width="7.7109375" style="81" customWidth="1"/>
    <col min="2053" max="2053" width="8.42578125" style="81" customWidth="1"/>
    <col min="2054" max="2054" width="8" style="81" customWidth="1"/>
    <col min="2055" max="2055" width="7.5703125" style="81" customWidth="1"/>
    <col min="2056" max="2056" width="8.42578125" style="81" customWidth="1"/>
    <col min="2057" max="2057" width="6.85546875" style="81" customWidth="1"/>
    <col min="2058" max="2058" width="7.42578125" style="81" customWidth="1"/>
    <col min="2059" max="2304" width="11.42578125" style="81"/>
    <col min="2305" max="2305" width="6.28515625" style="81" bestFit="1" customWidth="1"/>
    <col min="2306" max="2306" width="20.7109375" style="81" customWidth="1"/>
    <col min="2307" max="2307" width="7.42578125" style="81" customWidth="1"/>
    <col min="2308" max="2308" width="7.7109375" style="81" customWidth="1"/>
    <col min="2309" max="2309" width="8.42578125" style="81" customWidth="1"/>
    <col min="2310" max="2310" width="8" style="81" customWidth="1"/>
    <col min="2311" max="2311" width="7.5703125" style="81" customWidth="1"/>
    <col min="2312" max="2312" width="8.42578125" style="81" customWidth="1"/>
    <col min="2313" max="2313" width="6.85546875" style="81" customWidth="1"/>
    <col min="2314" max="2314" width="7.42578125" style="81" customWidth="1"/>
    <col min="2315" max="2560" width="11.42578125" style="81"/>
    <col min="2561" max="2561" width="6.28515625" style="81" bestFit="1" customWidth="1"/>
    <col min="2562" max="2562" width="20.7109375" style="81" customWidth="1"/>
    <col min="2563" max="2563" width="7.42578125" style="81" customWidth="1"/>
    <col min="2564" max="2564" width="7.7109375" style="81" customWidth="1"/>
    <col min="2565" max="2565" width="8.42578125" style="81" customWidth="1"/>
    <col min="2566" max="2566" width="8" style="81" customWidth="1"/>
    <col min="2567" max="2567" width="7.5703125" style="81" customWidth="1"/>
    <col min="2568" max="2568" width="8.42578125" style="81" customWidth="1"/>
    <col min="2569" max="2569" width="6.85546875" style="81" customWidth="1"/>
    <col min="2570" max="2570" width="7.42578125" style="81" customWidth="1"/>
    <col min="2571" max="2816" width="11.42578125" style="81"/>
    <col min="2817" max="2817" width="6.28515625" style="81" bestFit="1" customWidth="1"/>
    <col min="2818" max="2818" width="20.7109375" style="81" customWidth="1"/>
    <col min="2819" max="2819" width="7.42578125" style="81" customWidth="1"/>
    <col min="2820" max="2820" width="7.7109375" style="81" customWidth="1"/>
    <col min="2821" max="2821" width="8.42578125" style="81" customWidth="1"/>
    <col min="2822" max="2822" width="8" style="81" customWidth="1"/>
    <col min="2823" max="2823" width="7.5703125" style="81" customWidth="1"/>
    <col min="2824" max="2824" width="8.42578125" style="81" customWidth="1"/>
    <col min="2825" max="2825" width="6.85546875" style="81" customWidth="1"/>
    <col min="2826" max="2826" width="7.42578125" style="81" customWidth="1"/>
    <col min="2827" max="3072" width="11.42578125" style="81"/>
    <col min="3073" max="3073" width="6.28515625" style="81" bestFit="1" customWidth="1"/>
    <col min="3074" max="3074" width="20.7109375" style="81" customWidth="1"/>
    <col min="3075" max="3075" width="7.42578125" style="81" customWidth="1"/>
    <col min="3076" max="3076" width="7.7109375" style="81" customWidth="1"/>
    <col min="3077" max="3077" width="8.42578125" style="81" customWidth="1"/>
    <col min="3078" max="3078" width="8" style="81" customWidth="1"/>
    <col min="3079" max="3079" width="7.5703125" style="81" customWidth="1"/>
    <col min="3080" max="3080" width="8.42578125" style="81" customWidth="1"/>
    <col min="3081" max="3081" width="6.85546875" style="81" customWidth="1"/>
    <col min="3082" max="3082" width="7.42578125" style="81" customWidth="1"/>
    <col min="3083" max="3328" width="11.42578125" style="81"/>
    <col min="3329" max="3329" width="6.28515625" style="81" bestFit="1" customWidth="1"/>
    <col min="3330" max="3330" width="20.7109375" style="81" customWidth="1"/>
    <col min="3331" max="3331" width="7.42578125" style="81" customWidth="1"/>
    <col min="3332" max="3332" width="7.7109375" style="81" customWidth="1"/>
    <col min="3333" max="3333" width="8.42578125" style="81" customWidth="1"/>
    <col min="3334" max="3334" width="8" style="81" customWidth="1"/>
    <col min="3335" max="3335" width="7.5703125" style="81" customWidth="1"/>
    <col min="3336" max="3336" width="8.42578125" style="81" customWidth="1"/>
    <col min="3337" max="3337" width="6.85546875" style="81" customWidth="1"/>
    <col min="3338" max="3338" width="7.42578125" style="81" customWidth="1"/>
    <col min="3339" max="3584" width="11.42578125" style="81"/>
    <col min="3585" max="3585" width="6.28515625" style="81" bestFit="1" customWidth="1"/>
    <col min="3586" max="3586" width="20.7109375" style="81" customWidth="1"/>
    <col min="3587" max="3587" width="7.42578125" style="81" customWidth="1"/>
    <col min="3588" max="3588" width="7.7109375" style="81" customWidth="1"/>
    <col min="3589" max="3589" width="8.42578125" style="81" customWidth="1"/>
    <col min="3590" max="3590" width="8" style="81" customWidth="1"/>
    <col min="3591" max="3591" width="7.5703125" style="81" customWidth="1"/>
    <col min="3592" max="3592" width="8.42578125" style="81" customWidth="1"/>
    <col min="3593" max="3593" width="6.85546875" style="81" customWidth="1"/>
    <col min="3594" max="3594" width="7.42578125" style="81" customWidth="1"/>
    <col min="3595" max="3840" width="11.42578125" style="81"/>
    <col min="3841" max="3841" width="6.28515625" style="81" bestFit="1" customWidth="1"/>
    <col min="3842" max="3842" width="20.7109375" style="81" customWidth="1"/>
    <col min="3843" max="3843" width="7.42578125" style="81" customWidth="1"/>
    <col min="3844" max="3844" width="7.7109375" style="81" customWidth="1"/>
    <col min="3845" max="3845" width="8.42578125" style="81" customWidth="1"/>
    <col min="3846" max="3846" width="8" style="81" customWidth="1"/>
    <col min="3847" max="3847" width="7.5703125" style="81" customWidth="1"/>
    <col min="3848" max="3848" width="8.42578125" style="81" customWidth="1"/>
    <col min="3849" max="3849" width="6.85546875" style="81" customWidth="1"/>
    <col min="3850" max="3850" width="7.42578125" style="81" customWidth="1"/>
    <col min="3851" max="4096" width="11.42578125" style="81"/>
    <col min="4097" max="4097" width="6.28515625" style="81" bestFit="1" customWidth="1"/>
    <col min="4098" max="4098" width="20.7109375" style="81" customWidth="1"/>
    <col min="4099" max="4099" width="7.42578125" style="81" customWidth="1"/>
    <col min="4100" max="4100" width="7.7109375" style="81" customWidth="1"/>
    <col min="4101" max="4101" width="8.42578125" style="81" customWidth="1"/>
    <col min="4102" max="4102" width="8" style="81" customWidth="1"/>
    <col min="4103" max="4103" width="7.5703125" style="81" customWidth="1"/>
    <col min="4104" max="4104" width="8.42578125" style="81" customWidth="1"/>
    <col min="4105" max="4105" width="6.85546875" style="81" customWidth="1"/>
    <col min="4106" max="4106" width="7.42578125" style="81" customWidth="1"/>
    <col min="4107" max="4352" width="11.42578125" style="81"/>
    <col min="4353" max="4353" width="6.28515625" style="81" bestFit="1" customWidth="1"/>
    <col min="4354" max="4354" width="20.7109375" style="81" customWidth="1"/>
    <col min="4355" max="4355" width="7.42578125" style="81" customWidth="1"/>
    <col min="4356" max="4356" width="7.7109375" style="81" customWidth="1"/>
    <col min="4357" max="4357" width="8.42578125" style="81" customWidth="1"/>
    <col min="4358" max="4358" width="8" style="81" customWidth="1"/>
    <col min="4359" max="4359" width="7.5703125" style="81" customWidth="1"/>
    <col min="4360" max="4360" width="8.42578125" style="81" customWidth="1"/>
    <col min="4361" max="4361" width="6.85546875" style="81" customWidth="1"/>
    <col min="4362" max="4362" width="7.42578125" style="81" customWidth="1"/>
    <col min="4363" max="4608" width="11.42578125" style="81"/>
    <col min="4609" max="4609" width="6.28515625" style="81" bestFit="1" customWidth="1"/>
    <col min="4610" max="4610" width="20.7109375" style="81" customWidth="1"/>
    <col min="4611" max="4611" width="7.42578125" style="81" customWidth="1"/>
    <col min="4612" max="4612" width="7.7109375" style="81" customWidth="1"/>
    <col min="4613" max="4613" width="8.42578125" style="81" customWidth="1"/>
    <col min="4614" max="4614" width="8" style="81" customWidth="1"/>
    <col min="4615" max="4615" width="7.5703125" style="81" customWidth="1"/>
    <col min="4616" max="4616" width="8.42578125" style="81" customWidth="1"/>
    <col min="4617" max="4617" width="6.85546875" style="81" customWidth="1"/>
    <col min="4618" max="4618" width="7.42578125" style="81" customWidth="1"/>
    <col min="4619" max="4864" width="11.42578125" style="81"/>
    <col min="4865" max="4865" width="6.28515625" style="81" bestFit="1" customWidth="1"/>
    <col min="4866" max="4866" width="20.7109375" style="81" customWidth="1"/>
    <col min="4867" max="4867" width="7.42578125" style="81" customWidth="1"/>
    <col min="4868" max="4868" width="7.7109375" style="81" customWidth="1"/>
    <col min="4869" max="4869" width="8.42578125" style="81" customWidth="1"/>
    <col min="4870" max="4870" width="8" style="81" customWidth="1"/>
    <col min="4871" max="4871" width="7.5703125" style="81" customWidth="1"/>
    <col min="4872" max="4872" width="8.42578125" style="81" customWidth="1"/>
    <col min="4873" max="4873" width="6.85546875" style="81" customWidth="1"/>
    <col min="4874" max="4874" width="7.42578125" style="81" customWidth="1"/>
    <col min="4875" max="5120" width="11.42578125" style="81"/>
    <col min="5121" max="5121" width="6.28515625" style="81" bestFit="1" customWidth="1"/>
    <col min="5122" max="5122" width="20.7109375" style="81" customWidth="1"/>
    <col min="5123" max="5123" width="7.42578125" style="81" customWidth="1"/>
    <col min="5124" max="5124" width="7.7109375" style="81" customWidth="1"/>
    <col min="5125" max="5125" width="8.42578125" style="81" customWidth="1"/>
    <col min="5126" max="5126" width="8" style="81" customWidth="1"/>
    <col min="5127" max="5127" width="7.5703125" style="81" customWidth="1"/>
    <col min="5128" max="5128" width="8.42578125" style="81" customWidth="1"/>
    <col min="5129" max="5129" width="6.85546875" style="81" customWidth="1"/>
    <col min="5130" max="5130" width="7.42578125" style="81" customWidth="1"/>
    <col min="5131" max="5376" width="11.42578125" style="81"/>
    <col min="5377" max="5377" width="6.28515625" style="81" bestFit="1" customWidth="1"/>
    <col min="5378" max="5378" width="20.7109375" style="81" customWidth="1"/>
    <col min="5379" max="5379" width="7.42578125" style="81" customWidth="1"/>
    <col min="5380" max="5380" width="7.7109375" style="81" customWidth="1"/>
    <col min="5381" max="5381" width="8.42578125" style="81" customWidth="1"/>
    <col min="5382" max="5382" width="8" style="81" customWidth="1"/>
    <col min="5383" max="5383" width="7.5703125" style="81" customWidth="1"/>
    <col min="5384" max="5384" width="8.42578125" style="81" customWidth="1"/>
    <col min="5385" max="5385" width="6.85546875" style="81" customWidth="1"/>
    <col min="5386" max="5386" width="7.42578125" style="81" customWidth="1"/>
    <col min="5387" max="5632" width="11.42578125" style="81"/>
    <col min="5633" max="5633" width="6.28515625" style="81" bestFit="1" customWidth="1"/>
    <col min="5634" max="5634" width="20.7109375" style="81" customWidth="1"/>
    <col min="5635" max="5635" width="7.42578125" style="81" customWidth="1"/>
    <col min="5636" max="5636" width="7.7109375" style="81" customWidth="1"/>
    <col min="5637" max="5637" width="8.42578125" style="81" customWidth="1"/>
    <col min="5638" max="5638" width="8" style="81" customWidth="1"/>
    <col min="5639" max="5639" width="7.5703125" style="81" customWidth="1"/>
    <col min="5640" max="5640" width="8.42578125" style="81" customWidth="1"/>
    <col min="5641" max="5641" width="6.85546875" style="81" customWidth="1"/>
    <col min="5642" max="5642" width="7.42578125" style="81" customWidth="1"/>
    <col min="5643" max="5888" width="11.42578125" style="81"/>
    <col min="5889" max="5889" width="6.28515625" style="81" bestFit="1" customWidth="1"/>
    <col min="5890" max="5890" width="20.7109375" style="81" customWidth="1"/>
    <col min="5891" max="5891" width="7.42578125" style="81" customWidth="1"/>
    <col min="5892" max="5892" width="7.7109375" style="81" customWidth="1"/>
    <col min="5893" max="5893" width="8.42578125" style="81" customWidth="1"/>
    <col min="5894" max="5894" width="8" style="81" customWidth="1"/>
    <col min="5895" max="5895" width="7.5703125" style="81" customWidth="1"/>
    <col min="5896" max="5896" width="8.42578125" style="81" customWidth="1"/>
    <col min="5897" max="5897" width="6.85546875" style="81" customWidth="1"/>
    <col min="5898" max="5898" width="7.42578125" style="81" customWidth="1"/>
    <col min="5899" max="6144" width="11.42578125" style="81"/>
    <col min="6145" max="6145" width="6.28515625" style="81" bestFit="1" customWidth="1"/>
    <col min="6146" max="6146" width="20.7109375" style="81" customWidth="1"/>
    <col min="6147" max="6147" width="7.42578125" style="81" customWidth="1"/>
    <col min="6148" max="6148" width="7.7109375" style="81" customWidth="1"/>
    <col min="6149" max="6149" width="8.42578125" style="81" customWidth="1"/>
    <col min="6150" max="6150" width="8" style="81" customWidth="1"/>
    <col min="6151" max="6151" width="7.5703125" style="81" customWidth="1"/>
    <col min="6152" max="6152" width="8.42578125" style="81" customWidth="1"/>
    <col min="6153" max="6153" width="6.85546875" style="81" customWidth="1"/>
    <col min="6154" max="6154" width="7.42578125" style="81" customWidth="1"/>
    <col min="6155" max="6400" width="11.42578125" style="81"/>
    <col min="6401" max="6401" width="6.28515625" style="81" bestFit="1" customWidth="1"/>
    <col min="6402" max="6402" width="20.7109375" style="81" customWidth="1"/>
    <col min="6403" max="6403" width="7.42578125" style="81" customWidth="1"/>
    <col min="6404" max="6404" width="7.7109375" style="81" customWidth="1"/>
    <col min="6405" max="6405" width="8.42578125" style="81" customWidth="1"/>
    <col min="6406" max="6406" width="8" style="81" customWidth="1"/>
    <col min="6407" max="6407" width="7.5703125" style="81" customWidth="1"/>
    <col min="6408" max="6408" width="8.42578125" style="81" customWidth="1"/>
    <col min="6409" max="6409" width="6.85546875" style="81" customWidth="1"/>
    <col min="6410" max="6410" width="7.42578125" style="81" customWidth="1"/>
    <col min="6411" max="6656" width="11.42578125" style="81"/>
    <col min="6657" max="6657" width="6.28515625" style="81" bestFit="1" customWidth="1"/>
    <col min="6658" max="6658" width="20.7109375" style="81" customWidth="1"/>
    <col min="6659" max="6659" width="7.42578125" style="81" customWidth="1"/>
    <col min="6660" max="6660" width="7.7109375" style="81" customWidth="1"/>
    <col min="6661" max="6661" width="8.42578125" style="81" customWidth="1"/>
    <col min="6662" max="6662" width="8" style="81" customWidth="1"/>
    <col min="6663" max="6663" width="7.5703125" style="81" customWidth="1"/>
    <col min="6664" max="6664" width="8.42578125" style="81" customWidth="1"/>
    <col min="6665" max="6665" width="6.85546875" style="81" customWidth="1"/>
    <col min="6666" max="6666" width="7.42578125" style="81" customWidth="1"/>
    <col min="6667" max="6912" width="11.42578125" style="81"/>
    <col min="6913" max="6913" width="6.28515625" style="81" bestFit="1" customWidth="1"/>
    <col min="6914" max="6914" width="20.7109375" style="81" customWidth="1"/>
    <col min="6915" max="6915" width="7.42578125" style="81" customWidth="1"/>
    <col min="6916" max="6916" width="7.7109375" style="81" customWidth="1"/>
    <col min="6917" max="6917" width="8.42578125" style="81" customWidth="1"/>
    <col min="6918" max="6918" width="8" style="81" customWidth="1"/>
    <col min="6919" max="6919" width="7.5703125" style="81" customWidth="1"/>
    <col min="6920" max="6920" width="8.42578125" style="81" customWidth="1"/>
    <col min="6921" max="6921" width="6.85546875" style="81" customWidth="1"/>
    <col min="6922" max="6922" width="7.42578125" style="81" customWidth="1"/>
    <col min="6923" max="7168" width="11.42578125" style="81"/>
    <col min="7169" max="7169" width="6.28515625" style="81" bestFit="1" customWidth="1"/>
    <col min="7170" max="7170" width="20.7109375" style="81" customWidth="1"/>
    <col min="7171" max="7171" width="7.42578125" style="81" customWidth="1"/>
    <col min="7172" max="7172" width="7.7109375" style="81" customWidth="1"/>
    <col min="7173" max="7173" width="8.42578125" style="81" customWidth="1"/>
    <col min="7174" max="7174" width="8" style="81" customWidth="1"/>
    <col min="7175" max="7175" width="7.5703125" style="81" customWidth="1"/>
    <col min="7176" max="7176" width="8.42578125" style="81" customWidth="1"/>
    <col min="7177" max="7177" width="6.85546875" style="81" customWidth="1"/>
    <col min="7178" max="7178" width="7.42578125" style="81" customWidth="1"/>
    <col min="7179" max="7424" width="11.42578125" style="81"/>
    <col min="7425" max="7425" width="6.28515625" style="81" bestFit="1" customWidth="1"/>
    <col min="7426" max="7426" width="20.7109375" style="81" customWidth="1"/>
    <col min="7427" max="7427" width="7.42578125" style="81" customWidth="1"/>
    <col min="7428" max="7428" width="7.7109375" style="81" customWidth="1"/>
    <col min="7429" max="7429" width="8.42578125" style="81" customWidth="1"/>
    <col min="7430" max="7430" width="8" style="81" customWidth="1"/>
    <col min="7431" max="7431" width="7.5703125" style="81" customWidth="1"/>
    <col min="7432" max="7432" width="8.42578125" style="81" customWidth="1"/>
    <col min="7433" max="7433" width="6.85546875" style="81" customWidth="1"/>
    <col min="7434" max="7434" width="7.42578125" style="81" customWidth="1"/>
    <col min="7435" max="7680" width="11.42578125" style="81"/>
    <col min="7681" max="7681" width="6.28515625" style="81" bestFit="1" customWidth="1"/>
    <col min="7682" max="7682" width="20.7109375" style="81" customWidth="1"/>
    <col min="7683" max="7683" width="7.42578125" style="81" customWidth="1"/>
    <col min="7684" max="7684" width="7.7109375" style="81" customWidth="1"/>
    <col min="7685" max="7685" width="8.42578125" style="81" customWidth="1"/>
    <col min="7686" max="7686" width="8" style="81" customWidth="1"/>
    <col min="7687" max="7687" width="7.5703125" style="81" customWidth="1"/>
    <col min="7688" max="7688" width="8.42578125" style="81" customWidth="1"/>
    <col min="7689" max="7689" width="6.85546875" style="81" customWidth="1"/>
    <col min="7690" max="7690" width="7.42578125" style="81" customWidth="1"/>
    <col min="7691" max="7936" width="11.42578125" style="81"/>
    <col min="7937" max="7937" width="6.28515625" style="81" bestFit="1" customWidth="1"/>
    <col min="7938" max="7938" width="20.7109375" style="81" customWidth="1"/>
    <col min="7939" max="7939" width="7.42578125" style="81" customWidth="1"/>
    <col min="7940" max="7940" width="7.7109375" style="81" customWidth="1"/>
    <col min="7941" max="7941" width="8.42578125" style="81" customWidth="1"/>
    <col min="7942" max="7942" width="8" style="81" customWidth="1"/>
    <col min="7943" max="7943" width="7.5703125" style="81" customWidth="1"/>
    <col min="7944" max="7944" width="8.42578125" style="81" customWidth="1"/>
    <col min="7945" max="7945" width="6.85546875" style="81" customWidth="1"/>
    <col min="7946" max="7946" width="7.42578125" style="81" customWidth="1"/>
    <col min="7947" max="8192" width="11.42578125" style="81"/>
    <col min="8193" max="8193" width="6.28515625" style="81" bestFit="1" customWidth="1"/>
    <col min="8194" max="8194" width="20.7109375" style="81" customWidth="1"/>
    <col min="8195" max="8195" width="7.42578125" style="81" customWidth="1"/>
    <col min="8196" max="8196" width="7.7109375" style="81" customWidth="1"/>
    <col min="8197" max="8197" width="8.42578125" style="81" customWidth="1"/>
    <col min="8198" max="8198" width="8" style="81" customWidth="1"/>
    <col min="8199" max="8199" width="7.5703125" style="81" customWidth="1"/>
    <col min="8200" max="8200" width="8.42578125" style="81" customWidth="1"/>
    <col min="8201" max="8201" width="6.85546875" style="81" customWidth="1"/>
    <col min="8202" max="8202" width="7.42578125" style="81" customWidth="1"/>
    <col min="8203" max="8448" width="11.42578125" style="81"/>
    <col min="8449" max="8449" width="6.28515625" style="81" bestFit="1" customWidth="1"/>
    <col min="8450" max="8450" width="20.7109375" style="81" customWidth="1"/>
    <col min="8451" max="8451" width="7.42578125" style="81" customWidth="1"/>
    <col min="8452" max="8452" width="7.7109375" style="81" customWidth="1"/>
    <col min="8453" max="8453" width="8.42578125" style="81" customWidth="1"/>
    <col min="8454" max="8454" width="8" style="81" customWidth="1"/>
    <col min="8455" max="8455" width="7.5703125" style="81" customWidth="1"/>
    <col min="8456" max="8456" width="8.42578125" style="81" customWidth="1"/>
    <col min="8457" max="8457" width="6.85546875" style="81" customWidth="1"/>
    <col min="8458" max="8458" width="7.42578125" style="81" customWidth="1"/>
    <col min="8459" max="8704" width="11.42578125" style="81"/>
    <col min="8705" max="8705" width="6.28515625" style="81" bestFit="1" customWidth="1"/>
    <col min="8706" max="8706" width="20.7109375" style="81" customWidth="1"/>
    <col min="8707" max="8707" width="7.42578125" style="81" customWidth="1"/>
    <col min="8708" max="8708" width="7.7109375" style="81" customWidth="1"/>
    <col min="8709" max="8709" width="8.42578125" style="81" customWidth="1"/>
    <col min="8710" max="8710" width="8" style="81" customWidth="1"/>
    <col min="8711" max="8711" width="7.5703125" style="81" customWidth="1"/>
    <col min="8712" max="8712" width="8.42578125" style="81" customWidth="1"/>
    <col min="8713" max="8713" width="6.85546875" style="81" customWidth="1"/>
    <col min="8714" max="8714" width="7.42578125" style="81" customWidth="1"/>
    <col min="8715" max="8960" width="11.42578125" style="81"/>
    <col min="8961" max="8961" width="6.28515625" style="81" bestFit="1" customWidth="1"/>
    <col min="8962" max="8962" width="20.7109375" style="81" customWidth="1"/>
    <col min="8963" max="8963" width="7.42578125" style="81" customWidth="1"/>
    <col min="8964" max="8964" width="7.7109375" style="81" customWidth="1"/>
    <col min="8965" max="8965" width="8.42578125" style="81" customWidth="1"/>
    <col min="8966" max="8966" width="8" style="81" customWidth="1"/>
    <col min="8967" max="8967" width="7.5703125" style="81" customWidth="1"/>
    <col min="8968" max="8968" width="8.42578125" style="81" customWidth="1"/>
    <col min="8969" max="8969" width="6.85546875" style="81" customWidth="1"/>
    <col min="8970" max="8970" width="7.42578125" style="81" customWidth="1"/>
    <col min="8971" max="9216" width="11.42578125" style="81"/>
    <col min="9217" max="9217" width="6.28515625" style="81" bestFit="1" customWidth="1"/>
    <col min="9218" max="9218" width="20.7109375" style="81" customWidth="1"/>
    <col min="9219" max="9219" width="7.42578125" style="81" customWidth="1"/>
    <col min="9220" max="9220" width="7.7109375" style="81" customWidth="1"/>
    <col min="9221" max="9221" width="8.42578125" style="81" customWidth="1"/>
    <col min="9222" max="9222" width="8" style="81" customWidth="1"/>
    <col min="9223" max="9223" width="7.5703125" style="81" customWidth="1"/>
    <col min="9224" max="9224" width="8.42578125" style="81" customWidth="1"/>
    <col min="9225" max="9225" width="6.85546875" style="81" customWidth="1"/>
    <col min="9226" max="9226" width="7.42578125" style="81" customWidth="1"/>
    <col min="9227" max="9472" width="11.42578125" style="81"/>
    <col min="9473" max="9473" width="6.28515625" style="81" bestFit="1" customWidth="1"/>
    <col min="9474" max="9474" width="20.7109375" style="81" customWidth="1"/>
    <col min="9475" max="9475" width="7.42578125" style="81" customWidth="1"/>
    <col min="9476" max="9476" width="7.7109375" style="81" customWidth="1"/>
    <col min="9477" max="9477" width="8.42578125" style="81" customWidth="1"/>
    <col min="9478" max="9478" width="8" style="81" customWidth="1"/>
    <col min="9479" max="9479" width="7.5703125" style="81" customWidth="1"/>
    <col min="9480" max="9480" width="8.42578125" style="81" customWidth="1"/>
    <col min="9481" max="9481" width="6.85546875" style="81" customWidth="1"/>
    <col min="9482" max="9482" width="7.42578125" style="81" customWidth="1"/>
    <col min="9483" max="9728" width="11.42578125" style="81"/>
    <col min="9729" max="9729" width="6.28515625" style="81" bestFit="1" customWidth="1"/>
    <col min="9730" max="9730" width="20.7109375" style="81" customWidth="1"/>
    <col min="9731" max="9731" width="7.42578125" style="81" customWidth="1"/>
    <col min="9732" max="9732" width="7.7109375" style="81" customWidth="1"/>
    <col min="9733" max="9733" width="8.42578125" style="81" customWidth="1"/>
    <col min="9734" max="9734" width="8" style="81" customWidth="1"/>
    <col min="9735" max="9735" width="7.5703125" style="81" customWidth="1"/>
    <col min="9736" max="9736" width="8.42578125" style="81" customWidth="1"/>
    <col min="9737" max="9737" width="6.85546875" style="81" customWidth="1"/>
    <col min="9738" max="9738" width="7.42578125" style="81" customWidth="1"/>
    <col min="9739" max="9984" width="11.42578125" style="81"/>
    <col min="9985" max="9985" width="6.28515625" style="81" bestFit="1" customWidth="1"/>
    <col min="9986" max="9986" width="20.7109375" style="81" customWidth="1"/>
    <col min="9987" max="9987" width="7.42578125" style="81" customWidth="1"/>
    <col min="9988" max="9988" width="7.7109375" style="81" customWidth="1"/>
    <col min="9989" max="9989" width="8.42578125" style="81" customWidth="1"/>
    <col min="9990" max="9990" width="8" style="81" customWidth="1"/>
    <col min="9991" max="9991" width="7.5703125" style="81" customWidth="1"/>
    <col min="9992" max="9992" width="8.42578125" style="81" customWidth="1"/>
    <col min="9993" max="9993" width="6.85546875" style="81" customWidth="1"/>
    <col min="9994" max="9994" width="7.42578125" style="81" customWidth="1"/>
    <col min="9995" max="10240" width="11.42578125" style="81"/>
    <col min="10241" max="10241" width="6.28515625" style="81" bestFit="1" customWidth="1"/>
    <col min="10242" max="10242" width="20.7109375" style="81" customWidth="1"/>
    <col min="10243" max="10243" width="7.42578125" style="81" customWidth="1"/>
    <col min="10244" max="10244" width="7.7109375" style="81" customWidth="1"/>
    <col min="10245" max="10245" width="8.42578125" style="81" customWidth="1"/>
    <col min="10246" max="10246" width="8" style="81" customWidth="1"/>
    <col min="10247" max="10247" width="7.5703125" style="81" customWidth="1"/>
    <col min="10248" max="10248" width="8.42578125" style="81" customWidth="1"/>
    <col min="10249" max="10249" width="6.85546875" style="81" customWidth="1"/>
    <col min="10250" max="10250" width="7.42578125" style="81" customWidth="1"/>
    <col min="10251" max="10496" width="11.42578125" style="81"/>
    <col min="10497" max="10497" width="6.28515625" style="81" bestFit="1" customWidth="1"/>
    <col min="10498" max="10498" width="20.7109375" style="81" customWidth="1"/>
    <col min="10499" max="10499" width="7.42578125" style="81" customWidth="1"/>
    <col min="10500" max="10500" width="7.7109375" style="81" customWidth="1"/>
    <col min="10501" max="10501" width="8.42578125" style="81" customWidth="1"/>
    <col min="10502" max="10502" width="8" style="81" customWidth="1"/>
    <col min="10503" max="10503" width="7.5703125" style="81" customWidth="1"/>
    <col min="10504" max="10504" width="8.42578125" style="81" customWidth="1"/>
    <col min="10505" max="10505" width="6.85546875" style="81" customWidth="1"/>
    <col min="10506" max="10506" width="7.42578125" style="81" customWidth="1"/>
    <col min="10507" max="10752" width="11.42578125" style="81"/>
    <col min="10753" max="10753" width="6.28515625" style="81" bestFit="1" customWidth="1"/>
    <col min="10754" max="10754" width="20.7109375" style="81" customWidth="1"/>
    <col min="10755" max="10755" width="7.42578125" style="81" customWidth="1"/>
    <col min="10756" max="10756" width="7.7109375" style="81" customWidth="1"/>
    <col min="10757" max="10757" width="8.42578125" style="81" customWidth="1"/>
    <col min="10758" max="10758" width="8" style="81" customWidth="1"/>
    <col min="10759" max="10759" width="7.5703125" style="81" customWidth="1"/>
    <col min="10760" max="10760" width="8.42578125" style="81" customWidth="1"/>
    <col min="10761" max="10761" width="6.85546875" style="81" customWidth="1"/>
    <col min="10762" max="10762" width="7.42578125" style="81" customWidth="1"/>
    <col min="10763" max="11008" width="11.42578125" style="81"/>
    <col min="11009" max="11009" width="6.28515625" style="81" bestFit="1" customWidth="1"/>
    <col min="11010" max="11010" width="20.7109375" style="81" customWidth="1"/>
    <col min="11011" max="11011" width="7.42578125" style="81" customWidth="1"/>
    <col min="11012" max="11012" width="7.7109375" style="81" customWidth="1"/>
    <col min="11013" max="11013" width="8.42578125" style="81" customWidth="1"/>
    <col min="11014" max="11014" width="8" style="81" customWidth="1"/>
    <col min="11015" max="11015" width="7.5703125" style="81" customWidth="1"/>
    <col min="11016" max="11016" width="8.42578125" style="81" customWidth="1"/>
    <col min="11017" max="11017" width="6.85546875" style="81" customWidth="1"/>
    <col min="11018" max="11018" width="7.42578125" style="81" customWidth="1"/>
    <col min="11019" max="11264" width="11.42578125" style="81"/>
    <col min="11265" max="11265" width="6.28515625" style="81" bestFit="1" customWidth="1"/>
    <col min="11266" max="11266" width="20.7109375" style="81" customWidth="1"/>
    <col min="11267" max="11267" width="7.42578125" style="81" customWidth="1"/>
    <col min="11268" max="11268" width="7.7109375" style="81" customWidth="1"/>
    <col min="11269" max="11269" width="8.42578125" style="81" customWidth="1"/>
    <col min="11270" max="11270" width="8" style="81" customWidth="1"/>
    <col min="11271" max="11271" width="7.5703125" style="81" customWidth="1"/>
    <col min="11272" max="11272" width="8.42578125" style="81" customWidth="1"/>
    <col min="11273" max="11273" width="6.85546875" style="81" customWidth="1"/>
    <col min="11274" max="11274" width="7.42578125" style="81" customWidth="1"/>
    <col min="11275" max="11520" width="11.42578125" style="81"/>
    <col min="11521" max="11521" width="6.28515625" style="81" bestFit="1" customWidth="1"/>
    <col min="11522" max="11522" width="20.7109375" style="81" customWidth="1"/>
    <col min="11523" max="11523" width="7.42578125" style="81" customWidth="1"/>
    <col min="11524" max="11524" width="7.7109375" style="81" customWidth="1"/>
    <col min="11525" max="11525" width="8.42578125" style="81" customWidth="1"/>
    <col min="11526" max="11526" width="8" style="81" customWidth="1"/>
    <col min="11527" max="11527" width="7.5703125" style="81" customWidth="1"/>
    <col min="11528" max="11528" width="8.42578125" style="81" customWidth="1"/>
    <col min="11529" max="11529" width="6.85546875" style="81" customWidth="1"/>
    <col min="11530" max="11530" width="7.42578125" style="81" customWidth="1"/>
    <col min="11531" max="11776" width="11.42578125" style="81"/>
    <col min="11777" max="11777" width="6.28515625" style="81" bestFit="1" customWidth="1"/>
    <col min="11778" max="11778" width="20.7109375" style="81" customWidth="1"/>
    <col min="11779" max="11779" width="7.42578125" style="81" customWidth="1"/>
    <col min="11780" max="11780" width="7.7109375" style="81" customWidth="1"/>
    <col min="11781" max="11781" width="8.42578125" style="81" customWidth="1"/>
    <col min="11782" max="11782" width="8" style="81" customWidth="1"/>
    <col min="11783" max="11783" width="7.5703125" style="81" customWidth="1"/>
    <col min="11784" max="11784" width="8.42578125" style="81" customWidth="1"/>
    <col min="11785" max="11785" width="6.85546875" style="81" customWidth="1"/>
    <col min="11786" max="11786" width="7.42578125" style="81" customWidth="1"/>
    <col min="11787" max="12032" width="11.42578125" style="81"/>
    <col min="12033" max="12033" width="6.28515625" style="81" bestFit="1" customWidth="1"/>
    <col min="12034" max="12034" width="20.7109375" style="81" customWidth="1"/>
    <col min="12035" max="12035" width="7.42578125" style="81" customWidth="1"/>
    <col min="12036" max="12036" width="7.7109375" style="81" customWidth="1"/>
    <col min="12037" max="12037" width="8.42578125" style="81" customWidth="1"/>
    <col min="12038" max="12038" width="8" style="81" customWidth="1"/>
    <col min="12039" max="12039" width="7.5703125" style="81" customWidth="1"/>
    <col min="12040" max="12040" width="8.42578125" style="81" customWidth="1"/>
    <col min="12041" max="12041" width="6.85546875" style="81" customWidth="1"/>
    <col min="12042" max="12042" width="7.42578125" style="81" customWidth="1"/>
    <col min="12043" max="12288" width="11.42578125" style="81"/>
    <col min="12289" max="12289" width="6.28515625" style="81" bestFit="1" customWidth="1"/>
    <col min="12290" max="12290" width="20.7109375" style="81" customWidth="1"/>
    <col min="12291" max="12291" width="7.42578125" style="81" customWidth="1"/>
    <col min="12292" max="12292" width="7.7109375" style="81" customWidth="1"/>
    <col min="12293" max="12293" width="8.42578125" style="81" customWidth="1"/>
    <col min="12294" max="12294" width="8" style="81" customWidth="1"/>
    <col min="12295" max="12295" width="7.5703125" style="81" customWidth="1"/>
    <col min="12296" max="12296" width="8.42578125" style="81" customWidth="1"/>
    <col min="12297" max="12297" width="6.85546875" style="81" customWidth="1"/>
    <col min="12298" max="12298" width="7.42578125" style="81" customWidth="1"/>
    <col min="12299" max="12544" width="11.42578125" style="81"/>
    <col min="12545" max="12545" width="6.28515625" style="81" bestFit="1" customWidth="1"/>
    <col min="12546" max="12546" width="20.7109375" style="81" customWidth="1"/>
    <col min="12547" max="12547" width="7.42578125" style="81" customWidth="1"/>
    <col min="12548" max="12548" width="7.7109375" style="81" customWidth="1"/>
    <col min="12549" max="12549" width="8.42578125" style="81" customWidth="1"/>
    <col min="12550" max="12550" width="8" style="81" customWidth="1"/>
    <col min="12551" max="12551" width="7.5703125" style="81" customWidth="1"/>
    <col min="12552" max="12552" width="8.42578125" style="81" customWidth="1"/>
    <col min="12553" max="12553" width="6.85546875" style="81" customWidth="1"/>
    <col min="12554" max="12554" width="7.42578125" style="81" customWidth="1"/>
    <col min="12555" max="12800" width="11.42578125" style="81"/>
    <col min="12801" max="12801" width="6.28515625" style="81" bestFit="1" customWidth="1"/>
    <col min="12802" max="12802" width="20.7109375" style="81" customWidth="1"/>
    <col min="12803" max="12803" width="7.42578125" style="81" customWidth="1"/>
    <col min="12804" max="12804" width="7.7109375" style="81" customWidth="1"/>
    <col min="12805" max="12805" width="8.42578125" style="81" customWidth="1"/>
    <col min="12806" max="12806" width="8" style="81" customWidth="1"/>
    <col min="12807" max="12807" width="7.5703125" style="81" customWidth="1"/>
    <col min="12808" max="12808" width="8.42578125" style="81" customWidth="1"/>
    <col min="12809" max="12809" width="6.85546875" style="81" customWidth="1"/>
    <col min="12810" max="12810" width="7.42578125" style="81" customWidth="1"/>
    <col min="12811" max="13056" width="11.42578125" style="81"/>
    <col min="13057" max="13057" width="6.28515625" style="81" bestFit="1" customWidth="1"/>
    <col min="13058" max="13058" width="20.7109375" style="81" customWidth="1"/>
    <col min="13059" max="13059" width="7.42578125" style="81" customWidth="1"/>
    <col min="13060" max="13060" width="7.7109375" style="81" customWidth="1"/>
    <col min="13061" max="13061" width="8.42578125" style="81" customWidth="1"/>
    <col min="13062" max="13062" width="8" style="81" customWidth="1"/>
    <col min="13063" max="13063" width="7.5703125" style="81" customWidth="1"/>
    <col min="13064" max="13064" width="8.42578125" style="81" customWidth="1"/>
    <col min="13065" max="13065" width="6.85546875" style="81" customWidth="1"/>
    <col min="13066" max="13066" width="7.42578125" style="81" customWidth="1"/>
    <col min="13067" max="13312" width="11.42578125" style="81"/>
    <col min="13313" max="13313" width="6.28515625" style="81" bestFit="1" customWidth="1"/>
    <col min="13314" max="13314" width="20.7109375" style="81" customWidth="1"/>
    <col min="13315" max="13315" width="7.42578125" style="81" customWidth="1"/>
    <col min="13316" max="13316" width="7.7109375" style="81" customWidth="1"/>
    <col min="13317" max="13317" width="8.42578125" style="81" customWidth="1"/>
    <col min="13318" max="13318" width="8" style="81" customWidth="1"/>
    <col min="13319" max="13319" width="7.5703125" style="81" customWidth="1"/>
    <col min="13320" max="13320" width="8.42578125" style="81" customWidth="1"/>
    <col min="13321" max="13321" width="6.85546875" style="81" customWidth="1"/>
    <col min="13322" max="13322" width="7.42578125" style="81" customWidth="1"/>
    <col min="13323" max="13568" width="11.42578125" style="81"/>
    <col min="13569" max="13569" width="6.28515625" style="81" bestFit="1" customWidth="1"/>
    <col min="13570" max="13570" width="20.7109375" style="81" customWidth="1"/>
    <col min="13571" max="13571" width="7.42578125" style="81" customWidth="1"/>
    <col min="13572" max="13572" width="7.7109375" style="81" customWidth="1"/>
    <col min="13573" max="13573" width="8.42578125" style="81" customWidth="1"/>
    <col min="13574" max="13574" width="8" style="81" customWidth="1"/>
    <col min="13575" max="13575" width="7.5703125" style="81" customWidth="1"/>
    <col min="13576" max="13576" width="8.42578125" style="81" customWidth="1"/>
    <col min="13577" max="13577" width="6.85546875" style="81" customWidth="1"/>
    <col min="13578" max="13578" width="7.42578125" style="81" customWidth="1"/>
    <col min="13579" max="13824" width="11.42578125" style="81"/>
    <col min="13825" max="13825" width="6.28515625" style="81" bestFit="1" customWidth="1"/>
    <col min="13826" max="13826" width="20.7109375" style="81" customWidth="1"/>
    <col min="13827" max="13827" width="7.42578125" style="81" customWidth="1"/>
    <col min="13828" max="13828" width="7.7109375" style="81" customWidth="1"/>
    <col min="13829" max="13829" width="8.42578125" style="81" customWidth="1"/>
    <col min="13830" max="13830" width="8" style="81" customWidth="1"/>
    <col min="13831" max="13831" width="7.5703125" style="81" customWidth="1"/>
    <col min="13832" max="13832" width="8.42578125" style="81" customWidth="1"/>
    <col min="13833" max="13833" width="6.85546875" style="81" customWidth="1"/>
    <col min="13834" max="13834" width="7.42578125" style="81" customWidth="1"/>
    <col min="13835" max="14080" width="11.42578125" style="81"/>
    <col min="14081" max="14081" width="6.28515625" style="81" bestFit="1" customWidth="1"/>
    <col min="14082" max="14082" width="20.7109375" style="81" customWidth="1"/>
    <col min="14083" max="14083" width="7.42578125" style="81" customWidth="1"/>
    <col min="14084" max="14084" width="7.7109375" style="81" customWidth="1"/>
    <col min="14085" max="14085" width="8.42578125" style="81" customWidth="1"/>
    <col min="14086" max="14086" width="8" style="81" customWidth="1"/>
    <col min="14087" max="14087" width="7.5703125" style="81" customWidth="1"/>
    <col min="14088" max="14088" width="8.42578125" style="81" customWidth="1"/>
    <col min="14089" max="14089" width="6.85546875" style="81" customWidth="1"/>
    <col min="14090" max="14090" width="7.42578125" style="81" customWidth="1"/>
    <col min="14091" max="14336" width="11.42578125" style="81"/>
    <col min="14337" max="14337" width="6.28515625" style="81" bestFit="1" customWidth="1"/>
    <col min="14338" max="14338" width="20.7109375" style="81" customWidth="1"/>
    <col min="14339" max="14339" width="7.42578125" style="81" customWidth="1"/>
    <col min="14340" max="14340" width="7.7109375" style="81" customWidth="1"/>
    <col min="14341" max="14341" width="8.42578125" style="81" customWidth="1"/>
    <col min="14342" max="14342" width="8" style="81" customWidth="1"/>
    <col min="14343" max="14343" width="7.5703125" style="81" customWidth="1"/>
    <col min="14344" max="14344" width="8.42578125" style="81" customWidth="1"/>
    <col min="14345" max="14345" width="6.85546875" style="81" customWidth="1"/>
    <col min="14346" max="14346" width="7.42578125" style="81" customWidth="1"/>
    <col min="14347" max="14592" width="11.42578125" style="81"/>
    <col min="14593" max="14593" width="6.28515625" style="81" bestFit="1" customWidth="1"/>
    <col min="14594" max="14594" width="20.7109375" style="81" customWidth="1"/>
    <col min="14595" max="14595" width="7.42578125" style="81" customWidth="1"/>
    <col min="14596" max="14596" width="7.7109375" style="81" customWidth="1"/>
    <col min="14597" max="14597" width="8.42578125" style="81" customWidth="1"/>
    <col min="14598" max="14598" width="8" style="81" customWidth="1"/>
    <col min="14599" max="14599" width="7.5703125" style="81" customWidth="1"/>
    <col min="14600" max="14600" width="8.42578125" style="81" customWidth="1"/>
    <col min="14601" max="14601" width="6.85546875" style="81" customWidth="1"/>
    <col min="14602" max="14602" width="7.42578125" style="81" customWidth="1"/>
    <col min="14603" max="14848" width="11.42578125" style="81"/>
    <col min="14849" max="14849" width="6.28515625" style="81" bestFit="1" customWidth="1"/>
    <col min="14850" max="14850" width="20.7109375" style="81" customWidth="1"/>
    <col min="14851" max="14851" width="7.42578125" style="81" customWidth="1"/>
    <col min="14852" max="14852" width="7.7109375" style="81" customWidth="1"/>
    <col min="14853" max="14853" width="8.42578125" style="81" customWidth="1"/>
    <col min="14854" max="14854" width="8" style="81" customWidth="1"/>
    <col min="14855" max="14855" width="7.5703125" style="81" customWidth="1"/>
    <col min="14856" max="14856" width="8.42578125" style="81" customWidth="1"/>
    <col min="14857" max="14857" width="6.85546875" style="81" customWidth="1"/>
    <col min="14858" max="14858" width="7.42578125" style="81" customWidth="1"/>
    <col min="14859" max="15104" width="11.42578125" style="81"/>
    <col min="15105" max="15105" width="6.28515625" style="81" bestFit="1" customWidth="1"/>
    <col min="15106" max="15106" width="20.7109375" style="81" customWidth="1"/>
    <col min="15107" max="15107" width="7.42578125" style="81" customWidth="1"/>
    <col min="15108" max="15108" width="7.7109375" style="81" customWidth="1"/>
    <col min="15109" max="15109" width="8.42578125" style="81" customWidth="1"/>
    <col min="15110" max="15110" width="8" style="81" customWidth="1"/>
    <col min="15111" max="15111" width="7.5703125" style="81" customWidth="1"/>
    <col min="15112" max="15112" width="8.42578125" style="81" customWidth="1"/>
    <col min="15113" max="15113" width="6.85546875" style="81" customWidth="1"/>
    <col min="15114" max="15114" width="7.42578125" style="81" customWidth="1"/>
    <col min="15115" max="15360" width="11.42578125" style="81"/>
    <col min="15361" max="15361" width="6.28515625" style="81" bestFit="1" customWidth="1"/>
    <col min="15362" max="15362" width="20.7109375" style="81" customWidth="1"/>
    <col min="15363" max="15363" width="7.42578125" style="81" customWidth="1"/>
    <col min="15364" max="15364" width="7.7109375" style="81" customWidth="1"/>
    <col min="15365" max="15365" width="8.42578125" style="81" customWidth="1"/>
    <col min="15366" max="15366" width="8" style="81" customWidth="1"/>
    <col min="15367" max="15367" width="7.5703125" style="81" customWidth="1"/>
    <col min="15368" max="15368" width="8.42578125" style="81" customWidth="1"/>
    <col min="15369" max="15369" width="6.85546875" style="81" customWidth="1"/>
    <col min="15370" max="15370" width="7.42578125" style="81" customWidth="1"/>
    <col min="15371" max="15616" width="11.42578125" style="81"/>
    <col min="15617" max="15617" width="6.28515625" style="81" bestFit="1" customWidth="1"/>
    <col min="15618" max="15618" width="20.7109375" style="81" customWidth="1"/>
    <col min="15619" max="15619" width="7.42578125" style="81" customWidth="1"/>
    <col min="15620" max="15620" width="7.7109375" style="81" customWidth="1"/>
    <col min="15621" max="15621" width="8.42578125" style="81" customWidth="1"/>
    <col min="15622" max="15622" width="8" style="81" customWidth="1"/>
    <col min="15623" max="15623" width="7.5703125" style="81" customWidth="1"/>
    <col min="15624" max="15624" width="8.42578125" style="81" customWidth="1"/>
    <col min="15625" max="15625" width="6.85546875" style="81" customWidth="1"/>
    <col min="15626" max="15626" width="7.42578125" style="81" customWidth="1"/>
    <col min="15627" max="15872" width="11.42578125" style="81"/>
    <col min="15873" max="15873" width="6.28515625" style="81" bestFit="1" customWidth="1"/>
    <col min="15874" max="15874" width="20.7109375" style="81" customWidth="1"/>
    <col min="15875" max="15875" width="7.42578125" style="81" customWidth="1"/>
    <col min="15876" max="15876" width="7.7109375" style="81" customWidth="1"/>
    <col min="15877" max="15877" width="8.42578125" style="81" customWidth="1"/>
    <col min="15878" max="15878" width="8" style="81" customWidth="1"/>
    <col min="15879" max="15879" width="7.5703125" style="81" customWidth="1"/>
    <col min="15880" max="15880" width="8.42578125" style="81" customWidth="1"/>
    <col min="15881" max="15881" width="6.85546875" style="81" customWidth="1"/>
    <col min="15882" max="15882" width="7.42578125" style="81" customWidth="1"/>
    <col min="15883" max="16128" width="11.42578125" style="81"/>
    <col min="16129" max="16129" width="6.28515625" style="81" bestFit="1" customWidth="1"/>
    <col min="16130" max="16130" width="20.7109375" style="81" customWidth="1"/>
    <col min="16131" max="16131" width="7.42578125" style="81" customWidth="1"/>
    <col min="16132" max="16132" width="7.7109375" style="81" customWidth="1"/>
    <col min="16133" max="16133" width="8.42578125" style="81" customWidth="1"/>
    <col min="16134" max="16134" width="8" style="81" customWidth="1"/>
    <col min="16135" max="16135" width="7.5703125" style="81" customWidth="1"/>
    <col min="16136" max="16136" width="8.42578125" style="81" customWidth="1"/>
    <col min="16137" max="16137" width="6.85546875" style="81" customWidth="1"/>
    <col min="16138" max="16138" width="7.42578125" style="81" customWidth="1"/>
    <col min="16139" max="16384" width="11.42578125" style="81"/>
  </cols>
  <sheetData>
    <row r="1" spans="1:10" s="290" customFormat="1" ht="21.95" customHeight="1">
      <c r="A1" s="289" t="str">
        <f>CONCATENATE(Inhalt_K8!B28,"   ",Inhalt_K8!C28)</f>
        <v>803   Schüler:innen im Schuljahr 2024/25 nach Schularten und Schule</v>
      </c>
      <c r="B1" s="289"/>
      <c r="C1" s="289"/>
    </row>
    <row r="2" spans="1:10" ht="6" customHeight="1"/>
    <row r="3" spans="1:10" s="86" customFormat="1" ht="70.5" customHeight="1">
      <c r="A3" s="356" t="s">
        <v>38</v>
      </c>
      <c r="B3" s="83" t="s">
        <v>39</v>
      </c>
      <c r="C3" s="84" t="s">
        <v>40</v>
      </c>
      <c r="D3" s="84" t="s">
        <v>41</v>
      </c>
      <c r="E3" s="84" t="s">
        <v>42</v>
      </c>
      <c r="F3" s="84" t="s">
        <v>43</v>
      </c>
      <c r="G3" s="357" t="s">
        <v>141</v>
      </c>
      <c r="H3" s="357" t="s">
        <v>395</v>
      </c>
      <c r="I3" s="357" t="s">
        <v>44</v>
      </c>
      <c r="J3" s="357" t="s">
        <v>467</v>
      </c>
    </row>
    <row r="4" spans="1:10" ht="14.25" customHeight="1">
      <c r="B4" s="87" t="s">
        <v>17</v>
      </c>
      <c r="C4" s="348" t="s">
        <v>160</v>
      </c>
      <c r="D4" s="348" t="s">
        <v>160</v>
      </c>
      <c r="E4" s="348" t="s">
        <v>160</v>
      </c>
      <c r="F4" s="88">
        <v>57</v>
      </c>
      <c r="G4" s="88">
        <f>SUM(C4:F4)</f>
        <v>57</v>
      </c>
      <c r="H4" s="348" t="s">
        <v>160</v>
      </c>
      <c r="I4" s="348" t="s">
        <v>160</v>
      </c>
      <c r="J4" s="88">
        <f t="shared" ref="J4:J35" si="0">SUM(G4:I4)</f>
        <v>57</v>
      </c>
    </row>
    <row r="5" spans="1:10" ht="11.25" customHeight="1">
      <c r="A5" s="81" t="s">
        <v>45</v>
      </c>
      <c r="B5" s="89" t="s">
        <v>46</v>
      </c>
      <c r="C5" s="348" t="s">
        <v>160</v>
      </c>
      <c r="D5" s="88">
        <v>78</v>
      </c>
      <c r="E5" s="348" t="s">
        <v>160</v>
      </c>
      <c r="F5" s="348" t="s">
        <v>160</v>
      </c>
      <c r="G5" s="88">
        <f t="shared" ref="G5:G55" si="1">SUM(C5:F5)</f>
        <v>78</v>
      </c>
      <c r="H5" s="348" t="s">
        <v>160</v>
      </c>
      <c r="I5" s="348" t="s">
        <v>160</v>
      </c>
      <c r="J5" s="88">
        <f t="shared" si="0"/>
        <v>78</v>
      </c>
    </row>
    <row r="6" spans="1:10" ht="11.25" customHeight="1">
      <c r="A6" s="81" t="s">
        <v>45</v>
      </c>
      <c r="B6" s="89" t="s">
        <v>47</v>
      </c>
      <c r="C6" s="348" t="s">
        <v>160</v>
      </c>
      <c r="D6" s="88">
        <v>68</v>
      </c>
      <c r="E6" s="348" t="s">
        <v>160</v>
      </c>
      <c r="F6" s="348" t="s">
        <v>160</v>
      </c>
      <c r="G6" s="88">
        <f t="shared" si="1"/>
        <v>68</v>
      </c>
      <c r="H6" s="348" t="s">
        <v>160</v>
      </c>
      <c r="I6" s="348" t="s">
        <v>160</v>
      </c>
      <c r="J6" s="88">
        <f t="shared" si="0"/>
        <v>68</v>
      </c>
    </row>
    <row r="7" spans="1:10" ht="12" customHeight="1">
      <c r="A7" s="81" t="s">
        <v>45</v>
      </c>
      <c r="B7" s="89" t="s">
        <v>491</v>
      </c>
      <c r="C7" s="348" t="s">
        <v>160</v>
      </c>
      <c r="D7" s="88">
        <v>120</v>
      </c>
      <c r="E7" s="348" t="s">
        <v>160</v>
      </c>
      <c r="F7" s="348" t="s">
        <v>160</v>
      </c>
      <c r="G7" s="88">
        <f t="shared" si="1"/>
        <v>120</v>
      </c>
      <c r="H7" s="348" t="s">
        <v>160</v>
      </c>
      <c r="I7" s="348" t="s">
        <v>160</v>
      </c>
      <c r="J7" s="88">
        <f t="shared" si="0"/>
        <v>120</v>
      </c>
    </row>
    <row r="8" spans="1:10" ht="11.25" customHeight="1">
      <c r="A8" s="81" t="s">
        <v>45</v>
      </c>
      <c r="B8" s="89" t="s">
        <v>48</v>
      </c>
      <c r="C8" s="348" t="s">
        <v>160</v>
      </c>
      <c r="D8" s="88">
        <v>167</v>
      </c>
      <c r="E8" s="348" t="s">
        <v>160</v>
      </c>
      <c r="F8" s="348" t="s">
        <v>160</v>
      </c>
      <c r="G8" s="88">
        <f t="shared" si="1"/>
        <v>167</v>
      </c>
      <c r="H8" s="348" t="s">
        <v>160</v>
      </c>
      <c r="I8" s="348" t="s">
        <v>160</v>
      </c>
      <c r="J8" s="88">
        <f t="shared" si="0"/>
        <v>167</v>
      </c>
    </row>
    <row r="9" spans="1:10" ht="11.25" customHeight="1">
      <c r="A9" s="81" t="s">
        <v>45</v>
      </c>
      <c r="B9" s="89" t="s">
        <v>49</v>
      </c>
      <c r="C9" s="348" t="s">
        <v>160</v>
      </c>
      <c r="D9" s="88">
        <v>126</v>
      </c>
      <c r="E9" s="348" t="s">
        <v>160</v>
      </c>
      <c r="F9" s="348" t="s">
        <v>160</v>
      </c>
      <c r="G9" s="88">
        <f t="shared" si="1"/>
        <v>126</v>
      </c>
      <c r="H9" s="348" t="s">
        <v>160</v>
      </c>
      <c r="I9" s="348" t="s">
        <v>160</v>
      </c>
      <c r="J9" s="88">
        <f t="shared" si="0"/>
        <v>126</v>
      </c>
    </row>
    <row r="10" spans="1:10" ht="15" customHeight="1">
      <c r="A10" s="81" t="s">
        <v>50</v>
      </c>
      <c r="B10" s="89" t="s">
        <v>51</v>
      </c>
      <c r="C10" s="88">
        <v>218</v>
      </c>
      <c r="D10" s="348" t="s">
        <v>160</v>
      </c>
      <c r="E10" s="348" t="s">
        <v>160</v>
      </c>
      <c r="F10" s="348" t="s">
        <v>160</v>
      </c>
      <c r="G10" s="88">
        <f t="shared" si="1"/>
        <v>218</v>
      </c>
      <c r="H10" s="348">
        <v>12</v>
      </c>
      <c r="I10" s="348" t="s">
        <v>160</v>
      </c>
      <c r="J10" s="88">
        <f t="shared" si="0"/>
        <v>230</v>
      </c>
    </row>
    <row r="11" spans="1:10" ht="11.25" customHeight="1">
      <c r="A11" s="81" t="s">
        <v>50</v>
      </c>
      <c r="B11" s="89" t="s">
        <v>52</v>
      </c>
      <c r="C11" s="88">
        <v>195</v>
      </c>
      <c r="D11" s="348" t="s">
        <v>160</v>
      </c>
      <c r="E11" s="348" t="s">
        <v>160</v>
      </c>
      <c r="F11" s="348" t="s">
        <v>160</v>
      </c>
      <c r="G11" s="88">
        <f t="shared" si="1"/>
        <v>195</v>
      </c>
      <c r="H11" s="348">
        <v>10</v>
      </c>
      <c r="I11" s="348" t="s">
        <v>160</v>
      </c>
      <c r="J11" s="88">
        <f t="shared" si="0"/>
        <v>205</v>
      </c>
    </row>
    <row r="12" spans="1:10" ht="11.25" customHeight="1">
      <c r="A12" s="81" t="s">
        <v>50</v>
      </c>
      <c r="B12" s="89" t="s">
        <v>531</v>
      </c>
      <c r="C12" s="88">
        <v>110</v>
      </c>
      <c r="D12" s="348" t="s">
        <v>160</v>
      </c>
      <c r="E12" s="348" t="s">
        <v>160</v>
      </c>
      <c r="F12" s="348" t="s">
        <v>160</v>
      </c>
      <c r="G12" s="348">
        <f>SUM(C12:F12)</f>
        <v>110</v>
      </c>
      <c r="H12" s="348">
        <v>5</v>
      </c>
      <c r="I12" s="348" t="s">
        <v>160</v>
      </c>
      <c r="J12" s="348">
        <f t="shared" si="0"/>
        <v>115</v>
      </c>
    </row>
    <row r="13" spans="1:10" ht="11.25" customHeight="1">
      <c r="A13" s="81" t="s">
        <v>50</v>
      </c>
      <c r="B13" s="89" t="s">
        <v>53</v>
      </c>
      <c r="C13" s="88">
        <v>274</v>
      </c>
      <c r="D13" s="348" t="s">
        <v>160</v>
      </c>
      <c r="E13" s="348" t="s">
        <v>160</v>
      </c>
      <c r="F13" s="348" t="s">
        <v>160</v>
      </c>
      <c r="G13" s="88">
        <f t="shared" si="1"/>
        <v>274</v>
      </c>
      <c r="H13" s="348">
        <v>25</v>
      </c>
      <c r="I13" s="348" t="s">
        <v>160</v>
      </c>
      <c r="J13" s="88">
        <f t="shared" si="0"/>
        <v>299</v>
      </c>
    </row>
    <row r="14" spans="1:10" ht="11.25" customHeight="1">
      <c r="A14" s="81" t="s">
        <v>50</v>
      </c>
      <c r="B14" s="89" t="s">
        <v>54</v>
      </c>
      <c r="C14" s="88">
        <v>405</v>
      </c>
      <c r="D14" s="348" t="s">
        <v>160</v>
      </c>
      <c r="E14" s="348" t="s">
        <v>160</v>
      </c>
      <c r="F14" s="348" t="s">
        <v>160</v>
      </c>
      <c r="G14" s="88">
        <f t="shared" si="1"/>
        <v>405</v>
      </c>
      <c r="H14" s="348">
        <v>18</v>
      </c>
      <c r="I14" s="348" t="s">
        <v>160</v>
      </c>
      <c r="J14" s="88">
        <f t="shared" si="0"/>
        <v>423</v>
      </c>
    </row>
    <row r="15" spans="1:10" ht="12" customHeight="1">
      <c r="A15" s="81" t="s">
        <v>50</v>
      </c>
      <c r="B15" s="89" t="s">
        <v>55</v>
      </c>
      <c r="C15" s="88">
        <v>366</v>
      </c>
      <c r="D15" s="348" t="s">
        <v>160</v>
      </c>
      <c r="E15" s="348" t="s">
        <v>160</v>
      </c>
      <c r="F15" s="348" t="s">
        <v>160</v>
      </c>
      <c r="G15" s="88">
        <f t="shared" si="1"/>
        <v>366</v>
      </c>
      <c r="H15" s="348">
        <v>8</v>
      </c>
      <c r="I15" s="348" t="s">
        <v>160</v>
      </c>
      <c r="J15" s="88">
        <f t="shared" si="0"/>
        <v>374</v>
      </c>
    </row>
    <row r="16" spans="1:10" ht="11.25" customHeight="1">
      <c r="A16" s="81" t="s">
        <v>50</v>
      </c>
      <c r="B16" s="89" t="s">
        <v>56</v>
      </c>
      <c r="C16" s="88">
        <v>235</v>
      </c>
      <c r="D16" s="348" t="s">
        <v>160</v>
      </c>
      <c r="E16" s="348" t="s">
        <v>160</v>
      </c>
      <c r="F16" s="348" t="s">
        <v>160</v>
      </c>
      <c r="G16" s="88">
        <f t="shared" si="1"/>
        <v>235</v>
      </c>
      <c r="H16" s="348">
        <v>11</v>
      </c>
      <c r="I16" s="348" t="s">
        <v>160</v>
      </c>
      <c r="J16" s="88">
        <f t="shared" si="0"/>
        <v>246</v>
      </c>
    </row>
    <row r="17" spans="1:11" ht="11.25" customHeight="1">
      <c r="A17" s="81" t="s">
        <v>50</v>
      </c>
      <c r="B17" s="89" t="s">
        <v>57</v>
      </c>
      <c r="C17" s="88">
        <v>223</v>
      </c>
      <c r="D17" s="348" t="s">
        <v>160</v>
      </c>
      <c r="E17" s="348" t="s">
        <v>160</v>
      </c>
      <c r="F17" s="348" t="s">
        <v>160</v>
      </c>
      <c r="G17" s="88">
        <f t="shared" si="1"/>
        <v>223</v>
      </c>
      <c r="H17" s="348">
        <v>16</v>
      </c>
      <c r="I17" s="348" t="s">
        <v>160</v>
      </c>
      <c r="J17" s="88">
        <f t="shared" si="0"/>
        <v>239</v>
      </c>
    </row>
    <row r="18" spans="1:11" ht="11.25" customHeight="1">
      <c r="A18" s="81" t="s">
        <v>50</v>
      </c>
      <c r="B18" s="89" t="s">
        <v>58</v>
      </c>
      <c r="C18" s="88">
        <v>178</v>
      </c>
      <c r="D18" s="348" t="s">
        <v>160</v>
      </c>
      <c r="E18" s="348" t="s">
        <v>160</v>
      </c>
      <c r="F18" s="348" t="s">
        <v>160</v>
      </c>
      <c r="G18" s="88">
        <f t="shared" si="1"/>
        <v>178</v>
      </c>
      <c r="H18" s="348">
        <v>12</v>
      </c>
      <c r="I18" s="348" t="s">
        <v>160</v>
      </c>
      <c r="J18" s="88">
        <f t="shared" si="0"/>
        <v>190</v>
      </c>
    </row>
    <row r="19" spans="1:11" ht="11.25" customHeight="1">
      <c r="A19" s="81" t="s">
        <v>50</v>
      </c>
      <c r="B19" s="89" t="s">
        <v>59</v>
      </c>
      <c r="C19" s="88">
        <v>286</v>
      </c>
      <c r="D19" s="348" t="s">
        <v>160</v>
      </c>
      <c r="E19" s="348" t="s">
        <v>160</v>
      </c>
      <c r="F19" s="348" t="s">
        <v>160</v>
      </c>
      <c r="G19" s="88">
        <f t="shared" si="1"/>
        <v>286</v>
      </c>
      <c r="H19" s="348" t="s">
        <v>160</v>
      </c>
      <c r="I19" s="348" t="s">
        <v>160</v>
      </c>
      <c r="J19" s="88">
        <f t="shared" si="0"/>
        <v>286</v>
      </c>
    </row>
    <row r="20" spans="1:11" ht="11.25" customHeight="1">
      <c r="A20" s="81" t="s">
        <v>50</v>
      </c>
      <c r="B20" s="89" t="s">
        <v>60</v>
      </c>
      <c r="C20" s="88">
        <v>358</v>
      </c>
      <c r="D20" s="348" t="s">
        <v>160</v>
      </c>
      <c r="E20" s="348" t="s">
        <v>160</v>
      </c>
      <c r="F20" s="348" t="s">
        <v>160</v>
      </c>
      <c r="G20" s="88">
        <f t="shared" si="1"/>
        <v>358</v>
      </c>
      <c r="H20" s="348">
        <v>14</v>
      </c>
      <c r="I20" s="348" t="s">
        <v>160</v>
      </c>
      <c r="J20" s="88">
        <f t="shared" si="0"/>
        <v>372</v>
      </c>
    </row>
    <row r="21" spans="1:11" ht="11.25" customHeight="1">
      <c r="A21" s="81" t="s">
        <v>50</v>
      </c>
      <c r="B21" s="89" t="s">
        <v>61</v>
      </c>
      <c r="C21" s="88">
        <v>304</v>
      </c>
      <c r="D21" s="348" t="s">
        <v>160</v>
      </c>
      <c r="E21" s="348" t="s">
        <v>160</v>
      </c>
      <c r="F21" s="348" t="s">
        <v>160</v>
      </c>
      <c r="G21" s="88">
        <f t="shared" si="1"/>
        <v>304</v>
      </c>
      <c r="H21" s="348">
        <v>14</v>
      </c>
      <c r="I21" s="348" t="s">
        <v>160</v>
      </c>
      <c r="J21" s="88">
        <f t="shared" si="0"/>
        <v>318</v>
      </c>
    </row>
    <row r="22" spans="1:11" ht="11.25" customHeight="1">
      <c r="A22" s="81" t="s">
        <v>50</v>
      </c>
      <c r="B22" s="89" t="s">
        <v>62</v>
      </c>
      <c r="C22" s="88">
        <v>212</v>
      </c>
      <c r="D22" s="348" t="s">
        <v>160</v>
      </c>
      <c r="E22" s="348" t="s">
        <v>160</v>
      </c>
      <c r="F22" s="348" t="s">
        <v>160</v>
      </c>
      <c r="G22" s="88">
        <f t="shared" si="1"/>
        <v>212</v>
      </c>
      <c r="H22" s="348" t="s">
        <v>160</v>
      </c>
      <c r="I22" s="348" t="s">
        <v>160</v>
      </c>
      <c r="J22" s="88">
        <f t="shared" si="0"/>
        <v>212</v>
      </c>
    </row>
    <row r="23" spans="1:11" ht="11.25" customHeight="1">
      <c r="A23" s="81" t="s">
        <v>50</v>
      </c>
      <c r="B23" s="89" t="s">
        <v>63</v>
      </c>
      <c r="C23" s="88">
        <v>170</v>
      </c>
      <c r="D23" s="348" t="s">
        <v>160</v>
      </c>
      <c r="E23" s="348" t="s">
        <v>160</v>
      </c>
      <c r="F23" s="348" t="s">
        <v>160</v>
      </c>
      <c r="G23" s="88">
        <f t="shared" si="1"/>
        <v>170</v>
      </c>
      <c r="H23" s="348" t="s">
        <v>160</v>
      </c>
      <c r="I23" s="348" t="s">
        <v>160</v>
      </c>
      <c r="J23" s="88">
        <f t="shared" si="0"/>
        <v>170</v>
      </c>
      <c r="K23" s="380"/>
    </row>
    <row r="24" spans="1:11" ht="11.25" customHeight="1">
      <c r="A24" s="81" t="s">
        <v>50</v>
      </c>
      <c r="B24" s="89" t="s">
        <v>64</v>
      </c>
      <c r="C24" s="88">
        <v>165</v>
      </c>
      <c r="D24" s="348" t="s">
        <v>160</v>
      </c>
      <c r="E24" s="348" t="s">
        <v>160</v>
      </c>
      <c r="F24" s="348" t="s">
        <v>160</v>
      </c>
      <c r="G24" s="88">
        <f t="shared" si="1"/>
        <v>165</v>
      </c>
      <c r="H24" s="348">
        <v>18</v>
      </c>
      <c r="I24" s="348" t="s">
        <v>160</v>
      </c>
      <c r="J24" s="88">
        <f t="shared" si="0"/>
        <v>183</v>
      </c>
    </row>
    <row r="25" spans="1:11">
      <c r="A25" s="81" t="s">
        <v>50</v>
      </c>
      <c r="B25" s="89" t="s">
        <v>65</v>
      </c>
      <c r="C25" s="88">
        <v>304</v>
      </c>
      <c r="D25" s="348" t="s">
        <v>160</v>
      </c>
      <c r="E25" s="348" t="s">
        <v>160</v>
      </c>
      <c r="F25" s="348" t="s">
        <v>160</v>
      </c>
      <c r="G25" s="88">
        <f t="shared" si="1"/>
        <v>304</v>
      </c>
      <c r="H25" s="348">
        <v>11</v>
      </c>
      <c r="I25" s="348" t="s">
        <v>160</v>
      </c>
      <c r="J25" s="88">
        <f t="shared" si="0"/>
        <v>315</v>
      </c>
    </row>
    <row r="26" spans="1:11" ht="12" customHeight="1">
      <c r="A26" s="81" t="s">
        <v>50</v>
      </c>
      <c r="B26" s="89" t="s">
        <v>66</v>
      </c>
      <c r="C26" s="88">
        <v>88</v>
      </c>
      <c r="D26" s="348" t="s">
        <v>160</v>
      </c>
      <c r="E26" s="348" t="s">
        <v>160</v>
      </c>
      <c r="F26" s="348" t="s">
        <v>160</v>
      </c>
      <c r="G26" s="88">
        <f t="shared" si="1"/>
        <v>88</v>
      </c>
      <c r="H26" s="348" t="s">
        <v>160</v>
      </c>
      <c r="I26" s="348" t="s">
        <v>160</v>
      </c>
      <c r="J26" s="88">
        <f t="shared" si="0"/>
        <v>88</v>
      </c>
    </row>
    <row r="27" spans="1:11" ht="11.25" customHeight="1">
      <c r="A27" s="81" t="s">
        <v>50</v>
      </c>
      <c r="B27" s="89" t="s">
        <v>67</v>
      </c>
      <c r="C27" s="88">
        <v>320</v>
      </c>
      <c r="D27" s="348" t="s">
        <v>160</v>
      </c>
      <c r="E27" s="348" t="s">
        <v>160</v>
      </c>
      <c r="F27" s="348" t="s">
        <v>160</v>
      </c>
      <c r="G27" s="88">
        <f t="shared" si="1"/>
        <v>320</v>
      </c>
      <c r="H27" s="348" t="s">
        <v>160</v>
      </c>
      <c r="I27" s="348" t="s">
        <v>160</v>
      </c>
      <c r="J27" s="88">
        <f t="shared" si="0"/>
        <v>320</v>
      </c>
    </row>
    <row r="28" spans="1:11" ht="11.25" customHeight="1">
      <c r="A28" s="81" t="s">
        <v>50</v>
      </c>
      <c r="B28" s="89" t="s">
        <v>68</v>
      </c>
      <c r="C28" s="88">
        <v>217</v>
      </c>
      <c r="D28" s="348" t="s">
        <v>160</v>
      </c>
      <c r="E28" s="348" t="s">
        <v>160</v>
      </c>
      <c r="F28" s="348" t="s">
        <v>160</v>
      </c>
      <c r="G28" s="88">
        <f t="shared" si="1"/>
        <v>217</v>
      </c>
      <c r="H28" s="348" t="s">
        <v>160</v>
      </c>
      <c r="I28" s="348" t="s">
        <v>160</v>
      </c>
      <c r="J28" s="88">
        <f t="shared" si="0"/>
        <v>217</v>
      </c>
    </row>
    <row r="29" spans="1:11" ht="11.25" customHeight="1">
      <c r="A29" s="81" t="s">
        <v>50</v>
      </c>
      <c r="B29" s="89" t="s">
        <v>69</v>
      </c>
      <c r="C29" s="88">
        <v>94</v>
      </c>
      <c r="D29" s="348" t="s">
        <v>160</v>
      </c>
      <c r="E29" s="348" t="s">
        <v>160</v>
      </c>
      <c r="F29" s="348" t="s">
        <v>160</v>
      </c>
      <c r="G29" s="88">
        <f t="shared" si="1"/>
        <v>94</v>
      </c>
      <c r="H29" s="348" t="s">
        <v>160</v>
      </c>
      <c r="I29" s="348" t="s">
        <v>160</v>
      </c>
      <c r="J29" s="88">
        <f t="shared" si="0"/>
        <v>94</v>
      </c>
    </row>
    <row r="30" spans="1:11" ht="12.75" customHeight="1">
      <c r="A30" s="81" t="s">
        <v>50</v>
      </c>
      <c r="B30" s="89" t="s">
        <v>70</v>
      </c>
      <c r="C30" s="88">
        <v>133</v>
      </c>
      <c r="D30" s="348" t="s">
        <v>160</v>
      </c>
      <c r="E30" s="348" t="s">
        <v>160</v>
      </c>
      <c r="F30" s="348" t="s">
        <v>160</v>
      </c>
      <c r="G30" s="88">
        <f t="shared" si="1"/>
        <v>133</v>
      </c>
      <c r="H30" s="348" t="s">
        <v>160</v>
      </c>
      <c r="I30" s="348" t="s">
        <v>160</v>
      </c>
      <c r="J30" s="88">
        <f t="shared" si="0"/>
        <v>133</v>
      </c>
    </row>
    <row r="31" spans="1:11" ht="11.25" customHeight="1">
      <c r="A31" s="81" t="s">
        <v>50</v>
      </c>
      <c r="B31" s="89" t="s">
        <v>71</v>
      </c>
      <c r="C31" s="88">
        <v>248</v>
      </c>
      <c r="D31" s="348" t="s">
        <v>160</v>
      </c>
      <c r="E31" s="348" t="s">
        <v>160</v>
      </c>
      <c r="F31" s="348" t="s">
        <v>160</v>
      </c>
      <c r="G31" s="88">
        <f t="shared" si="1"/>
        <v>248</v>
      </c>
      <c r="H31" s="348">
        <v>11</v>
      </c>
      <c r="I31" s="348" t="s">
        <v>160</v>
      </c>
      <c r="J31" s="88">
        <f t="shared" si="0"/>
        <v>259</v>
      </c>
    </row>
    <row r="32" spans="1:11" ht="11.25" customHeight="1">
      <c r="A32" s="81" t="s">
        <v>50</v>
      </c>
      <c r="B32" s="89" t="s">
        <v>72</v>
      </c>
      <c r="C32" s="88">
        <v>113</v>
      </c>
      <c r="D32" s="348" t="s">
        <v>160</v>
      </c>
      <c r="E32" s="348" t="s">
        <v>160</v>
      </c>
      <c r="F32" s="348" t="s">
        <v>160</v>
      </c>
      <c r="G32" s="88">
        <f t="shared" si="1"/>
        <v>113</v>
      </c>
      <c r="H32" s="348" t="s">
        <v>160</v>
      </c>
      <c r="I32" s="348" t="s">
        <v>160</v>
      </c>
      <c r="J32" s="88">
        <f t="shared" si="0"/>
        <v>113</v>
      </c>
    </row>
    <row r="33" spans="1:15" ht="12" customHeight="1">
      <c r="A33" s="81" t="s">
        <v>50</v>
      </c>
      <c r="B33" s="89" t="s">
        <v>73</v>
      </c>
      <c r="C33" s="88">
        <v>165</v>
      </c>
      <c r="D33" s="348" t="s">
        <v>160</v>
      </c>
      <c r="E33" s="348" t="s">
        <v>160</v>
      </c>
      <c r="F33" s="348" t="s">
        <v>160</v>
      </c>
      <c r="G33" s="88">
        <f t="shared" si="1"/>
        <v>165</v>
      </c>
      <c r="H33" s="348">
        <v>8</v>
      </c>
      <c r="I33" s="348" t="s">
        <v>160</v>
      </c>
      <c r="J33" s="88">
        <f t="shared" si="0"/>
        <v>173</v>
      </c>
    </row>
    <row r="34" spans="1:15" ht="12" customHeight="1">
      <c r="A34" s="81" t="s">
        <v>50</v>
      </c>
      <c r="B34" s="89" t="s">
        <v>74</v>
      </c>
      <c r="C34" s="88">
        <v>201</v>
      </c>
      <c r="D34" s="348" t="s">
        <v>160</v>
      </c>
      <c r="E34" s="348" t="s">
        <v>160</v>
      </c>
      <c r="F34" s="348" t="s">
        <v>160</v>
      </c>
      <c r="G34" s="88">
        <f t="shared" si="1"/>
        <v>201</v>
      </c>
      <c r="H34" s="348">
        <v>11</v>
      </c>
      <c r="I34" s="348" t="s">
        <v>160</v>
      </c>
      <c r="J34" s="88">
        <f t="shared" si="0"/>
        <v>212</v>
      </c>
    </row>
    <row r="35" spans="1:15" ht="13.5" customHeight="1">
      <c r="A35" s="81" t="s">
        <v>75</v>
      </c>
      <c r="B35" s="89" t="s">
        <v>76</v>
      </c>
      <c r="C35" s="88">
        <v>176</v>
      </c>
      <c r="D35" s="348" t="s">
        <v>160</v>
      </c>
      <c r="E35" s="348">
        <v>369</v>
      </c>
      <c r="F35" s="348" t="s">
        <v>160</v>
      </c>
      <c r="G35" s="88">
        <f t="shared" si="1"/>
        <v>545</v>
      </c>
      <c r="H35" s="348" t="s">
        <v>160</v>
      </c>
      <c r="I35" s="348">
        <v>15</v>
      </c>
      <c r="J35" s="88">
        <f t="shared" si="0"/>
        <v>560</v>
      </c>
    </row>
    <row r="36" spans="1:15" ht="11.25" customHeight="1">
      <c r="A36" s="81" t="s">
        <v>75</v>
      </c>
      <c r="B36" s="89" t="s">
        <v>77</v>
      </c>
      <c r="C36" s="88">
        <v>262</v>
      </c>
      <c r="D36" s="348" t="s">
        <v>160</v>
      </c>
      <c r="E36" s="88">
        <v>812</v>
      </c>
      <c r="F36" s="348" t="s">
        <v>160</v>
      </c>
      <c r="G36" s="88">
        <f t="shared" si="1"/>
        <v>1074</v>
      </c>
      <c r="H36" s="348" t="s">
        <v>161</v>
      </c>
      <c r="I36" s="348" t="s">
        <v>161</v>
      </c>
      <c r="J36" s="88">
        <v>1082</v>
      </c>
    </row>
    <row r="37" spans="1:15" ht="11.25" customHeight="1">
      <c r="A37" s="81" t="s">
        <v>75</v>
      </c>
      <c r="B37" s="89" t="s">
        <v>78</v>
      </c>
      <c r="C37" s="88">
        <v>230</v>
      </c>
      <c r="D37" s="348" t="s">
        <v>160</v>
      </c>
      <c r="E37" s="88">
        <v>887</v>
      </c>
      <c r="F37" s="348" t="s">
        <v>160</v>
      </c>
      <c r="G37" s="88">
        <f t="shared" si="1"/>
        <v>1117</v>
      </c>
      <c r="H37" s="348" t="s">
        <v>160</v>
      </c>
      <c r="I37" s="88">
        <v>19</v>
      </c>
      <c r="J37" s="88">
        <f t="shared" ref="J37:J55" si="2">SUM(G37:I37)</f>
        <v>1136</v>
      </c>
    </row>
    <row r="38" spans="1:15" ht="11.25" customHeight="1">
      <c r="A38" s="81" t="s">
        <v>75</v>
      </c>
      <c r="B38" s="89" t="s">
        <v>79</v>
      </c>
      <c r="C38" s="88">
        <v>237</v>
      </c>
      <c r="D38" s="348" t="s">
        <v>160</v>
      </c>
      <c r="E38" s="88">
        <v>406</v>
      </c>
      <c r="F38" s="348" t="s">
        <v>160</v>
      </c>
      <c r="G38" s="88">
        <f t="shared" si="1"/>
        <v>643</v>
      </c>
      <c r="H38" s="348" t="s">
        <v>160</v>
      </c>
      <c r="I38" s="348">
        <v>15</v>
      </c>
      <c r="J38" s="88">
        <f t="shared" si="2"/>
        <v>658</v>
      </c>
    </row>
    <row r="39" spans="1:15" ht="11.25" customHeight="1">
      <c r="A39" s="81" t="s">
        <v>75</v>
      </c>
      <c r="B39" s="89" t="s">
        <v>80</v>
      </c>
      <c r="C39" s="88">
        <v>172</v>
      </c>
      <c r="D39" s="348" t="s">
        <v>160</v>
      </c>
      <c r="E39" s="88">
        <v>357</v>
      </c>
      <c r="F39" s="348" t="s">
        <v>160</v>
      </c>
      <c r="G39" s="88">
        <f t="shared" si="1"/>
        <v>529</v>
      </c>
      <c r="H39" s="88">
        <v>21</v>
      </c>
      <c r="I39" s="88">
        <v>23</v>
      </c>
      <c r="J39" s="88">
        <f t="shared" si="2"/>
        <v>573</v>
      </c>
    </row>
    <row r="40" spans="1:15" ht="11.25" customHeight="1">
      <c r="A40" s="81" t="s">
        <v>75</v>
      </c>
      <c r="B40" s="89" t="s">
        <v>81</v>
      </c>
      <c r="C40" s="88">
        <v>190</v>
      </c>
      <c r="D40" s="348" t="s">
        <v>160</v>
      </c>
      <c r="E40" s="88">
        <v>345</v>
      </c>
      <c r="F40" s="348" t="s">
        <v>160</v>
      </c>
      <c r="G40" s="88">
        <f t="shared" si="1"/>
        <v>535</v>
      </c>
      <c r="H40" s="348">
        <v>8</v>
      </c>
      <c r="I40" s="88">
        <v>9</v>
      </c>
      <c r="J40" s="88">
        <f t="shared" si="2"/>
        <v>552</v>
      </c>
    </row>
    <row r="41" spans="1:15" ht="11.25" customHeight="1">
      <c r="A41" s="81" t="s">
        <v>75</v>
      </c>
      <c r="B41" s="89" t="s">
        <v>82</v>
      </c>
      <c r="C41" s="88">
        <v>152</v>
      </c>
      <c r="D41" s="348" t="s">
        <v>160</v>
      </c>
      <c r="E41" s="88">
        <v>293</v>
      </c>
      <c r="F41" s="348" t="s">
        <v>160</v>
      </c>
      <c r="G41" s="88">
        <f t="shared" si="1"/>
        <v>445</v>
      </c>
      <c r="H41" s="88">
        <v>14</v>
      </c>
      <c r="I41" s="88">
        <v>10</v>
      </c>
      <c r="J41" s="88">
        <f t="shared" si="2"/>
        <v>469</v>
      </c>
    </row>
    <row r="42" spans="1:15" ht="12" customHeight="1">
      <c r="A42" s="81" t="s">
        <v>75</v>
      </c>
      <c r="B42" s="89" t="s">
        <v>83</v>
      </c>
      <c r="C42" s="348" t="s">
        <v>160</v>
      </c>
      <c r="D42" s="348" t="s">
        <v>160</v>
      </c>
      <c r="E42" s="88">
        <v>332</v>
      </c>
      <c r="F42" s="348" t="s">
        <v>160</v>
      </c>
      <c r="G42" s="88">
        <f t="shared" si="1"/>
        <v>332</v>
      </c>
      <c r="H42" s="348" t="s">
        <v>160</v>
      </c>
      <c r="I42" s="88">
        <v>11</v>
      </c>
      <c r="J42" s="88">
        <f t="shared" si="2"/>
        <v>343</v>
      </c>
    </row>
    <row r="43" spans="1:15" ht="12" customHeight="1">
      <c r="A43" s="81" t="s">
        <v>75</v>
      </c>
      <c r="B43" s="89" t="s">
        <v>84</v>
      </c>
      <c r="C43" s="88">
        <v>105</v>
      </c>
      <c r="D43" s="348" t="s">
        <v>160</v>
      </c>
      <c r="E43" s="88">
        <v>338</v>
      </c>
      <c r="F43" s="348" t="s">
        <v>160</v>
      </c>
      <c r="G43" s="88">
        <f t="shared" si="1"/>
        <v>443</v>
      </c>
      <c r="H43" s="348" t="s">
        <v>160</v>
      </c>
      <c r="I43" s="88">
        <v>26</v>
      </c>
      <c r="J43" s="88">
        <f t="shared" si="2"/>
        <v>469</v>
      </c>
    </row>
    <row r="44" spans="1:15" ht="11.25" customHeight="1">
      <c r="A44" s="81" t="s">
        <v>75</v>
      </c>
      <c r="B44" s="89" t="s">
        <v>85</v>
      </c>
      <c r="C44" s="88">
        <v>175</v>
      </c>
      <c r="D44" s="348" t="s">
        <v>160</v>
      </c>
      <c r="E44" s="88">
        <v>419</v>
      </c>
      <c r="F44" s="348" t="s">
        <v>160</v>
      </c>
      <c r="G44" s="88">
        <f t="shared" si="1"/>
        <v>594</v>
      </c>
      <c r="H44" s="348" t="s">
        <v>160</v>
      </c>
      <c r="I44" s="88">
        <v>12</v>
      </c>
      <c r="J44" s="88">
        <f t="shared" si="2"/>
        <v>606</v>
      </c>
    </row>
    <row r="45" spans="1:15" ht="11.25" customHeight="1">
      <c r="A45" s="81" t="s">
        <v>75</v>
      </c>
      <c r="B45" s="89" t="s">
        <v>86</v>
      </c>
      <c r="C45" s="88">
        <v>190</v>
      </c>
      <c r="D45" s="348" t="s">
        <v>160</v>
      </c>
      <c r="E45" s="88">
        <v>216</v>
      </c>
      <c r="F45" s="348" t="s">
        <v>160</v>
      </c>
      <c r="G45" s="88">
        <f t="shared" si="1"/>
        <v>406</v>
      </c>
      <c r="H45" s="88">
        <v>10</v>
      </c>
      <c r="I45" s="88">
        <v>14</v>
      </c>
      <c r="J45" s="348">
        <f t="shared" si="2"/>
        <v>430</v>
      </c>
    </row>
    <row r="46" spans="1:15" ht="12.75" customHeight="1">
      <c r="A46" s="81" t="s">
        <v>87</v>
      </c>
      <c r="B46" s="89" t="s">
        <v>88</v>
      </c>
      <c r="C46" s="348" t="s">
        <v>160</v>
      </c>
      <c r="D46" s="348" t="s">
        <v>160</v>
      </c>
      <c r="E46" s="88">
        <v>409</v>
      </c>
      <c r="F46" s="348" t="s">
        <v>160</v>
      </c>
      <c r="G46" s="88">
        <f t="shared" si="1"/>
        <v>409</v>
      </c>
      <c r="H46" s="348" t="s">
        <v>160</v>
      </c>
      <c r="I46" s="348">
        <v>13</v>
      </c>
      <c r="J46" s="88">
        <f t="shared" si="2"/>
        <v>422</v>
      </c>
      <c r="M46" s="376"/>
      <c r="N46" s="376"/>
      <c r="O46" s="376"/>
    </row>
    <row r="47" spans="1:15" ht="11.25" customHeight="1">
      <c r="A47" s="81" t="s">
        <v>87</v>
      </c>
      <c r="B47" s="89" t="s">
        <v>89</v>
      </c>
      <c r="C47" s="348" t="s">
        <v>160</v>
      </c>
      <c r="D47" s="348" t="s">
        <v>160</v>
      </c>
      <c r="E47" s="88">
        <v>751</v>
      </c>
      <c r="F47" s="348" t="s">
        <v>160</v>
      </c>
      <c r="G47" s="88">
        <f t="shared" si="1"/>
        <v>751</v>
      </c>
      <c r="H47" s="348" t="s">
        <v>160</v>
      </c>
      <c r="I47" s="348" t="s">
        <v>160</v>
      </c>
      <c r="J47" s="88">
        <f t="shared" si="2"/>
        <v>751</v>
      </c>
      <c r="M47" s="376"/>
      <c r="N47" s="376"/>
      <c r="O47" s="376"/>
    </row>
    <row r="48" spans="1:15" ht="11.25" customHeight="1">
      <c r="A48" s="81" t="s">
        <v>87</v>
      </c>
      <c r="B48" s="89" t="s">
        <v>90</v>
      </c>
      <c r="C48" s="348" t="s">
        <v>160</v>
      </c>
      <c r="D48" s="348" t="s">
        <v>160</v>
      </c>
      <c r="E48" s="88">
        <v>519</v>
      </c>
      <c r="F48" s="348" t="s">
        <v>160</v>
      </c>
      <c r="G48" s="88">
        <f t="shared" si="1"/>
        <v>519</v>
      </c>
      <c r="H48" s="348" t="s">
        <v>160</v>
      </c>
      <c r="I48" s="88">
        <v>22</v>
      </c>
      <c r="J48" s="88">
        <f t="shared" si="2"/>
        <v>541</v>
      </c>
      <c r="M48" s="376"/>
      <c r="N48" s="376"/>
      <c r="O48" s="376"/>
    </row>
    <row r="49" spans="1:15" ht="12" customHeight="1">
      <c r="A49" s="81" t="s">
        <v>91</v>
      </c>
      <c r="B49" s="89" t="s">
        <v>92</v>
      </c>
      <c r="C49" s="348" t="s">
        <v>160</v>
      </c>
      <c r="D49" s="348" t="s">
        <v>160</v>
      </c>
      <c r="E49" s="348" t="s">
        <v>160</v>
      </c>
      <c r="F49" s="88">
        <v>831</v>
      </c>
      <c r="G49" s="88">
        <f t="shared" si="1"/>
        <v>831</v>
      </c>
      <c r="H49" s="348" t="s">
        <v>160</v>
      </c>
      <c r="I49" s="88">
        <v>11</v>
      </c>
      <c r="J49" s="88">
        <f t="shared" si="2"/>
        <v>842</v>
      </c>
      <c r="M49" s="376"/>
      <c r="N49" s="376"/>
      <c r="O49" s="376"/>
    </row>
    <row r="50" spans="1:15" ht="11.25" customHeight="1">
      <c r="A50" s="81" t="s">
        <v>91</v>
      </c>
      <c r="B50" s="89" t="s">
        <v>93</v>
      </c>
      <c r="C50" s="348" t="s">
        <v>160</v>
      </c>
      <c r="D50" s="348" t="s">
        <v>160</v>
      </c>
      <c r="E50" s="348" t="s">
        <v>160</v>
      </c>
      <c r="F50" s="88">
        <v>710</v>
      </c>
      <c r="G50" s="88">
        <f t="shared" si="1"/>
        <v>710</v>
      </c>
      <c r="H50" s="348" t="s">
        <v>160</v>
      </c>
      <c r="I50" s="348">
        <v>6</v>
      </c>
      <c r="J50" s="88">
        <f t="shared" si="2"/>
        <v>716</v>
      </c>
      <c r="M50" s="376"/>
      <c r="N50" s="376"/>
      <c r="O50" s="376"/>
    </row>
    <row r="51" spans="1:15" ht="11.25" customHeight="1">
      <c r="A51" s="81" t="s">
        <v>91</v>
      </c>
      <c r="B51" s="89" t="s">
        <v>94</v>
      </c>
      <c r="C51" s="348" t="s">
        <v>160</v>
      </c>
      <c r="D51" s="348" t="s">
        <v>160</v>
      </c>
      <c r="E51" s="348" t="s">
        <v>160</v>
      </c>
      <c r="F51" s="88">
        <v>1002</v>
      </c>
      <c r="G51" s="88">
        <f t="shared" si="1"/>
        <v>1002</v>
      </c>
      <c r="H51" s="348" t="s">
        <v>160</v>
      </c>
      <c r="I51" s="348" t="s">
        <v>160</v>
      </c>
      <c r="J51" s="88">
        <f t="shared" si="2"/>
        <v>1002</v>
      </c>
      <c r="M51" s="376"/>
      <c r="N51" s="376"/>
      <c r="O51" s="376"/>
    </row>
    <row r="52" spans="1:15" ht="11.25" customHeight="1">
      <c r="A52" s="81" t="s">
        <v>91</v>
      </c>
      <c r="B52" s="89" t="s">
        <v>95</v>
      </c>
      <c r="C52" s="348" t="s">
        <v>160</v>
      </c>
      <c r="D52" s="348" t="s">
        <v>160</v>
      </c>
      <c r="E52" s="348" t="s">
        <v>160</v>
      </c>
      <c r="F52" s="88">
        <v>871</v>
      </c>
      <c r="G52" s="88">
        <f t="shared" si="1"/>
        <v>871</v>
      </c>
      <c r="H52" s="348" t="s">
        <v>160</v>
      </c>
      <c r="I52" s="348" t="s">
        <v>160</v>
      </c>
      <c r="J52" s="88">
        <f t="shared" si="2"/>
        <v>871</v>
      </c>
      <c r="M52" s="376"/>
      <c r="N52" s="376"/>
      <c r="O52" s="376"/>
    </row>
    <row r="53" spans="1:15" ht="11.25" customHeight="1">
      <c r="A53" s="81" t="s">
        <v>91</v>
      </c>
      <c r="B53" s="89" t="s">
        <v>96</v>
      </c>
      <c r="C53" s="348" t="s">
        <v>160</v>
      </c>
      <c r="D53" s="348" t="s">
        <v>160</v>
      </c>
      <c r="E53" s="348" t="s">
        <v>160</v>
      </c>
      <c r="F53" s="88">
        <v>893</v>
      </c>
      <c r="G53" s="88">
        <f t="shared" si="1"/>
        <v>893</v>
      </c>
      <c r="H53" s="348" t="s">
        <v>161</v>
      </c>
      <c r="I53" s="348" t="s">
        <v>161</v>
      </c>
      <c r="J53" s="88">
        <f t="shared" si="2"/>
        <v>893</v>
      </c>
      <c r="M53" s="376"/>
      <c r="N53" s="376"/>
      <c r="O53" s="376"/>
    </row>
    <row r="54" spans="1:15" ht="11.25" customHeight="1">
      <c r="A54" s="81" t="s">
        <v>91</v>
      </c>
      <c r="B54" s="89" t="s">
        <v>97</v>
      </c>
      <c r="C54" s="348" t="s">
        <v>160</v>
      </c>
      <c r="D54" s="348" t="s">
        <v>160</v>
      </c>
      <c r="E54" s="348" t="s">
        <v>160</v>
      </c>
      <c r="F54" s="88">
        <v>877</v>
      </c>
      <c r="G54" s="88">
        <f t="shared" si="1"/>
        <v>877</v>
      </c>
      <c r="H54" s="348" t="s">
        <v>160</v>
      </c>
      <c r="I54" s="348">
        <v>15</v>
      </c>
      <c r="J54" s="88">
        <f t="shared" si="2"/>
        <v>892</v>
      </c>
      <c r="M54" s="376"/>
      <c r="N54" s="376"/>
      <c r="O54" s="376"/>
    </row>
    <row r="55" spans="1:15" ht="11.25" customHeight="1">
      <c r="A55" s="81" t="s">
        <v>91</v>
      </c>
      <c r="B55" s="89" t="s">
        <v>98</v>
      </c>
      <c r="C55" s="348" t="s">
        <v>160</v>
      </c>
      <c r="D55" s="348" t="s">
        <v>160</v>
      </c>
      <c r="E55" s="348" t="s">
        <v>160</v>
      </c>
      <c r="F55" s="88">
        <v>493</v>
      </c>
      <c r="G55" s="88">
        <f t="shared" si="1"/>
        <v>493</v>
      </c>
      <c r="H55" s="348" t="s">
        <v>160</v>
      </c>
      <c r="I55" s="348" t="s">
        <v>160</v>
      </c>
      <c r="J55" s="88">
        <f t="shared" si="2"/>
        <v>493</v>
      </c>
      <c r="N55" s="359"/>
    </row>
    <row r="56" spans="1:15" s="90" customFormat="1" ht="15.75" customHeight="1">
      <c r="A56" s="90" t="s">
        <v>610</v>
      </c>
      <c r="B56" s="91"/>
      <c r="C56" s="349">
        <f>SUM(C4:C55)</f>
        <v>7471</v>
      </c>
      <c r="D56" s="349">
        <f t="shared" ref="D56:I56" si="3">SUM(D4:D55)</f>
        <v>559</v>
      </c>
      <c r="E56" s="349">
        <f t="shared" si="3"/>
        <v>6453</v>
      </c>
      <c r="F56" s="349">
        <f t="shared" si="3"/>
        <v>5734</v>
      </c>
      <c r="G56" s="349">
        <f>SUM(G4:G55)</f>
        <v>20217</v>
      </c>
      <c r="H56" s="349">
        <f t="shared" si="3"/>
        <v>257</v>
      </c>
      <c r="I56" s="349">
        <f t="shared" si="3"/>
        <v>221</v>
      </c>
      <c r="J56" s="349" t="s">
        <v>612</v>
      </c>
    </row>
    <row r="57" spans="1:15" s="90" customFormat="1" ht="14.25" customHeight="1">
      <c r="A57" s="90" t="s">
        <v>611</v>
      </c>
      <c r="B57" s="91"/>
      <c r="C57" s="349">
        <f>SUM(C56+H56)</f>
        <v>7728</v>
      </c>
      <c r="D57" s="349">
        <v>559</v>
      </c>
      <c r="E57" s="349">
        <v>6648</v>
      </c>
      <c r="F57" s="349">
        <v>5771</v>
      </c>
      <c r="G57" s="349" t="s">
        <v>612</v>
      </c>
      <c r="H57" s="349" t="s">
        <v>612</v>
      </c>
      <c r="I57" s="349" t="s">
        <v>612</v>
      </c>
      <c r="J57" s="349">
        <f>SUM(J4:J56)</f>
        <v>20703</v>
      </c>
    </row>
    <row r="58" spans="1:15" s="90" customFormat="1" ht="14.25" customHeight="1">
      <c r="A58" s="81" t="s">
        <v>528</v>
      </c>
      <c r="B58" s="377"/>
      <c r="C58" s="349"/>
      <c r="D58" s="349"/>
      <c r="E58" s="349"/>
      <c r="F58" s="349"/>
      <c r="G58" s="360"/>
      <c r="H58" s="360"/>
      <c r="I58" s="360"/>
      <c r="J58" s="349"/>
    </row>
    <row r="59" spans="1:15" ht="22.5" customHeight="1">
      <c r="A59" s="446" t="s">
        <v>394</v>
      </c>
      <c r="B59" s="447"/>
      <c r="C59" s="447"/>
      <c r="D59" s="447"/>
      <c r="E59" s="447"/>
      <c r="F59" s="447"/>
      <c r="G59" s="447"/>
      <c r="H59" s="447"/>
      <c r="I59" s="447"/>
      <c r="J59" s="447"/>
    </row>
  </sheetData>
  <mergeCells count="1">
    <mergeCell ref="A59:J59"/>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G51"/>
  <sheetViews>
    <sheetView showGridLines="0" view="pageLayout" topLeftCell="A5" zoomScaleNormal="100" zoomScaleSheetLayoutView="98" workbookViewId="0">
      <selection activeCell="A21" sqref="A21"/>
    </sheetView>
  </sheetViews>
  <sheetFormatPr baseColWidth="10" defaultRowHeight="13.5" outlineLevelCol="1"/>
  <cols>
    <col min="1" max="1" width="32" style="1" customWidth="1"/>
    <col min="2" max="5" width="12.7109375" style="1" customWidth="1"/>
    <col min="6" max="6" width="0" style="71" hidden="1" customWidth="1" outlineLevel="1"/>
    <col min="7" max="7" width="11.42578125" style="1" collapsed="1"/>
    <col min="8" max="256" width="11.42578125" style="1"/>
    <col min="257" max="257" width="32.28515625" style="1" customWidth="1"/>
    <col min="258" max="259" width="14.5703125" style="1" customWidth="1"/>
    <col min="260" max="260" width="14" style="1" customWidth="1"/>
    <col min="261" max="512" width="11.42578125" style="1"/>
    <col min="513" max="513" width="32.28515625" style="1" customWidth="1"/>
    <col min="514" max="515" width="14.5703125" style="1" customWidth="1"/>
    <col min="516" max="516" width="14" style="1" customWidth="1"/>
    <col min="517" max="768" width="11.42578125" style="1"/>
    <col min="769" max="769" width="32.28515625" style="1" customWidth="1"/>
    <col min="770" max="771" width="14.5703125" style="1" customWidth="1"/>
    <col min="772" max="772" width="14" style="1" customWidth="1"/>
    <col min="773" max="1024" width="11.42578125" style="1"/>
    <col min="1025" max="1025" width="32.28515625" style="1" customWidth="1"/>
    <col min="1026" max="1027" width="14.5703125" style="1" customWidth="1"/>
    <col min="1028" max="1028" width="14" style="1" customWidth="1"/>
    <col min="1029" max="1280" width="11.42578125" style="1"/>
    <col min="1281" max="1281" width="32.28515625" style="1" customWidth="1"/>
    <col min="1282" max="1283" width="14.5703125" style="1" customWidth="1"/>
    <col min="1284" max="1284" width="14" style="1" customWidth="1"/>
    <col min="1285" max="1536" width="11.42578125" style="1"/>
    <col min="1537" max="1537" width="32.28515625" style="1" customWidth="1"/>
    <col min="1538" max="1539" width="14.5703125" style="1" customWidth="1"/>
    <col min="1540" max="1540" width="14" style="1" customWidth="1"/>
    <col min="1541" max="1792" width="11.42578125" style="1"/>
    <col min="1793" max="1793" width="32.28515625" style="1" customWidth="1"/>
    <col min="1794" max="1795" width="14.5703125" style="1" customWidth="1"/>
    <col min="1796" max="1796" width="14" style="1" customWidth="1"/>
    <col min="1797" max="2048" width="11.42578125" style="1"/>
    <col min="2049" max="2049" width="32.28515625" style="1" customWidth="1"/>
    <col min="2050" max="2051" width="14.5703125" style="1" customWidth="1"/>
    <col min="2052" max="2052" width="14" style="1" customWidth="1"/>
    <col min="2053" max="2304" width="11.42578125" style="1"/>
    <col min="2305" max="2305" width="32.28515625" style="1" customWidth="1"/>
    <col min="2306" max="2307" width="14.5703125" style="1" customWidth="1"/>
    <col min="2308" max="2308" width="14" style="1" customWidth="1"/>
    <col min="2309" max="2560" width="11.42578125" style="1"/>
    <col min="2561" max="2561" width="32.28515625" style="1" customWidth="1"/>
    <col min="2562" max="2563" width="14.5703125" style="1" customWidth="1"/>
    <col min="2564" max="2564" width="14" style="1" customWidth="1"/>
    <col min="2565" max="2816" width="11.42578125" style="1"/>
    <col min="2817" max="2817" width="32.28515625" style="1" customWidth="1"/>
    <col min="2818" max="2819" width="14.5703125" style="1" customWidth="1"/>
    <col min="2820" max="2820" width="14" style="1" customWidth="1"/>
    <col min="2821" max="3072" width="11.42578125" style="1"/>
    <col min="3073" max="3073" width="32.28515625" style="1" customWidth="1"/>
    <col min="3074" max="3075" width="14.5703125" style="1" customWidth="1"/>
    <col min="3076" max="3076" width="14" style="1" customWidth="1"/>
    <col min="3077" max="3328" width="11.42578125" style="1"/>
    <col min="3329" max="3329" width="32.28515625" style="1" customWidth="1"/>
    <col min="3330" max="3331" width="14.5703125" style="1" customWidth="1"/>
    <col min="3332" max="3332" width="14" style="1" customWidth="1"/>
    <col min="3333" max="3584" width="11.42578125" style="1"/>
    <col min="3585" max="3585" width="32.28515625" style="1" customWidth="1"/>
    <col min="3586" max="3587" width="14.5703125" style="1" customWidth="1"/>
    <col min="3588" max="3588" width="14" style="1" customWidth="1"/>
    <col min="3589" max="3840" width="11.42578125" style="1"/>
    <col min="3841" max="3841" width="32.28515625" style="1" customWidth="1"/>
    <col min="3842" max="3843" width="14.5703125" style="1" customWidth="1"/>
    <col min="3844" max="3844" width="14" style="1" customWidth="1"/>
    <col min="3845" max="4096" width="11.42578125" style="1"/>
    <col min="4097" max="4097" width="32.28515625" style="1" customWidth="1"/>
    <col min="4098" max="4099" width="14.5703125" style="1" customWidth="1"/>
    <col min="4100" max="4100" width="14" style="1" customWidth="1"/>
    <col min="4101" max="4352" width="11.42578125" style="1"/>
    <col min="4353" max="4353" width="32.28515625" style="1" customWidth="1"/>
    <col min="4354" max="4355" width="14.5703125" style="1" customWidth="1"/>
    <col min="4356" max="4356" width="14" style="1" customWidth="1"/>
    <col min="4357" max="4608" width="11.42578125" style="1"/>
    <col min="4609" max="4609" width="32.28515625" style="1" customWidth="1"/>
    <col min="4610" max="4611" width="14.5703125" style="1" customWidth="1"/>
    <col min="4612" max="4612" width="14" style="1" customWidth="1"/>
    <col min="4613" max="4864" width="11.42578125" style="1"/>
    <col min="4865" max="4865" width="32.28515625" style="1" customWidth="1"/>
    <col min="4866" max="4867" width="14.5703125" style="1" customWidth="1"/>
    <col min="4868" max="4868" width="14" style="1" customWidth="1"/>
    <col min="4869" max="5120" width="11.42578125" style="1"/>
    <col min="5121" max="5121" width="32.28515625" style="1" customWidth="1"/>
    <col min="5122" max="5123" width="14.5703125" style="1" customWidth="1"/>
    <col min="5124" max="5124" width="14" style="1" customWidth="1"/>
    <col min="5125" max="5376" width="11.42578125" style="1"/>
    <col min="5377" max="5377" width="32.28515625" style="1" customWidth="1"/>
    <col min="5378" max="5379" width="14.5703125" style="1" customWidth="1"/>
    <col min="5380" max="5380" width="14" style="1" customWidth="1"/>
    <col min="5381" max="5632" width="11.42578125" style="1"/>
    <col min="5633" max="5633" width="32.28515625" style="1" customWidth="1"/>
    <col min="5634" max="5635" width="14.5703125" style="1" customWidth="1"/>
    <col min="5636" max="5636" width="14" style="1" customWidth="1"/>
    <col min="5637" max="5888" width="11.42578125" style="1"/>
    <col min="5889" max="5889" width="32.28515625" style="1" customWidth="1"/>
    <col min="5890" max="5891" width="14.5703125" style="1" customWidth="1"/>
    <col min="5892" max="5892" width="14" style="1" customWidth="1"/>
    <col min="5893" max="6144" width="11.42578125" style="1"/>
    <col min="6145" max="6145" width="32.28515625" style="1" customWidth="1"/>
    <col min="6146" max="6147" width="14.5703125" style="1" customWidth="1"/>
    <col min="6148" max="6148" width="14" style="1" customWidth="1"/>
    <col min="6149" max="6400" width="11.42578125" style="1"/>
    <col min="6401" max="6401" width="32.28515625" style="1" customWidth="1"/>
    <col min="6402" max="6403" width="14.5703125" style="1" customWidth="1"/>
    <col min="6404" max="6404" width="14" style="1" customWidth="1"/>
    <col min="6405" max="6656" width="11.42578125" style="1"/>
    <col min="6657" max="6657" width="32.28515625" style="1" customWidth="1"/>
    <col min="6658" max="6659" width="14.5703125" style="1" customWidth="1"/>
    <col min="6660" max="6660" width="14" style="1" customWidth="1"/>
    <col min="6661" max="6912" width="11.42578125" style="1"/>
    <col min="6913" max="6913" width="32.28515625" style="1" customWidth="1"/>
    <col min="6914" max="6915" width="14.5703125" style="1" customWidth="1"/>
    <col min="6916" max="6916" width="14" style="1" customWidth="1"/>
    <col min="6917" max="7168" width="11.42578125" style="1"/>
    <col min="7169" max="7169" width="32.28515625" style="1" customWidth="1"/>
    <col min="7170" max="7171" width="14.5703125" style="1" customWidth="1"/>
    <col min="7172" max="7172" width="14" style="1" customWidth="1"/>
    <col min="7173" max="7424" width="11.42578125" style="1"/>
    <col min="7425" max="7425" width="32.28515625" style="1" customWidth="1"/>
    <col min="7426" max="7427" width="14.5703125" style="1" customWidth="1"/>
    <col min="7428" max="7428" width="14" style="1" customWidth="1"/>
    <col min="7429" max="7680" width="11.42578125" style="1"/>
    <col min="7681" max="7681" width="32.28515625" style="1" customWidth="1"/>
    <col min="7682" max="7683" width="14.5703125" style="1" customWidth="1"/>
    <col min="7684" max="7684" width="14" style="1" customWidth="1"/>
    <col min="7685" max="7936" width="11.42578125" style="1"/>
    <col min="7937" max="7937" width="32.28515625" style="1" customWidth="1"/>
    <col min="7938" max="7939" width="14.5703125" style="1" customWidth="1"/>
    <col min="7940" max="7940" width="14" style="1" customWidth="1"/>
    <col min="7941" max="8192" width="11.42578125" style="1"/>
    <col min="8193" max="8193" width="32.28515625" style="1" customWidth="1"/>
    <col min="8194" max="8195" width="14.5703125" style="1" customWidth="1"/>
    <col min="8196" max="8196" width="14" style="1" customWidth="1"/>
    <col min="8197" max="8448" width="11.42578125" style="1"/>
    <col min="8449" max="8449" width="32.28515625" style="1" customWidth="1"/>
    <col min="8450" max="8451" width="14.5703125" style="1" customWidth="1"/>
    <col min="8452" max="8452" width="14" style="1" customWidth="1"/>
    <col min="8453" max="8704" width="11.42578125" style="1"/>
    <col min="8705" max="8705" width="32.28515625" style="1" customWidth="1"/>
    <col min="8706" max="8707" width="14.5703125" style="1" customWidth="1"/>
    <col min="8708" max="8708" width="14" style="1" customWidth="1"/>
    <col min="8709" max="8960" width="11.42578125" style="1"/>
    <col min="8961" max="8961" width="32.28515625" style="1" customWidth="1"/>
    <col min="8962" max="8963" width="14.5703125" style="1" customWidth="1"/>
    <col min="8964" max="8964" width="14" style="1" customWidth="1"/>
    <col min="8965" max="9216" width="11.42578125" style="1"/>
    <col min="9217" max="9217" width="32.28515625" style="1" customWidth="1"/>
    <col min="9218" max="9219" width="14.5703125" style="1" customWidth="1"/>
    <col min="9220" max="9220" width="14" style="1" customWidth="1"/>
    <col min="9221" max="9472" width="11.42578125" style="1"/>
    <col min="9473" max="9473" width="32.28515625" style="1" customWidth="1"/>
    <col min="9474" max="9475" width="14.5703125" style="1" customWidth="1"/>
    <col min="9476" max="9476" width="14" style="1" customWidth="1"/>
    <col min="9477" max="9728" width="11.42578125" style="1"/>
    <col min="9729" max="9729" width="32.28515625" style="1" customWidth="1"/>
    <col min="9730" max="9731" width="14.5703125" style="1" customWidth="1"/>
    <col min="9732" max="9732" width="14" style="1" customWidth="1"/>
    <col min="9733" max="9984" width="11.42578125" style="1"/>
    <col min="9985" max="9985" width="32.28515625" style="1" customWidth="1"/>
    <col min="9986" max="9987" width="14.5703125" style="1" customWidth="1"/>
    <col min="9988" max="9988" width="14" style="1" customWidth="1"/>
    <col min="9989" max="10240" width="11.42578125" style="1"/>
    <col min="10241" max="10241" width="32.28515625" style="1" customWidth="1"/>
    <col min="10242" max="10243" width="14.5703125" style="1" customWidth="1"/>
    <col min="10244" max="10244" width="14" style="1" customWidth="1"/>
    <col min="10245" max="10496" width="11.42578125" style="1"/>
    <col min="10497" max="10497" width="32.28515625" style="1" customWidth="1"/>
    <col min="10498" max="10499" width="14.5703125" style="1" customWidth="1"/>
    <col min="10500" max="10500" width="14" style="1" customWidth="1"/>
    <col min="10501" max="10752" width="11.42578125" style="1"/>
    <col min="10753" max="10753" width="32.28515625" style="1" customWidth="1"/>
    <col min="10754" max="10755" width="14.5703125" style="1" customWidth="1"/>
    <col min="10756" max="10756" width="14" style="1" customWidth="1"/>
    <col min="10757" max="11008" width="11.42578125" style="1"/>
    <col min="11009" max="11009" width="32.28515625" style="1" customWidth="1"/>
    <col min="11010" max="11011" width="14.5703125" style="1" customWidth="1"/>
    <col min="11012" max="11012" width="14" style="1" customWidth="1"/>
    <col min="11013" max="11264" width="11.42578125" style="1"/>
    <col min="11265" max="11265" width="32.28515625" style="1" customWidth="1"/>
    <col min="11266" max="11267" width="14.5703125" style="1" customWidth="1"/>
    <col min="11268" max="11268" width="14" style="1" customWidth="1"/>
    <col min="11269" max="11520" width="11.42578125" style="1"/>
    <col min="11521" max="11521" width="32.28515625" style="1" customWidth="1"/>
    <col min="11522" max="11523" width="14.5703125" style="1" customWidth="1"/>
    <col min="11524" max="11524" width="14" style="1" customWidth="1"/>
    <col min="11525" max="11776" width="11.42578125" style="1"/>
    <col min="11777" max="11777" width="32.28515625" style="1" customWidth="1"/>
    <col min="11778" max="11779" width="14.5703125" style="1" customWidth="1"/>
    <col min="11780" max="11780" width="14" style="1" customWidth="1"/>
    <col min="11781" max="12032" width="11.42578125" style="1"/>
    <col min="12033" max="12033" width="32.28515625" style="1" customWidth="1"/>
    <col min="12034" max="12035" width="14.5703125" style="1" customWidth="1"/>
    <col min="12036" max="12036" width="14" style="1" customWidth="1"/>
    <col min="12037" max="12288" width="11.42578125" style="1"/>
    <col min="12289" max="12289" width="32.28515625" style="1" customWidth="1"/>
    <col min="12290" max="12291" width="14.5703125" style="1" customWidth="1"/>
    <col min="12292" max="12292" width="14" style="1" customWidth="1"/>
    <col min="12293" max="12544" width="11.42578125" style="1"/>
    <col min="12545" max="12545" width="32.28515625" style="1" customWidth="1"/>
    <col min="12546" max="12547" width="14.5703125" style="1" customWidth="1"/>
    <col min="12548" max="12548" width="14" style="1" customWidth="1"/>
    <col min="12549" max="12800" width="11.42578125" style="1"/>
    <col min="12801" max="12801" width="32.28515625" style="1" customWidth="1"/>
    <col min="12802" max="12803" width="14.5703125" style="1" customWidth="1"/>
    <col min="12804" max="12804" width="14" style="1" customWidth="1"/>
    <col min="12805" max="13056" width="11.42578125" style="1"/>
    <col min="13057" max="13057" width="32.28515625" style="1" customWidth="1"/>
    <col min="13058" max="13059" width="14.5703125" style="1" customWidth="1"/>
    <col min="13060" max="13060" width="14" style="1" customWidth="1"/>
    <col min="13061" max="13312" width="11.42578125" style="1"/>
    <col min="13313" max="13313" width="32.28515625" style="1" customWidth="1"/>
    <col min="13314" max="13315" width="14.5703125" style="1" customWidth="1"/>
    <col min="13316" max="13316" width="14" style="1" customWidth="1"/>
    <col min="13317" max="13568" width="11.42578125" style="1"/>
    <col min="13569" max="13569" width="32.28515625" style="1" customWidth="1"/>
    <col min="13570" max="13571" width="14.5703125" style="1" customWidth="1"/>
    <col min="13572" max="13572" width="14" style="1" customWidth="1"/>
    <col min="13573" max="13824" width="11.42578125" style="1"/>
    <col min="13825" max="13825" width="32.28515625" style="1" customWidth="1"/>
    <col min="13826" max="13827" width="14.5703125" style="1" customWidth="1"/>
    <col min="13828" max="13828" width="14" style="1" customWidth="1"/>
    <col min="13829" max="14080" width="11.42578125" style="1"/>
    <col min="14081" max="14081" width="32.28515625" style="1" customWidth="1"/>
    <col min="14082" max="14083" width="14.5703125" style="1" customWidth="1"/>
    <col min="14084" max="14084" width="14" style="1" customWidth="1"/>
    <col min="14085" max="14336" width="11.42578125" style="1"/>
    <col min="14337" max="14337" width="32.28515625" style="1" customWidth="1"/>
    <col min="14338" max="14339" width="14.5703125" style="1" customWidth="1"/>
    <col min="14340" max="14340" width="14" style="1" customWidth="1"/>
    <col min="14341" max="14592" width="11.42578125" style="1"/>
    <col min="14593" max="14593" width="32.28515625" style="1" customWidth="1"/>
    <col min="14594" max="14595" width="14.5703125" style="1" customWidth="1"/>
    <col min="14596" max="14596" width="14" style="1" customWidth="1"/>
    <col min="14597" max="14848" width="11.42578125" style="1"/>
    <col min="14849" max="14849" width="32.28515625" style="1" customWidth="1"/>
    <col min="14850" max="14851" width="14.5703125" style="1" customWidth="1"/>
    <col min="14852" max="14852" width="14" style="1" customWidth="1"/>
    <col min="14853" max="15104" width="11.42578125" style="1"/>
    <col min="15105" max="15105" width="32.28515625" style="1" customWidth="1"/>
    <col min="15106" max="15107" width="14.5703125" style="1" customWidth="1"/>
    <col min="15108" max="15108" width="14" style="1" customWidth="1"/>
    <col min="15109" max="15360" width="11.42578125" style="1"/>
    <col min="15361" max="15361" width="32.28515625" style="1" customWidth="1"/>
    <col min="15362" max="15363" width="14.5703125" style="1" customWidth="1"/>
    <col min="15364" max="15364" width="14" style="1" customWidth="1"/>
    <col min="15365" max="15616" width="11.42578125" style="1"/>
    <col min="15617" max="15617" width="32.28515625" style="1" customWidth="1"/>
    <col min="15618" max="15619" width="14.5703125" style="1" customWidth="1"/>
    <col min="15620" max="15620" width="14" style="1" customWidth="1"/>
    <col min="15621" max="15872" width="11.42578125" style="1"/>
    <col min="15873" max="15873" width="32.28515625" style="1" customWidth="1"/>
    <col min="15874" max="15875" width="14.5703125" style="1" customWidth="1"/>
    <col min="15876" max="15876" width="14" style="1" customWidth="1"/>
    <col min="15877" max="16128" width="11.42578125" style="1"/>
    <col min="16129" max="16129" width="32.28515625" style="1" customWidth="1"/>
    <col min="16130" max="16131" width="14.5703125" style="1" customWidth="1"/>
    <col min="16132" max="16132" width="14" style="1" customWidth="1"/>
    <col min="16133" max="16384" width="11.42578125" style="1"/>
  </cols>
  <sheetData>
    <row r="1" spans="1:7" s="290" customFormat="1" ht="21.95" customHeight="1">
      <c r="A1" s="289" t="str">
        <f>CONCATENATE(Inhalt_K8!B29,"   ",Inhalt_K8!C29)</f>
        <v>804   Schüler:innen der berufsbildenden Schulen 2024/25 Trägerschaft der Hansestadt Lübeck</v>
      </c>
      <c r="B1" s="289"/>
      <c r="C1" s="289"/>
      <c r="F1" s="69"/>
    </row>
    <row r="2" spans="1:7" ht="6" customHeight="1">
      <c r="F2" s="383"/>
    </row>
    <row r="3" spans="1:7" ht="18" customHeight="1">
      <c r="A3" s="448" t="s">
        <v>27</v>
      </c>
      <c r="B3" s="450" t="s">
        <v>99</v>
      </c>
      <c r="C3" s="450" t="s">
        <v>100</v>
      </c>
      <c r="D3" s="452" t="s">
        <v>101</v>
      </c>
      <c r="E3" s="453"/>
      <c r="F3" s="384"/>
      <c r="G3" s="5"/>
    </row>
    <row r="4" spans="1:7" ht="18" customHeight="1">
      <c r="A4" s="449"/>
      <c r="B4" s="451"/>
      <c r="C4" s="451"/>
      <c r="D4" s="92" t="s">
        <v>31</v>
      </c>
      <c r="E4" s="62" t="s">
        <v>32</v>
      </c>
      <c r="F4" s="384" t="s">
        <v>519</v>
      </c>
      <c r="G4" s="5"/>
    </row>
    <row r="5" spans="1:7" ht="18" customHeight="1">
      <c r="A5" s="93" t="s">
        <v>102</v>
      </c>
      <c r="B5" s="94">
        <v>5471</v>
      </c>
      <c r="C5" s="94">
        <v>330</v>
      </c>
      <c r="D5" s="94">
        <v>1852</v>
      </c>
      <c r="E5" s="96">
        <f>D5/B5*100</f>
        <v>33.851215499908612</v>
      </c>
      <c r="F5" s="97" t="s">
        <v>102</v>
      </c>
      <c r="G5" s="5"/>
    </row>
    <row r="6" spans="1:7" ht="12.6" customHeight="1">
      <c r="A6" s="98" t="s">
        <v>103</v>
      </c>
      <c r="B6" s="94">
        <v>33</v>
      </c>
      <c r="C6" s="94">
        <v>1</v>
      </c>
      <c r="D6" s="94">
        <v>10</v>
      </c>
      <c r="E6" s="96">
        <f>D6/B6*100</f>
        <v>30.303030303030305</v>
      </c>
      <c r="F6" s="97" t="s">
        <v>104</v>
      </c>
      <c r="G6" s="5"/>
    </row>
    <row r="7" spans="1:7" ht="18" customHeight="1">
      <c r="A7" s="93" t="s">
        <v>104</v>
      </c>
      <c r="B7" s="94">
        <v>777</v>
      </c>
      <c r="C7" s="94">
        <v>49</v>
      </c>
      <c r="D7" s="94">
        <v>316</v>
      </c>
      <c r="E7" s="96">
        <f t="shared" ref="E7:E18" si="0">D7/B7*100</f>
        <v>40.669240669240672</v>
      </c>
      <c r="F7" s="93" t="s">
        <v>105</v>
      </c>
      <c r="G7" s="5"/>
    </row>
    <row r="8" spans="1:7" ht="12.6" customHeight="1">
      <c r="A8" s="99" t="s">
        <v>106</v>
      </c>
      <c r="B8" s="94"/>
      <c r="C8" s="94"/>
      <c r="D8" s="94"/>
      <c r="E8" s="96"/>
      <c r="F8" s="93" t="s">
        <v>107</v>
      </c>
      <c r="G8" s="5"/>
    </row>
    <row r="9" spans="1:7" ht="12.6" customHeight="1">
      <c r="A9" s="98" t="s">
        <v>108</v>
      </c>
      <c r="B9" s="94">
        <v>66</v>
      </c>
      <c r="C9" s="94">
        <v>4</v>
      </c>
      <c r="D9" s="94">
        <v>34</v>
      </c>
      <c r="E9" s="96">
        <f t="shared" si="0"/>
        <v>51.515151515151516</v>
      </c>
      <c r="F9" s="93" t="s">
        <v>109</v>
      </c>
      <c r="G9" s="5"/>
    </row>
    <row r="10" spans="1:7" ht="12.6" customHeight="1">
      <c r="A10" s="98" t="s">
        <v>110</v>
      </c>
      <c r="B10" s="94">
        <v>570</v>
      </c>
      <c r="C10" s="94">
        <v>36</v>
      </c>
      <c r="D10" s="94">
        <v>237</v>
      </c>
      <c r="E10" s="96">
        <f>D10/B10*100</f>
        <v>41.578947368421055</v>
      </c>
      <c r="F10" s="93" t="s">
        <v>111</v>
      </c>
      <c r="G10" s="5"/>
    </row>
    <row r="11" spans="1:7" ht="12.6" customHeight="1">
      <c r="A11" s="98" t="s">
        <v>112</v>
      </c>
      <c r="B11" s="94">
        <v>141</v>
      </c>
      <c r="C11" s="94">
        <v>9</v>
      </c>
      <c r="D11" s="94">
        <v>45</v>
      </c>
      <c r="E11" s="96">
        <f>D11/B11*100</f>
        <v>31.914893617021278</v>
      </c>
      <c r="F11" s="100" t="s">
        <v>113</v>
      </c>
      <c r="G11" s="5"/>
    </row>
    <row r="12" spans="1:7" ht="18" customHeight="1">
      <c r="A12" s="93" t="s">
        <v>105</v>
      </c>
      <c r="B12" s="94">
        <v>1428</v>
      </c>
      <c r="C12" s="94">
        <v>67</v>
      </c>
      <c r="D12" s="94">
        <v>709</v>
      </c>
      <c r="E12" s="96">
        <f t="shared" si="0"/>
        <v>49.649859943977589</v>
      </c>
      <c r="F12" s="100" t="s">
        <v>114</v>
      </c>
      <c r="G12" s="5"/>
    </row>
    <row r="13" spans="1:7" ht="12.6" customHeight="1">
      <c r="A13" s="93" t="s">
        <v>107</v>
      </c>
      <c r="B13" s="94">
        <v>63</v>
      </c>
      <c r="C13" s="94">
        <v>5</v>
      </c>
      <c r="D13" s="94">
        <v>27</v>
      </c>
      <c r="E13" s="96">
        <f t="shared" si="0"/>
        <v>42.857142857142854</v>
      </c>
      <c r="F13" s="384"/>
      <c r="G13" s="5"/>
    </row>
    <row r="14" spans="1:7" ht="12.6" customHeight="1">
      <c r="A14" s="93" t="s">
        <v>109</v>
      </c>
      <c r="B14" s="94">
        <v>51</v>
      </c>
      <c r="C14" s="94">
        <v>4</v>
      </c>
      <c r="D14" s="94">
        <v>25</v>
      </c>
      <c r="E14" s="96">
        <f t="shared" si="0"/>
        <v>49.019607843137251</v>
      </c>
      <c r="F14" s="384"/>
      <c r="G14" s="5"/>
    </row>
    <row r="15" spans="1:7" ht="12.6" customHeight="1">
      <c r="A15" s="93" t="s">
        <v>111</v>
      </c>
      <c r="B15" s="94">
        <v>570</v>
      </c>
      <c r="C15" s="94">
        <v>34</v>
      </c>
      <c r="D15" s="94">
        <v>324</v>
      </c>
      <c r="E15" s="96">
        <f t="shared" si="0"/>
        <v>56.84210526315789</v>
      </c>
      <c r="F15" s="384"/>
      <c r="G15" s="5"/>
    </row>
    <row r="16" spans="1:7" ht="18" customHeight="1">
      <c r="A16" s="93" t="s">
        <v>115</v>
      </c>
      <c r="B16" s="94">
        <v>528</v>
      </c>
      <c r="C16" s="94">
        <v>39</v>
      </c>
      <c r="D16" s="94">
        <v>262</v>
      </c>
      <c r="E16" s="96">
        <f>D16/B16*100</f>
        <v>49.621212121212125</v>
      </c>
      <c r="F16" s="95"/>
    </row>
    <row r="17" spans="1:6" ht="12" customHeight="1">
      <c r="A17" s="99" t="s">
        <v>106</v>
      </c>
      <c r="B17" s="94"/>
      <c r="C17" s="94"/>
      <c r="D17" s="94"/>
      <c r="E17" s="96"/>
      <c r="F17" s="383"/>
    </row>
    <row r="18" spans="1:6" ht="12.6" customHeight="1">
      <c r="A18" s="99" t="s">
        <v>116</v>
      </c>
      <c r="B18" s="94">
        <v>375</v>
      </c>
      <c r="C18" s="94">
        <v>20</v>
      </c>
      <c r="D18" s="94">
        <v>242</v>
      </c>
      <c r="E18" s="96">
        <f t="shared" si="0"/>
        <v>64.533333333333331</v>
      </c>
      <c r="F18" s="383"/>
    </row>
    <row r="19" spans="1:6" ht="12.6" customHeight="1">
      <c r="A19" s="99" t="s">
        <v>117</v>
      </c>
      <c r="B19" s="94">
        <v>153</v>
      </c>
      <c r="C19" s="94">
        <v>19</v>
      </c>
      <c r="D19" s="94">
        <v>20</v>
      </c>
      <c r="E19" s="96">
        <f>D19/B19*100</f>
        <v>13.071895424836603</v>
      </c>
      <c r="F19" s="383"/>
    </row>
    <row r="20" spans="1:6" ht="21" customHeight="1">
      <c r="A20" s="101" t="s">
        <v>16</v>
      </c>
      <c r="B20" s="102">
        <f>SUM(B12:B16)+B7+B5</f>
        <v>8888</v>
      </c>
      <c r="C20" s="102">
        <f>SUM(C12:C16)+C5+C7</f>
        <v>528</v>
      </c>
      <c r="D20" s="102">
        <f>SUM(D12:D16)+D7+D5</f>
        <v>3515</v>
      </c>
      <c r="E20" s="103">
        <f>D20/B20*100</f>
        <v>39.547704770477047</v>
      </c>
      <c r="F20" s="104"/>
    </row>
    <row r="21" spans="1:6" ht="17.25" customHeight="1">
      <c r="A21" s="80" t="s">
        <v>496</v>
      </c>
      <c r="B21" s="102"/>
      <c r="C21" s="102"/>
      <c r="D21" s="102"/>
      <c r="E21" s="103"/>
      <c r="F21" s="104"/>
    </row>
    <row r="22" spans="1:6" ht="21" customHeight="1">
      <c r="A22" s="454" t="s">
        <v>484</v>
      </c>
      <c r="B22" s="455"/>
      <c r="C22" s="455"/>
      <c r="D22" s="455"/>
      <c r="E22" s="455"/>
    </row>
    <row r="23" spans="1:6">
      <c r="A23" s="105"/>
      <c r="B23" s="94"/>
      <c r="C23" s="94"/>
      <c r="D23" s="94"/>
      <c r="E23" s="96"/>
    </row>
    <row r="24" spans="1:6">
      <c r="A24" s="106"/>
      <c r="B24" s="94"/>
      <c r="C24" s="94"/>
      <c r="D24" s="94"/>
      <c r="E24" s="96"/>
    </row>
    <row r="25" spans="1:6">
      <c r="A25" s="80"/>
      <c r="B25" s="94"/>
      <c r="C25" s="94"/>
      <c r="D25" s="94"/>
      <c r="E25" s="96"/>
    </row>
    <row r="26" spans="1:6">
      <c r="A26" s="80"/>
      <c r="B26" s="94"/>
      <c r="C26" s="94"/>
      <c r="D26" s="94"/>
      <c r="E26" s="96"/>
    </row>
    <row r="27" spans="1:6">
      <c r="A27" s="80"/>
      <c r="B27" s="94"/>
      <c r="C27" s="94"/>
      <c r="D27" s="94"/>
      <c r="E27" s="96"/>
    </row>
    <row r="28" spans="1:6">
      <c r="A28" s="80"/>
      <c r="B28" s="94"/>
      <c r="C28" s="94"/>
      <c r="D28" s="94"/>
      <c r="E28" s="96"/>
    </row>
    <row r="29" spans="1:6">
      <c r="A29" s="80"/>
      <c r="B29" s="94"/>
      <c r="C29" s="94"/>
      <c r="D29" s="94"/>
      <c r="E29" s="96"/>
    </row>
    <row r="30" spans="1:6">
      <c r="A30" s="5"/>
      <c r="B30" s="94"/>
      <c r="C30" s="94"/>
      <c r="D30" s="94"/>
      <c r="E30" s="96"/>
    </row>
    <row r="31" spans="1:6">
      <c r="A31" s="106"/>
      <c r="B31" s="94"/>
      <c r="C31" s="94"/>
      <c r="D31" s="94"/>
      <c r="E31" s="96"/>
    </row>
    <row r="32" spans="1:6">
      <c r="A32" s="80"/>
      <c r="B32" s="94"/>
      <c r="C32" s="94"/>
      <c r="D32" s="94"/>
      <c r="E32" s="96"/>
    </row>
    <row r="51" spans="1:1">
      <c r="A51" s="71" t="s">
        <v>562</v>
      </c>
    </row>
  </sheetData>
  <mergeCells count="5">
    <mergeCell ref="A3:A4"/>
    <mergeCell ref="B3:B4"/>
    <mergeCell ref="C3:C4"/>
    <mergeCell ref="D3:E3"/>
    <mergeCell ref="A22:E22"/>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P48"/>
  <sheetViews>
    <sheetView showGridLines="0" view="pageLayout" topLeftCell="A32" zoomScaleNormal="100" zoomScaleSheetLayoutView="96" workbookViewId="0">
      <selection activeCell="K23" sqref="K23"/>
    </sheetView>
  </sheetViews>
  <sheetFormatPr baseColWidth="10" defaultRowHeight="12.75"/>
  <cols>
    <col min="1" max="1" width="36.28515625" style="81" customWidth="1"/>
    <col min="2" max="8" width="6.85546875" style="81" customWidth="1"/>
    <col min="9" max="9" width="11.42578125" style="81" customWidth="1"/>
    <col min="10" max="256" width="11.42578125" style="81"/>
    <col min="257" max="257" width="34" style="81" customWidth="1"/>
    <col min="258" max="264" width="7.5703125" style="81" customWidth="1"/>
    <col min="265" max="512" width="11.42578125" style="81"/>
    <col min="513" max="513" width="34" style="81" customWidth="1"/>
    <col min="514" max="520" width="7.5703125" style="81" customWidth="1"/>
    <col min="521" max="768" width="11.42578125" style="81"/>
    <col min="769" max="769" width="34" style="81" customWidth="1"/>
    <col min="770" max="776" width="7.5703125" style="81" customWidth="1"/>
    <col min="777" max="1024" width="11.42578125" style="81"/>
    <col min="1025" max="1025" width="34" style="81" customWidth="1"/>
    <col min="1026" max="1032" width="7.5703125" style="81" customWidth="1"/>
    <col min="1033" max="1280" width="11.42578125" style="81"/>
    <col min="1281" max="1281" width="34" style="81" customWidth="1"/>
    <col min="1282" max="1288" width="7.5703125" style="81" customWidth="1"/>
    <col min="1289" max="1536" width="11.42578125" style="81"/>
    <col min="1537" max="1537" width="34" style="81" customWidth="1"/>
    <col min="1538" max="1544" width="7.5703125" style="81" customWidth="1"/>
    <col min="1545" max="1792" width="11.42578125" style="81"/>
    <col min="1793" max="1793" width="34" style="81" customWidth="1"/>
    <col min="1794" max="1800" width="7.5703125" style="81" customWidth="1"/>
    <col min="1801" max="2048" width="11.42578125" style="81"/>
    <col min="2049" max="2049" width="34" style="81" customWidth="1"/>
    <col min="2050" max="2056" width="7.5703125" style="81" customWidth="1"/>
    <col min="2057" max="2304" width="11.42578125" style="81"/>
    <col min="2305" max="2305" width="34" style="81" customWidth="1"/>
    <col min="2306" max="2312" width="7.5703125" style="81" customWidth="1"/>
    <col min="2313" max="2560" width="11.42578125" style="81"/>
    <col min="2561" max="2561" width="34" style="81" customWidth="1"/>
    <col min="2562" max="2568" width="7.5703125" style="81" customWidth="1"/>
    <col min="2569" max="2816" width="11.42578125" style="81"/>
    <col min="2817" max="2817" width="34" style="81" customWidth="1"/>
    <col min="2818" max="2824" width="7.5703125" style="81" customWidth="1"/>
    <col min="2825" max="3072" width="11.42578125" style="81"/>
    <col min="3073" max="3073" width="34" style="81" customWidth="1"/>
    <col min="3074" max="3080" width="7.5703125" style="81" customWidth="1"/>
    <col min="3081" max="3328" width="11.42578125" style="81"/>
    <col min="3329" max="3329" width="34" style="81" customWidth="1"/>
    <col min="3330" max="3336" width="7.5703125" style="81" customWidth="1"/>
    <col min="3337" max="3584" width="11.42578125" style="81"/>
    <col min="3585" max="3585" width="34" style="81" customWidth="1"/>
    <col min="3586" max="3592" width="7.5703125" style="81" customWidth="1"/>
    <col min="3593" max="3840" width="11.42578125" style="81"/>
    <col min="3841" max="3841" width="34" style="81" customWidth="1"/>
    <col min="3842" max="3848" width="7.5703125" style="81" customWidth="1"/>
    <col min="3849" max="4096" width="11.42578125" style="81"/>
    <col min="4097" max="4097" width="34" style="81" customWidth="1"/>
    <col min="4098" max="4104" width="7.5703125" style="81" customWidth="1"/>
    <col min="4105" max="4352" width="11.42578125" style="81"/>
    <col min="4353" max="4353" width="34" style="81" customWidth="1"/>
    <col min="4354" max="4360" width="7.5703125" style="81" customWidth="1"/>
    <col min="4361" max="4608" width="11.42578125" style="81"/>
    <col min="4609" max="4609" width="34" style="81" customWidth="1"/>
    <col min="4610" max="4616" width="7.5703125" style="81" customWidth="1"/>
    <col min="4617" max="4864" width="11.42578125" style="81"/>
    <col min="4865" max="4865" width="34" style="81" customWidth="1"/>
    <col min="4866" max="4872" width="7.5703125" style="81" customWidth="1"/>
    <col min="4873" max="5120" width="11.42578125" style="81"/>
    <col min="5121" max="5121" width="34" style="81" customWidth="1"/>
    <col min="5122" max="5128" width="7.5703125" style="81" customWidth="1"/>
    <col min="5129" max="5376" width="11.42578125" style="81"/>
    <col min="5377" max="5377" width="34" style="81" customWidth="1"/>
    <col min="5378" max="5384" width="7.5703125" style="81" customWidth="1"/>
    <col min="5385" max="5632" width="11.42578125" style="81"/>
    <col min="5633" max="5633" width="34" style="81" customWidth="1"/>
    <col min="5634" max="5640" width="7.5703125" style="81" customWidth="1"/>
    <col min="5641" max="5888" width="11.42578125" style="81"/>
    <col min="5889" max="5889" width="34" style="81" customWidth="1"/>
    <col min="5890" max="5896" width="7.5703125" style="81" customWidth="1"/>
    <col min="5897" max="6144" width="11.42578125" style="81"/>
    <col min="6145" max="6145" width="34" style="81" customWidth="1"/>
    <col min="6146" max="6152" width="7.5703125" style="81" customWidth="1"/>
    <col min="6153" max="6400" width="11.42578125" style="81"/>
    <col min="6401" max="6401" width="34" style="81" customWidth="1"/>
    <col min="6402" max="6408" width="7.5703125" style="81" customWidth="1"/>
    <col min="6409" max="6656" width="11.42578125" style="81"/>
    <col min="6657" max="6657" width="34" style="81" customWidth="1"/>
    <col min="6658" max="6664" width="7.5703125" style="81" customWidth="1"/>
    <col min="6665" max="6912" width="11.42578125" style="81"/>
    <col min="6913" max="6913" width="34" style="81" customWidth="1"/>
    <col min="6914" max="6920" width="7.5703125" style="81" customWidth="1"/>
    <col min="6921" max="7168" width="11.42578125" style="81"/>
    <col min="7169" max="7169" width="34" style="81" customWidth="1"/>
    <col min="7170" max="7176" width="7.5703125" style="81" customWidth="1"/>
    <col min="7177" max="7424" width="11.42578125" style="81"/>
    <col min="7425" max="7425" width="34" style="81" customWidth="1"/>
    <col min="7426" max="7432" width="7.5703125" style="81" customWidth="1"/>
    <col min="7433" max="7680" width="11.42578125" style="81"/>
    <col min="7681" max="7681" width="34" style="81" customWidth="1"/>
    <col min="7682" max="7688" width="7.5703125" style="81" customWidth="1"/>
    <col min="7689" max="7936" width="11.42578125" style="81"/>
    <col min="7937" max="7937" width="34" style="81" customWidth="1"/>
    <col min="7938" max="7944" width="7.5703125" style="81" customWidth="1"/>
    <col min="7945" max="8192" width="11.42578125" style="81"/>
    <col min="8193" max="8193" width="34" style="81" customWidth="1"/>
    <col min="8194" max="8200" width="7.5703125" style="81" customWidth="1"/>
    <col min="8201" max="8448" width="11.42578125" style="81"/>
    <col min="8449" max="8449" width="34" style="81" customWidth="1"/>
    <col min="8450" max="8456" width="7.5703125" style="81" customWidth="1"/>
    <col min="8457" max="8704" width="11.42578125" style="81"/>
    <col min="8705" max="8705" width="34" style="81" customWidth="1"/>
    <col min="8706" max="8712" width="7.5703125" style="81" customWidth="1"/>
    <col min="8713" max="8960" width="11.42578125" style="81"/>
    <col min="8961" max="8961" width="34" style="81" customWidth="1"/>
    <col min="8962" max="8968" width="7.5703125" style="81" customWidth="1"/>
    <col min="8969" max="9216" width="11.42578125" style="81"/>
    <col min="9217" max="9217" width="34" style="81" customWidth="1"/>
    <col min="9218" max="9224" width="7.5703125" style="81" customWidth="1"/>
    <col min="9225" max="9472" width="11.42578125" style="81"/>
    <col min="9473" max="9473" width="34" style="81" customWidth="1"/>
    <col min="9474" max="9480" width="7.5703125" style="81" customWidth="1"/>
    <col min="9481" max="9728" width="11.42578125" style="81"/>
    <col min="9729" max="9729" width="34" style="81" customWidth="1"/>
    <col min="9730" max="9736" width="7.5703125" style="81" customWidth="1"/>
    <col min="9737" max="9984" width="11.42578125" style="81"/>
    <col min="9985" max="9985" width="34" style="81" customWidth="1"/>
    <col min="9986" max="9992" width="7.5703125" style="81" customWidth="1"/>
    <col min="9993" max="10240" width="11.42578125" style="81"/>
    <col min="10241" max="10241" width="34" style="81" customWidth="1"/>
    <col min="10242" max="10248" width="7.5703125" style="81" customWidth="1"/>
    <col min="10249" max="10496" width="11.42578125" style="81"/>
    <col min="10497" max="10497" width="34" style="81" customWidth="1"/>
    <col min="10498" max="10504" width="7.5703125" style="81" customWidth="1"/>
    <col min="10505" max="10752" width="11.42578125" style="81"/>
    <col min="10753" max="10753" width="34" style="81" customWidth="1"/>
    <col min="10754" max="10760" width="7.5703125" style="81" customWidth="1"/>
    <col min="10761" max="11008" width="11.42578125" style="81"/>
    <col min="11009" max="11009" width="34" style="81" customWidth="1"/>
    <col min="11010" max="11016" width="7.5703125" style="81" customWidth="1"/>
    <col min="11017" max="11264" width="11.42578125" style="81"/>
    <col min="11265" max="11265" width="34" style="81" customWidth="1"/>
    <col min="11266" max="11272" width="7.5703125" style="81" customWidth="1"/>
    <col min="11273" max="11520" width="11.42578125" style="81"/>
    <col min="11521" max="11521" width="34" style="81" customWidth="1"/>
    <col min="11522" max="11528" width="7.5703125" style="81" customWidth="1"/>
    <col min="11529" max="11776" width="11.42578125" style="81"/>
    <col min="11777" max="11777" width="34" style="81" customWidth="1"/>
    <col min="11778" max="11784" width="7.5703125" style="81" customWidth="1"/>
    <col min="11785" max="12032" width="11.42578125" style="81"/>
    <col min="12033" max="12033" width="34" style="81" customWidth="1"/>
    <col min="12034" max="12040" width="7.5703125" style="81" customWidth="1"/>
    <col min="12041" max="12288" width="11.42578125" style="81"/>
    <col min="12289" max="12289" width="34" style="81" customWidth="1"/>
    <col min="12290" max="12296" width="7.5703125" style="81" customWidth="1"/>
    <col min="12297" max="12544" width="11.42578125" style="81"/>
    <col min="12545" max="12545" width="34" style="81" customWidth="1"/>
    <col min="12546" max="12552" width="7.5703125" style="81" customWidth="1"/>
    <col min="12553" max="12800" width="11.42578125" style="81"/>
    <col min="12801" max="12801" width="34" style="81" customWidth="1"/>
    <col min="12802" max="12808" width="7.5703125" style="81" customWidth="1"/>
    <col min="12809" max="13056" width="11.42578125" style="81"/>
    <col min="13057" max="13057" width="34" style="81" customWidth="1"/>
    <col min="13058" max="13064" width="7.5703125" style="81" customWidth="1"/>
    <col min="13065" max="13312" width="11.42578125" style="81"/>
    <col min="13313" max="13313" width="34" style="81" customWidth="1"/>
    <col min="13314" max="13320" width="7.5703125" style="81" customWidth="1"/>
    <col min="13321" max="13568" width="11.42578125" style="81"/>
    <col min="13569" max="13569" width="34" style="81" customWidth="1"/>
    <col min="13570" max="13576" width="7.5703125" style="81" customWidth="1"/>
    <col min="13577" max="13824" width="11.42578125" style="81"/>
    <col min="13825" max="13825" width="34" style="81" customWidth="1"/>
    <col min="13826" max="13832" width="7.5703125" style="81" customWidth="1"/>
    <col min="13833" max="14080" width="11.42578125" style="81"/>
    <col min="14081" max="14081" width="34" style="81" customWidth="1"/>
    <col min="14082" max="14088" width="7.5703125" style="81" customWidth="1"/>
    <col min="14089" max="14336" width="11.42578125" style="81"/>
    <col min="14337" max="14337" width="34" style="81" customWidth="1"/>
    <col min="14338" max="14344" width="7.5703125" style="81" customWidth="1"/>
    <col min="14345" max="14592" width="11.42578125" style="81"/>
    <col min="14593" max="14593" width="34" style="81" customWidth="1"/>
    <col min="14594" max="14600" width="7.5703125" style="81" customWidth="1"/>
    <col min="14601" max="14848" width="11.42578125" style="81"/>
    <col min="14849" max="14849" width="34" style="81" customWidth="1"/>
    <col min="14850" max="14856" width="7.5703125" style="81" customWidth="1"/>
    <col min="14857" max="15104" width="11.42578125" style="81"/>
    <col min="15105" max="15105" width="34" style="81" customWidth="1"/>
    <col min="15106" max="15112" width="7.5703125" style="81" customWidth="1"/>
    <col min="15113" max="15360" width="11.42578125" style="81"/>
    <col min="15361" max="15361" width="34" style="81" customWidth="1"/>
    <col min="15362" max="15368" width="7.5703125" style="81" customWidth="1"/>
    <col min="15369" max="15616" width="11.42578125" style="81"/>
    <col min="15617" max="15617" width="34" style="81" customWidth="1"/>
    <col min="15618" max="15624" width="7.5703125" style="81" customWidth="1"/>
    <col min="15625" max="15872" width="11.42578125" style="81"/>
    <col min="15873" max="15873" width="34" style="81" customWidth="1"/>
    <col min="15874" max="15880" width="7.5703125" style="81" customWidth="1"/>
    <col min="15881" max="16128" width="11.42578125" style="81"/>
    <col min="16129" max="16129" width="34" style="81" customWidth="1"/>
    <col min="16130" max="16136" width="7.5703125" style="81" customWidth="1"/>
    <col min="16137" max="16384" width="11.42578125" style="81"/>
  </cols>
  <sheetData>
    <row r="1" spans="1:16" s="290" customFormat="1" ht="21.95" customHeight="1">
      <c r="A1" s="289" t="str">
        <f>CONCATENATE(Inhalt_K8!B30,"   ",Inhalt_K8!C30)</f>
        <v xml:space="preserve">805   Schüler:innen an den berufsbildenden Schulen 2024/25 </v>
      </c>
      <c r="B1" s="289"/>
      <c r="C1" s="289"/>
    </row>
    <row r="2" spans="1:16" ht="6" customHeight="1"/>
    <row r="3" spans="1:16" s="86" customFormat="1" ht="58.5" customHeight="1">
      <c r="A3" s="82" t="s">
        <v>39</v>
      </c>
      <c r="B3" s="84" t="s">
        <v>118</v>
      </c>
      <c r="C3" s="84" t="s">
        <v>119</v>
      </c>
      <c r="D3" s="84" t="s">
        <v>120</v>
      </c>
      <c r="E3" s="84" t="s">
        <v>121</v>
      </c>
      <c r="F3" s="84" t="s">
        <v>122</v>
      </c>
      <c r="G3" s="84" t="s">
        <v>123</v>
      </c>
      <c r="H3" s="85" t="s">
        <v>124</v>
      </c>
    </row>
    <row r="4" spans="1:16" s="33" customFormat="1" ht="15" customHeight="1">
      <c r="A4" s="107" t="s">
        <v>453</v>
      </c>
      <c r="B4" s="32"/>
      <c r="C4" s="32"/>
      <c r="D4" s="32"/>
      <c r="E4" s="32"/>
      <c r="F4" s="32"/>
      <c r="G4" s="32"/>
      <c r="H4" s="32"/>
    </row>
    <row r="5" spans="1:16" ht="18" customHeight="1">
      <c r="A5" s="89" t="s">
        <v>125</v>
      </c>
      <c r="B5" s="108">
        <v>702</v>
      </c>
      <c r="C5" s="109">
        <v>557</v>
      </c>
      <c r="D5" s="109">
        <v>11</v>
      </c>
      <c r="E5" s="109">
        <v>10</v>
      </c>
      <c r="F5" s="109">
        <v>205</v>
      </c>
      <c r="G5" s="109">
        <v>304</v>
      </c>
      <c r="H5" s="109">
        <f>SUM(B5:G5)</f>
        <v>1789</v>
      </c>
      <c r="P5" s="109"/>
    </row>
    <row r="6" spans="1:16" ht="15" customHeight="1">
      <c r="A6" s="89" t="s">
        <v>126</v>
      </c>
      <c r="B6" s="108">
        <v>533</v>
      </c>
      <c r="C6" s="109">
        <v>400</v>
      </c>
      <c r="D6" s="333" t="s">
        <v>446</v>
      </c>
      <c r="E6" s="333" t="s">
        <v>446</v>
      </c>
      <c r="F6" s="109">
        <v>230</v>
      </c>
      <c r="G6" s="333" t="s">
        <v>446</v>
      </c>
      <c r="H6" s="109">
        <f>SUM(B6:G6)</f>
        <v>1163</v>
      </c>
      <c r="P6" s="109"/>
    </row>
    <row r="7" spans="1:16" ht="15" customHeight="1">
      <c r="A7" s="89" t="s">
        <v>127</v>
      </c>
      <c r="B7" s="108">
        <v>2838</v>
      </c>
      <c r="C7" s="109">
        <v>237</v>
      </c>
      <c r="D7" s="109">
        <v>11</v>
      </c>
      <c r="E7" s="109">
        <v>12</v>
      </c>
      <c r="F7" s="333">
        <v>135</v>
      </c>
      <c r="G7" s="109">
        <v>147</v>
      </c>
      <c r="H7" s="109">
        <f>SUM(B7:G7)</f>
        <v>3380</v>
      </c>
      <c r="P7" s="109"/>
    </row>
    <row r="8" spans="1:16" ht="15" customHeight="1">
      <c r="A8" s="89" t="s">
        <v>128</v>
      </c>
      <c r="B8" s="108">
        <v>938</v>
      </c>
      <c r="C8" s="110">
        <v>159</v>
      </c>
      <c r="D8" s="109">
        <v>5</v>
      </c>
      <c r="E8" s="109">
        <v>11</v>
      </c>
      <c r="F8" s="333" t="s">
        <v>446</v>
      </c>
      <c r="G8" s="109">
        <v>17</v>
      </c>
      <c r="H8" s="109">
        <f>SUM(B8:G8)</f>
        <v>1130</v>
      </c>
      <c r="P8" s="109"/>
    </row>
    <row r="9" spans="1:16" ht="15" customHeight="1">
      <c r="A9" s="89" t="s">
        <v>129</v>
      </c>
      <c r="B9" s="108">
        <v>1237</v>
      </c>
      <c r="C9" s="109">
        <v>75</v>
      </c>
      <c r="D9" s="109">
        <v>36</v>
      </c>
      <c r="E9" s="109">
        <v>18</v>
      </c>
      <c r="F9" s="333" t="s">
        <v>446</v>
      </c>
      <c r="G9" s="109">
        <v>60</v>
      </c>
      <c r="H9" s="109">
        <f>SUM(B9:G9)</f>
        <v>1426</v>
      </c>
      <c r="P9" s="109"/>
    </row>
    <row r="10" spans="1:16" ht="15" customHeight="1">
      <c r="A10" s="89" t="s">
        <v>497</v>
      </c>
      <c r="B10" s="381" t="s">
        <v>197</v>
      </c>
      <c r="C10" s="381" t="s">
        <v>197</v>
      </c>
      <c r="D10" s="381" t="s">
        <v>197</v>
      </c>
      <c r="E10" s="381" t="s">
        <v>10</v>
      </c>
      <c r="F10" s="381" t="s">
        <v>205</v>
      </c>
      <c r="G10" s="381" t="s">
        <v>205</v>
      </c>
      <c r="H10" s="381" t="s">
        <v>205</v>
      </c>
      <c r="P10" s="109"/>
    </row>
    <row r="11" spans="1:16" s="90" customFormat="1" ht="21.75" customHeight="1">
      <c r="A11" s="91" t="s">
        <v>16</v>
      </c>
      <c r="B11" s="111">
        <f>SUM(B5:B10)</f>
        <v>6248</v>
      </c>
      <c r="C11" s="111">
        <f>SUM(C5:C10)</f>
        <v>1428</v>
      </c>
      <c r="D11" s="111">
        <f t="shared" ref="D11:F11" si="0">SUM(D5:D10)</f>
        <v>63</v>
      </c>
      <c r="E11" s="111">
        <f t="shared" si="0"/>
        <v>51</v>
      </c>
      <c r="F11" s="111">
        <f t="shared" si="0"/>
        <v>570</v>
      </c>
      <c r="G11" s="111">
        <f>SUM(G5:G10)</f>
        <v>528</v>
      </c>
      <c r="H11" s="111">
        <f>SUM(H5:H10)</f>
        <v>8888</v>
      </c>
      <c r="O11" s="81"/>
      <c r="P11" s="111"/>
    </row>
    <row r="12" spans="1:16" ht="21" customHeight="1">
      <c r="P12" s="111"/>
    </row>
    <row r="13" spans="1:16">
      <c r="A13" s="90" t="s">
        <v>454</v>
      </c>
      <c r="H13" s="109"/>
      <c r="P13" s="111"/>
    </row>
    <row r="14" spans="1:16" ht="15" customHeight="1">
      <c r="A14" s="89" t="s">
        <v>130</v>
      </c>
      <c r="B14" s="110" t="s">
        <v>418</v>
      </c>
      <c r="C14" s="110" t="s">
        <v>418</v>
      </c>
      <c r="D14" s="110" t="s">
        <v>418</v>
      </c>
      <c r="E14" s="110" t="s">
        <v>418</v>
      </c>
      <c r="F14" s="110" t="s">
        <v>418</v>
      </c>
      <c r="G14" s="110" t="s">
        <v>418</v>
      </c>
      <c r="H14" s="110" t="s">
        <v>418</v>
      </c>
      <c r="I14" s="109"/>
      <c r="P14" s="111"/>
    </row>
    <row r="15" spans="1:16" ht="15" customHeight="1">
      <c r="A15" s="89" t="s">
        <v>131</v>
      </c>
      <c r="B15" s="110" t="s">
        <v>418</v>
      </c>
      <c r="C15" s="110" t="s">
        <v>418</v>
      </c>
      <c r="D15" s="110" t="s">
        <v>418</v>
      </c>
      <c r="E15" s="110" t="s">
        <v>418</v>
      </c>
      <c r="F15" s="110" t="s">
        <v>418</v>
      </c>
      <c r="G15" s="110" t="s">
        <v>418</v>
      </c>
      <c r="H15" s="110" t="s">
        <v>418</v>
      </c>
      <c r="I15" s="109"/>
      <c r="P15" s="111"/>
    </row>
    <row r="16" spans="1:16" ht="15" customHeight="1">
      <c r="A16" s="89" t="s">
        <v>132</v>
      </c>
      <c r="B16" s="333">
        <v>81</v>
      </c>
      <c r="C16" s="333" t="s">
        <v>356</v>
      </c>
      <c r="D16" s="333" t="s">
        <v>356</v>
      </c>
      <c r="E16" s="333" t="s">
        <v>356</v>
      </c>
      <c r="F16" s="333" t="s">
        <v>356</v>
      </c>
      <c r="G16" s="333" t="s">
        <v>356</v>
      </c>
      <c r="H16" s="395">
        <f t="shared" ref="H16:H23" si="1">SUM(B16:G16)</f>
        <v>81</v>
      </c>
      <c r="I16" s="109"/>
      <c r="P16" s="111"/>
    </row>
    <row r="17" spans="1:16" ht="15" customHeight="1">
      <c r="A17" s="89" t="s">
        <v>133</v>
      </c>
      <c r="B17" s="110">
        <v>3569</v>
      </c>
      <c r="C17" s="333" t="s">
        <v>356</v>
      </c>
      <c r="D17" s="333" t="s">
        <v>356</v>
      </c>
      <c r="E17" s="333" t="s">
        <v>356</v>
      </c>
      <c r="F17" s="333" t="s">
        <v>356</v>
      </c>
      <c r="G17" s="333" t="s">
        <v>356</v>
      </c>
      <c r="H17" s="394">
        <f t="shared" si="1"/>
        <v>3569</v>
      </c>
      <c r="I17" s="109"/>
      <c r="P17" s="111"/>
    </row>
    <row r="18" spans="1:16" ht="15" customHeight="1">
      <c r="A18" s="334" t="s">
        <v>445</v>
      </c>
      <c r="B18" s="335">
        <v>32</v>
      </c>
      <c r="C18" s="333" t="s">
        <v>356</v>
      </c>
      <c r="D18" s="333" t="s">
        <v>356</v>
      </c>
      <c r="E18" s="333" t="s">
        <v>356</v>
      </c>
      <c r="F18" s="333" t="s">
        <v>356</v>
      </c>
      <c r="G18" s="333" t="s">
        <v>356</v>
      </c>
      <c r="H18" s="396">
        <f t="shared" si="1"/>
        <v>32</v>
      </c>
      <c r="I18" s="109"/>
      <c r="P18" s="111"/>
    </row>
    <row r="19" spans="1:16" ht="15" customHeight="1">
      <c r="A19" s="89" t="s">
        <v>134</v>
      </c>
      <c r="B19" s="333" t="s">
        <v>356</v>
      </c>
      <c r="C19" s="333" t="s">
        <v>356</v>
      </c>
      <c r="D19" s="333" t="s">
        <v>356</v>
      </c>
      <c r="E19" s="333" t="s">
        <v>356</v>
      </c>
      <c r="F19" s="110">
        <v>81</v>
      </c>
      <c r="G19" s="333" t="s">
        <v>356</v>
      </c>
      <c r="H19" s="394">
        <f t="shared" si="1"/>
        <v>81</v>
      </c>
      <c r="I19" s="109"/>
      <c r="P19" s="111"/>
    </row>
    <row r="20" spans="1:16" ht="15" customHeight="1">
      <c r="A20" s="89" t="s">
        <v>540</v>
      </c>
      <c r="B20" s="110" t="s">
        <v>418</v>
      </c>
      <c r="C20" s="110" t="s">
        <v>418</v>
      </c>
      <c r="D20" s="110" t="s">
        <v>418</v>
      </c>
      <c r="E20" s="110" t="s">
        <v>418</v>
      </c>
      <c r="F20" s="110" t="s">
        <v>418</v>
      </c>
      <c r="G20" s="110" t="s">
        <v>418</v>
      </c>
      <c r="H20" s="110" t="s">
        <v>418</v>
      </c>
      <c r="I20" s="109"/>
    </row>
    <row r="21" spans="1:16" ht="15" customHeight="1">
      <c r="A21" s="89" t="s">
        <v>135</v>
      </c>
      <c r="B21" s="110" t="s">
        <v>418</v>
      </c>
      <c r="C21" s="110" t="s">
        <v>418</v>
      </c>
      <c r="D21" s="110" t="s">
        <v>418</v>
      </c>
      <c r="E21" s="110" t="s">
        <v>418</v>
      </c>
      <c r="F21" s="110" t="s">
        <v>418</v>
      </c>
      <c r="G21" s="110" t="s">
        <v>418</v>
      </c>
      <c r="H21" s="110" t="s">
        <v>418</v>
      </c>
      <c r="I21" s="109"/>
      <c r="P21" s="111"/>
    </row>
    <row r="22" spans="1:16" ht="15" customHeight="1">
      <c r="A22" s="89" t="s">
        <v>136</v>
      </c>
      <c r="B22" s="110" t="s">
        <v>418</v>
      </c>
      <c r="C22" s="110" t="s">
        <v>418</v>
      </c>
      <c r="D22" s="110" t="s">
        <v>418</v>
      </c>
      <c r="E22" s="110" t="s">
        <v>418</v>
      </c>
      <c r="F22" s="110" t="s">
        <v>418</v>
      </c>
      <c r="G22" s="110" t="s">
        <v>418</v>
      </c>
      <c r="H22" s="110" t="s">
        <v>418</v>
      </c>
      <c r="I22" s="109"/>
      <c r="P22" s="111"/>
    </row>
    <row r="23" spans="1:16" ht="15" customHeight="1">
      <c r="A23" s="89" t="s">
        <v>137</v>
      </c>
      <c r="B23" s="333" t="s">
        <v>342</v>
      </c>
      <c r="C23" s="110">
        <v>140</v>
      </c>
      <c r="D23" s="333" t="s">
        <v>356</v>
      </c>
      <c r="E23" s="333" t="s">
        <v>356</v>
      </c>
      <c r="F23" s="333" t="s">
        <v>356</v>
      </c>
      <c r="G23" s="333" t="s">
        <v>356</v>
      </c>
      <c r="H23" s="394">
        <f t="shared" si="1"/>
        <v>140</v>
      </c>
      <c r="I23" s="109"/>
      <c r="J23" s="376"/>
      <c r="P23" s="111"/>
    </row>
    <row r="24" spans="1:16" ht="15" customHeight="1">
      <c r="A24" s="89"/>
      <c r="B24" s="110"/>
      <c r="C24" s="110"/>
      <c r="D24" s="110"/>
      <c r="E24" s="110"/>
      <c r="F24" s="110"/>
      <c r="G24" s="110"/>
      <c r="H24" s="110"/>
      <c r="P24" s="111"/>
    </row>
    <row r="25" spans="1:16" s="90" customFormat="1" ht="21.75" customHeight="1">
      <c r="A25" s="91" t="s">
        <v>16</v>
      </c>
      <c r="B25" s="112">
        <f>SUM(B14:B24)</f>
        <v>3682</v>
      </c>
      <c r="C25" s="112">
        <f t="shared" ref="C25:F25" si="2">SUM(C14:C24)</f>
        <v>140</v>
      </c>
      <c r="D25" s="393">
        <f t="shared" si="2"/>
        <v>0</v>
      </c>
      <c r="E25" s="393">
        <f t="shared" si="2"/>
        <v>0</v>
      </c>
      <c r="F25" s="393">
        <f t="shared" si="2"/>
        <v>81</v>
      </c>
      <c r="G25" s="393">
        <f>SUM(G14:G24)</f>
        <v>0</v>
      </c>
      <c r="H25" s="112">
        <f>SUM(H14:H24)</f>
        <v>3903</v>
      </c>
    </row>
    <row r="26" spans="1:16" s="90" customFormat="1" ht="21.75" customHeight="1">
      <c r="A26" s="336" t="s">
        <v>541</v>
      </c>
      <c r="B26" s="110"/>
      <c r="C26" s="110"/>
      <c r="D26" s="110"/>
      <c r="E26" s="110"/>
      <c r="F26" s="110"/>
      <c r="G26" s="110"/>
      <c r="H26" s="110"/>
    </row>
    <row r="27" spans="1:16" ht="33" customHeight="1">
      <c r="A27" s="456" t="s">
        <v>447</v>
      </c>
      <c r="B27" s="457"/>
      <c r="C27" s="457"/>
      <c r="D27" s="457"/>
      <c r="E27" s="457"/>
      <c r="F27" s="457"/>
      <c r="G27" s="457"/>
      <c r="H27" s="457"/>
    </row>
    <row r="39" spans="1:8" ht="3" customHeight="1"/>
    <row r="40" spans="1:8" ht="6.75" customHeight="1"/>
    <row r="48" spans="1:8" ht="24.75" customHeight="1">
      <c r="A48" s="456" t="s">
        <v>516</v>
      </c>
      <c r="B48" s="456"/>
      <c r="C48" s="456"/>
      <c r="D48" s="456"/>
      <c r="E48" s="456"/>
      <c r="F48" s="456"/>
      <c r="G48" s="456"/>
      <c r="H48" s="456"/>
    </row>
  </sheetData>
  <mergeCells count="2">
    <mergeCell ref="A27:H27"/>
    <mergeCell ref="A48:H48"/>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59"/>
  <sheetViews>
    <sheetView showGridLines="0" view="pageLayout" topLeftCell="A24" zoomScaleNormal="110" zoomScaleSheetLayoutView="100" workbookViewId="0">
      <selection activeCell="K23" sqref="K23"/>
    </sheetView>
  </sheetViews>
  <sheetFormatPr baseColWidth="10" defaultColWidth="11.5703125" defaultRowHeight="12.75" outlineLevelRow="2"/>
  <cols>
    <col min="1" max="1" width="13.85546875" style="81" customWidth="1"/>
    <col min="2" max="10" width="7.85546875" style="81" customWidth="1"/>
    <col min="11" max="256" width="11.5703125" style="81"/>
    <col min="257" max="257" width="12.140625" style="81" customWidth="1"/>
    <col min="258" max="266" width="8.28515625" style="81" customWidth="1"/>
    <col min="267" max="512" width="11.5703125" style="81"/>
    <col min="513" max="513" width="12.140625" style="81" customWidth="1"/>
    <col min="514" max="522" width="8.28515625" style="81" customWidth="1"/>
    <col min="523" max="768" width="11.5703125" style="81"/>
    <col min="769" max="769" width="12.140625" style="81" customWidth="1"/>
    <col min="770" max="778" width="8.28515625" style="81" customWidth="1"/>
    <col min="779" max="1024" width="11.5703125" style="81"/>
    <col min="1025" max="1025" width="12.140625" style="81" customWidth="1"/>
    <col min="1026" max="1034" width="8.28515625" style="81" customWidth="1"/>
    <col min="1035" max="1280" width="11.5703125" style="81"/>
    <col min="1281" max="1281" width="12.140625" style="81" customWidth="1"/>
    <col min="1282" max="1290" width="8.28515625" style="81" customWidth="1"/>
    <col min="1291" max="1536" width="11.5703125" style="81"/>
    <col min="1537" max="1537" width="12.140625" style="81" customWidth="1"/>
    <col min="1538" max="1546" width="8.28515625" style="81" customWidth="1"/>
    <col min="1547" max="1792" width="11.5703125" style="81"/>
    <col min="1793" max="1793" width="12.140625" style="81" customWidth="1"/>
    <col min="1794" max="1802" width="8.28515625" style="81" customWidth="1"/>
    <col min="1803" max="2048" width="11.5703125" style="81"/>
    <col min="2049" max="2049" width="12.140625" style="81" customWidth="1"/>
    <col min="2050" max="2058" width="8.28515625" style="81" customWidth="1"/>
    <col min="2059" max="2304" width="11.5703125" style="81"/>
    <col min="2305" max="2305" width="12.140625" style="81" customWidth="1"/>
    <col min="2306" max="2314" width="8.28515625" style="81" customWidth="1"/>
    <col min="2315" max="2560" width="11.5703125" style="81"/>
    <col min="2561" max="2561" width="12.140625" style="81" customWidth="1"/>
    <col min="2562" max="2570" width="8.28515625" style="81" customWidth="1"/>
    <col min="2571" max="2816" width="11.5703125" style="81"/>
    <col min="2817" max="2817" width="12.140625" style="81" customWidth="1"/>
    <col min="2818" max="2826" width="8.28515625" style="81" customWidth="1"/>
    <col min="2827" max="3072" width="11.5703125" style="81"/>
    <col min="3073" max="3073" width="12.140625" style="81" customWidth="1"/>
    <col min="3074" max="3082" width="8.28515625" style="81" customWidth="1"/>
    <col min="3083" max="3328" width="11.5703125" style="81"/>
    <col min="3329" max="3329" width="12.140625" style="81" customWidth="1"/>
    <col min="3330" max="3338" width="8.28515625" style="81" customWidth="1"/>
    <col min="3339" max="3584" width="11.5703125" style="81"/>
    <col min="3585" max="3585" width="12.140625" style="81" customWidth="1"/>
    <col min="3586" max="3594" width="8.28515625" style="81" customWidth="1"/>
    <col min="3595" max="3840" width="11.5703125" style="81"/>
    <col min="3841" max="3841" width="12.140625" style="81" customWidth="1"/>
    <col min="3842" max="3850" width="8.28515625" style="81" customWidth="1"/>
    <col min="3851" max="4096" width="11.5703125" style="81"/>
    <col min="4097" max="4097" width="12.140625" style="81" customWidth="1"/>
    <col min="4098" max="4106" width="8.28515625" style="81" customWidth="1"/>
    <col min="4107" max="4352" width="11.5703125" style="81"/>
    <col min="4353" max="4353" width="12.140625" style="81" customWidth="1"/>
    <col min="4354" max="4362" width="8.28515625" style="81" customWidth="1"/>
    <col min="4363" max="4608" width="11.5703125" style="81"/>
    <col min="4609" max="4609" width="12.140625" style="81" customWidth="1"/>
    <col min="4610" max="4618" width="8.28515625" style="81" customWidth="1"/>
    <col min="4619" max="4864" width="11.5703125" style="81"/>
    <col min="4865" max="4865" width="12.140625" style="81" customWidth="1"/>
    <col min="4866" max="4874" width="8.28515625" style="81" customWidth="1"/>
    <col min="4875" max="5120" width="11.5703125" style="81"/>
    <col min="5121" max="5121" width="12.140625" style="81" customWidth="1"/>
    <col min="5122" max="5130" width="8.28515625" style="81" customWidth="1"/>
    <col min="5131" max="5376" width="11.5703125" style="81"/>
    <col min="5377" max="5377" width="12.140625" style="81" customWidth="1"/>
    <col min="5378" max="5386" width="8.28515625" style="81" customWidth="1"/>
    <col min="5387" max="5632" width="11.5703125" style="81"/>
    <col min="5633" max="5633" width="12.140625" style="81" customWidth="1"/>
    <col min="5634" max="5642" width="8.28515625" style="81" customWidth="1"/>
    <col min="5643" max="5888" width="11.5703125" style="81"/>
    <col min="5889" max="5889" width="12.140625" style="81" customWidth="1"/>
    <col min="5890" max="5898" width="8.28515625" style="81" customWidth="1"/>
    <col min="5899" max="6144" width="11.5703125" style="81"/>
    <col min="6145" max="6145" width="12.140625" style="81" customWidth="1"/>
    <col min="6146" max="6154" width="8.28515625" style="81" customWidth="1"/>
    <col min="6155" max="6400" width="11.5703125" style="81"/>
    <col min="6401" max="6401" width="12.140625" style="81" customWidth="1"/>
    <col min="6402" max="6410" width="8.28515625" style="81" customWidth="1"/>
    <col min="6411" max="6656" width="11.5703125" style="81"/>
    <col min="6657" max="6657" width="12.140625" style="81" customWidth="1"/>
    <col min="6658" max="6666" width="8.28515625" style="81" customWidth="1"/>
    <col min="6667" max="6912" width="11.5703125" style="81"/>
    <col min="6913" max="6913" width="12.140625" style="81" customWidth="1"/>
    <col min="6914" max="6922" width="8.28515625" style="81" customWidth="1"/>
    <col min="6923" max="7168" width="11.5703125" style="81"/>
    <col min="7169" max="7169" width="12.140625" style="81" customWidth="1"/>
    <col min="7170" max="7178" width="8.28515625" style="81" customWidth="1"/>
    <col min="7179" max="7424" width="11.5703125" style="81"/>
    <col min="7425" max="7425" width="12.140625" style="81" customWidth="1"/>
    <col min="7426" max="7434" width="8.28515625" style="81" customWidth="1"/>
    <col min="7435" max="7680" width="11.5703125" style="81"/>
    <col min="7681" max="7681" width="12.140625" style="81" customWidth="1"/>
    <col min="7682" max="7690" width="8.28515625" style="81" customWidth="1"/>
    <col min="7691" max="7936" width="11.5703125" style="81"/>
    <col min="7937" max="7937" width="12.140625" style="81" customWidth="1"/>
    <col min="7938" max="7946" width="8.28515625" style="81" customWidth="1"/>
    <col min="7947" max="8192" width="11.5703125" style="81"/>
    <col min="8193" max="8193" width="12.140625" style="81" customWidth="1"/>
    <col min="8194" max="8202" width="8.28515625" style="81" customWidth="1"/>
    <col min="8203" max="8448" width="11.5703125" style="81"/>
    <col min="8449" max="8449" width="12.140625" style="81" customWidth="1"/>
    <col min="8450" max="8458" width="8.28515625" style="81" customWidth="1"/>
    <col min="8459" max="8704" width="11.5703125" style="81"/>
    <col min="8705" max="8705" width="12.140625" style="81" customWidth="1"/>
    <col min="8706" max="8714" width="8.28515625" style="81" customWidth="1"/>
    <col min="8715" max="8960" width="11.5703125" style="81"/>
    <col min="8961" max="8961" width="12.140625" style="81" customWidth="1"/>
    <col min="8962" max="8970" width="8.28515625" style="81" customWidth="1"/>
    <col min="8971" max="9216" width="11.5703125" style="81"/>
    <col min="9217" max="9217" width="12.140625" style="81" customWidth="1"/>
    <col min="9218" max="9226" width="8.28515625" style="81" customWidth="1"/>
    <col min="9227" max="9472" width="11.5703125" style="81"/>
    <col min="9473" max="9473" width="12.140625" style="81" customWidth="1"/>
    <col min="9474" max="9482" width="8.28515625" style="81" customWidth="1"/>
    <col min="9483" max="9728" width="11.5703125" style="81"/>
    <col min="9729" max="9729" width="12.140625" style="81" customWidth="1"/>
    <col min="9730" max="9738" width="8.28515625" style="81" customWidth="1"/>
    <col min="9739" max="9984" width="11.5703125" style="81"/>
    <col min="9985" max="9985" width="12.140625" style="81" customWidth="1"/>
    <col min="9986" max="9994" width="8.28515625" style="81" customWidth="1"/>
    <col min="9995" max="10240" width="11.5703125" style="81"/>
    <col min="10241" max="10241" width="12.140625" style="81" customWidth="1"/>
    <col min="10242" max="10250" width="8.28515625" style="81" customWidth="1"/>
    <col min="10251" max="10496" width="11.5703125" style="81"/>
    <col min="10497" max="10497" width="12.140625" style="81" customWidth="1"/>
    <col min="10498" max="10506" width="8.28515625" style="81" customWidth="1"/>
    <col min="10507" max="10752" width="11.5703125" style="81"/>
    <col min="10753" max="10753" width="12.140625" style="81" customWidth="1"/>
    <col min="10754" max="10762" width="8.28515625" style="81" customWidth="1"/>
    <col min="10763" max="11008" width="11.5703125" style="81"/>
    <col min="11009" max="11009" width="12.140625" style="81" customWidth="1"/>
    <col min="11010" max="11018" width="8.28515625" style="81" customWidth="1"/>
    <col min="11019" max="11264" width="11.5703125" style="81"/>
    <col min="11265" max="11265" width="12.140625" style="81" customWidth="1"/>
    <col min="11266" max="11274" width="8.28515625" style="81" customWidth="1"/>
    <col min="11275" max="11520" width="11.5703125" style="81"/>
    <col min="11521" max="11521" width="12.140625" style="81" customWidth="1"/>
    <col min="11522" max="11530" width="8.28515625" style="81" customWidth="1"/>
    <col min="11531" max="11776" width="11.5703125" style="81"/>
    <col min="11777" max="11777" width="12.140625" style="81" customWidth="1"/>
    <col min="11778" max="11786" width="8.28515625" style="81" customWidth="1"/>
    <col min="11787" max="12032" width="11.5703125" style="81"/>
    <col min="12033" max="12033" width="12.140625" style="81" customWidth="1"/>
    <col min="12034" max="12042" width="8.28515625" style="81" customWidth="1"/>
    <col min="12043" max="12288" width="11.5703125" style="81"/>
    <col min="12289" max="12289" width="12.140625" style="81" customWidth="1"/>
    <col min="12290" max="12298" width="8.28515625" style="81" customWidth="1"/>
    <col min="12299" max="12544" width="11.5703125" style="81"/>
    <col min="12545" max="12545" width="12.140625" style="81" customWidth="1"/>
    <col min="12546" max="12554" width="8.28515625" style="81" customWidth="1"/>
    <col min="12555" max="12800" width="11.5703125" style="81"/>
    <col min="12801" max="12801" width="12.140625" style="81" customWidth="1"/>
    <col min="12802" max="12810" width="8.28515625" style="81" customWidth="1"/>
    <col min="12811" max="13056" width="11.5703125" style="81"/>
    <col min="13057" max="13057" width="12.140625" style="81" customWidth="1"/>
    <col min="13058" max="13066" width="8.28515625" style="81" customWidth="1"/>
    <col min="13067" max="13312" width="11.5703125" style="81"/>
    <col min="13313" max="13313" width="12.140625" style="81" customWidth="1"/>
    <col min="13314" max="13322" width="8.28515625" style="81" customWidth="1"/>
    <col min="13323" max="13568" width="11.5703125" style="81"/>
    <col min="13569" max="13569" width="12.140625" style="81" customWidth="1"/>
    <col min="13570" max="13578" width="8.28515625" style="81" customWidth="1"/>
    <col min="13579" max="13824" width="11.5703125" style="81"/>
    <col min="13825" max="13825" width="12.140625" style="81" customWidth="1"/>
    <col min="13826" max="13834" width="8.28515625" style="81" customWidth="1"/>
    <col min="13835" max="14080" width="11.5703125" style="81"/>
    <col min="14081" max="14081" width="12.140625" style="81" customWidth="1"/>
    <col min="14082" max="14090" width="8.28515625" style="81" customWidth="1"/>
    <col min="14091" max="14336" width="11.5703125" style="81"/>
    <col min="14337" max="14337" width="12.140625" style="81" customWidth="1"/>
    <col min="14338" max="14346" width="8.28515625" style="81" customWidth="1"/>
    <col min="14347" max="14592" width="11.5703125" style="81"/>
    <col min="14593" max="14593" width="12.140625" style="81" customWidth="1"/>
    <col min="14594" max="14602" width="8.28515625" style="81" customWidth="1"/>
    <col min="14603" max="14848" width="11.5703125" style="81"/>
    <col min="14849" max="14849" width="12.140625" style="81" customWidth="1"/>
    <col min="14850" max="14858" width="8.28515625" style="81" customWidth="1"/>
    <col min="14859" max="15104" width="11.5703125" style="81"/>
    <col min="15105" max="15105" width="12.140625" style="81" customWidth="1"/>
    <col min="15106" max="15114" width="8.28515625" style="81" customWidth="1"/>
    <col min="15115" max="15360" width="11.5703125" style="81"/>
    <col min="15361" max="15361" width="12.140625" style="81" customWidth="1"/>
    <col min="15362" max="15370" width="8.28515625" style="81" customWidth="1"/>
    <col min="15371" max="15616" width="11.5703125" style="81"/>
    <col min="15617" max="15617" width="12.140625" style="81" customWidth="1"/>
    <col min="15618" max="15626" width="8.28515625" style="81" customWidth="1"/>
    <col min="15627" max="15872" width="11.5703125" style="81"/>
    <col min="15873" max="15873" width="12.140625" style="81" customWidth="1"/>
    <col min="15874" max="15882" width="8.28515625" style="81" customWidth="1"/>
    <col min="15883" max="16128" width="11.5703125" style="81"/>
    <col min="16129" max="16129" width="12.140625" style="81" customWidth="1"/>
    <col min="16130" max="16138" width="8.28515625" style="81" customWidth="1"/>
    <col min="16139" max="16384" width="11.5703125" style="81"/>
  </cols>
  <sheetData>
    <row r="1" spans="1:10" s="290" customFormat="1" ht="21.95" customHeight="1">
      <c r="A1" s="289" t="str">
        <f>CONCATENATE(Inhalt_K8!B31,"   ",Inhalt_K8!C31)</f>
        <v>806   Entwicklung der Lehrkräfte an allgemein- und berufsbildenden Schulen 2008 - 2025</v>
      </c>
      <c r="B1" s="289"/>
      <c r="C1" s="289"/>
    </row>
    <row r="2" spans="1:10" ht="6" customHeight="1"/>
    <row r="3" spans="1:10" s="86" customFormat="1" ht="25.5" customHeight="1">
      <c r="A3" s="458" t="s">
        <v>4</v>
      </c>
      <c r="B3" s="461" t="s">
        <v>16</v>
      </c>
      <c r="C3" s="464" t="s">
        <v>138</v>
      </c>
      <c r="D3" s="465"/>
      <c r="E3" s="465"/>
      <c r="F3" s="464" t="s">
        <v>139</v>
      </c>
      <c r="G3" s="465"/>
      <c r="H3" s="465"/>
      <c r="I3" s="466" t="s">
        <v>140</v>
      </c>
      <c r="J3" s="467"/>
    </row>
    <row r="4" spans="1:10" s="86" customFormat="1" ht="22.15" customHeight="1">
      <c r="A4" s="459"/>
      <c r="B4" s="462"/>
      <c r="C4" s="468" t="s">
        <v>141</v>
      </c>
      <c r="D4" s="470" t="s">
        <v>142</v>
      </c>
      <c r="E4" s="471"/>
      <c r="F4" s="468" t="s">
        <v>141</v>
      </c>
      <c r="G4" s="470" t="s">
        <v>142</v>
      </c>
      <c r="H4" s="471"/>
      <c r="I4" s="472" t="s">
        <v>141</v>
      </c>
      <c r="J4" s="474" t="s">
        <v>143</v>
      </c>
    </row>
    <row r="5" spans="1:10" s="86" customFormat="1" ht="60.6" customHeight="1">
      <c r="A5" s="460"/>
      <c r="B5" s="463"/>
      <c r="C5" s="469"/>
      <c r="D5" s="113" t="s">
        <v>144</v>
      </c>
      <c r="E5" s="114" t="s">
        <v>145</v>
      </c>
      <c r="F5" s="469"/>
      <c r="G5" s="113" t="s">
        <v>144</v>
      </c>
      <c r="H5" s="114" t="s">
        <v>145</v>
      </c>
      <c r="I5" s="473"/>
      <c r="J5" s="475"/>
    </row>
    <row r="6" spans="1:10" s="90" customFormat="1" ht="24" customHeight="1">
      <c r="A6" s="476" t="s">
        <v>373</v>
      </c>
      <c r="B6" s="477"/>
      <c r="C6" s="477"/>
      <c r="D6" s="477"/>
      <c r="E6" s="477"/>
      <c r="F6" s="477"/>
      <c r="G6" s="477"/>
      <c r="H6" s="477"/>
      <c r="I6" s="477"/>
      <c r="J6" s="477"/>
    </row>
    <row r="7" spans="1:10" ht="18" customHeight="1">
      <c r="A7" s="115" t="s">
        <v>174</v>
      </c>
      <c r="B7" s="116">
        <v>1668</v>
      </c>
      <c r="C7" s="116">
        <v>904</v>
      </c>
      <c r="D7" s="116">
        <v>795</v>
      </c>
      <c r="E7" s="116">
        <v>109</v>
      </c>
      <c r="F7" s="116">
        <v>671</v>
      </c>
      <c r="G7" s="116">
        <v>544</v>
      </c>
      <c r="H7" s="116">
        <v>127</v>
      </c>
      <c r="I7" s="116">
        <v>93</v>
      </c>
      <c r="J7" s="116">
        <v>81</v>
      </c>
    </row>
    <row r="8" spans="1:10" ht="18" customHeight="1">
      <c r="A8" s="115" t="s">
        <v>176</v>
      </c>
      <c r="B8" s="116">
        <v>1752</v>
      </c>
      <c r="C8" s="116">
        <v>938</v>
      </c>
      <c r="D8" s="116">
        <v>826</v>
      </c>
      <c r="E8" s="116">
        <v>112</v>
      </c>
      <c r="F8" s="116">
        <v>701</v>
      </c>
      <c r="G8" s="116">
        <v>571</v>
      </c>
      <c r="H8" s="116">
        <v>130</v>
      </c>
      <c r="I8" s="116">
        <v>113</v>
      </c>
      <c r="J8" s="116">
        <v>89</v>
      </c>
    </row>
    <row r="9" spans="1:10" s="90" customFormat="1" ht="13.5" hidden="1" customHeight="1" outlineLevel="1">
      <c r="A9" s="115" t="s">
        <v>177</v>
      </c>
      <c r="B9" s="116">
        <v>1739</v>
      </c>
      <c r="C9" s="116">
        <v>931</v>
      </c>
      <c r="D9" s="116">
        <v>817</v>
      </c>
      <c r="E9" s="116">
        <v>114</v>
      </c>
      <c r="F9" s="116">
        <v>685</v>
      </c>
      <c r="G9" s="116">
        <v>556</v>
      </c>
      <c r="H9" s="116">
        <v>129</v>
      </c>
      <c r="I9" s="116">
        <v>123</v>
      </c>
      <c r="J9" s="116">
        <v>101</v>
      </c>
    </row>
    <row r="10" spans="1:10" s="90" customFormat="1" ht="13.5" hidden="1" customHeight="1" outlineLevel="1">
      <c r="A10" s="115" t="s">
        <v>178</v>
      </c>
      <c r="B10" s="116">
        <v>1721</v>
      </c>
      <c r="C10" s="116">
        <v>919</v>
      </c>
      <c r="D10" s="116">
        <v>782</v>
      </c>
      <c r="E10" s="116">
        <v>137</v>
      </c>
      <c r="F10" s="116">
        <v>691</v>
      </c>
      <c r="G10" s="116">
        <v>557</v>
      </c>
      <c r="H10" s="116">
        <v>134</v>
      </c>
      <c r="I10" s="116">
        <v>111</v>
      </c>
      <c r="J10" s="116">
        <v>86</v>
      </c>
    </row>
    <row r="11" spans="1:10" s="90" customFormat="1" ht="13.5" hidden="1" customHeight="1" outlineLevel="1">
      <c r="A11" s="115" t="s">
        <v>179</v>
      </c>
      <c r="B11" s="116">
        <v>1711</v>
      </c>
      <c r="C11" s="116">
        <v>913</v>
      </c>
      <c r="D11" s="116">
        <v>767</v>
      </c>
      <c r="E11" s="116">
        <v>146</v>
      </c>
      <c r="F11" s="116">
        <v>696</v>
      </c>
      <c r="G11" s="116">
        <v>555</v>
      </c>
      <c r="H11" s="116">
        <v>141</v>
      </c>
      <c r="I11" s="116">
        <v>102</v>
      </c>
      <c r="J11" s="116">
        <v>77</v>
      </c>
    </row>
    <row r="12" spans="1:10" s="90" customFormat="1" ht="13.5" hidden="1" customHeight="1" outlineLevel="1">
      <c r="A12" s="115" t="s">
        <v>180</v>
      </c>
      <c r="B12" s="116">
        <v>1723</v>
      </c>
      <c r="C12" s="116">
        <v>923</v>
      </c>
      <c r="D12" s="116">
        <v>802</v>
      </c>
      <c r="E12" s="116">
        <v>121</v>
      </c>
      <c r="F12" s="116">
        <v>696</v>
      </c>
      <c r="G12" s="116">
        <v>543</v>
      </c>
      <c r="H12" s="116">
        <v>153</v>
      </c>
      <c r="I12" s="116">
        <v>104</v>
      </c>
      <c r="J12" s="116">
        <v>80</v>
      </c>
    </row>
    <row r="13" spans="1:10" ht="18" customHeight="1" collapsed="1">
      <c r="A13" s="115" t="s">
        <v>181</v>
      </c>
      <c r="B13" s="116">
        <v>1797</v>
      </c>
      <c r="C13" s="116">
        <v>968</v>
      </c>
      <c r="D13" s="116">
        <v>824</v>
      </c>
      <c r="E13" s="116">
        <v>144</v>
      </c>
      <c r="F13" s="116">
        <v>729</v>
      </c>
      <c r="G13" s="116">
        <v>579</v>
      </c>
      <c r="H13" s="116">
        <v>150</v>
      </c>
      <c r="I13" s="116">
        <v>100</v>
      </c>
      <c r="J13" s="116">
        <v>76</v>
      </c>
    </row>
    <row r="14" spans="1:10" s="90" customFormat="1" ht="13.5" hidden="1" customHeight="1" outlineLevel="1">
      <c r="A14" s="115" t="s">
        <v>182</v>
      </c>
      <c r="B14" s="116">
        <v>1784</v>
      </c>
      <c r="C14" s="116">
        <v>977</v>
      </c>
      <c r="D14" s="116">
        <v>845</v>
      </c>
      <c r="E14" s="116">
        <v>132</v>
      </c>
      <c r="F14" s="116">
        <v>715</v>
      </c>
      <c r="G14" s="116">
        <v>558</v>
      </c>
      <c r="H14" s="116">
        <v>157</v>
      </c>
      <c r="I14" s="116">
        <v>92</v>
      </c>
      <c r="J14" s="116">
        <v>70</v>
      </c>
    </row>
    <row r="15" spans="1:10" s="90" customFormat="1" ht="13.5" hidden="1" customHeight="1" outlineLevel="1">
      <c r="A15" s="115" t="s">
        <v>183</v>
      </c>
      <c r="B15" s="116">
        <v>1801</v>
      </c>
      <c r="C15" s="116">
        <v>976</v>
      </c>
      <c r="D15" s="116">
        <v>838</v>
      </c>
      <c r="E15" s="116">
        <v>138</v>
      </c>
      <c r="F15" s="116">
        <v>733</v>
      </c>
      <c r="G15" s="116">
        <v>542</v>
      </c>
      <c r="H15" s="116">
        <v>191</v>
      </c>
      <c r="I15" s="116">
        <v>92</v>
      </c>
      <c r="J15" s="116">
        <v>62</v>
      </c>
    </row>
    <row r="16" spans="1:10" s="90" customFormat="1" hidden="1" outlineLevel="1">
      <c r="A16" s="115" t="s">
        <v>184</v>
      </c>
      <c r="B16" s="300">
        <v>1830</v>
      </c>
      <c r="C16" s="300">
        <v>995</v>
      </c>
      <c r="D16" s="300">
        <v>855</v>
      </c>
      <c r="E16" s="300">
        <v>140</v>
      </c>
      <c r="F16" s="300">
        <v>733</v>
      </c>
      <c r="G16" s="300">
        <v>544</v>
      </c>
      <c r="H16" s="300">
        <v>189</v>
      </c>
      <c r="I16" s="300">
        <v>102</v>
      </c>
      <c r="J16" s="300">
        <v>77</v>
      </c>
    </row>
    <row r="17" spans="1:10" ht="18" customHeight="1" collapsed="1">
      <c r="A17" s="115" t="s">
        <v>396</v>
      </c>
      <c r="B17" s="116">
        <v>1857</v>
      </c>
      <c r="C17" s="116">
        <v>992</v>
      </c>
      <c r="D17" s="116">
        <v>862</v>
      </c>
      <c r="E17" s="116">
        <v>130</v>
      </c>
      <c r="F17" s="116">
        <v>741</v>
      </c>
      <c r="G17" s="116">
        <v>549</v>
      </c>
      <c r="H17" s="116">
        <v>192</v>
      </c>
      <c r="I17" s="116">
        <v>124</v>
      </c>
      <c r="J17" s="116">
        <v>97</v>
      </c>
    </row>
    <row r="18" spans="1:10" s="90" customFormat="1">
      <c r="A18" s="115" t="s">
        <v>397</v>
      </c>
      <c r="B18" s="300">
        <v>1864</v>
      </c>
      <c r="C18" s="300">
        <v>971</v>
      </c>
      <c r="D18" s="300">
        <v>838</v>
      </c>
      <c r="E18" s="300">
        <v>133</v>
      </c>
      <c r="F18" s="300">
        <v>769</v>
      </c>
      <c r="G18" s="300">
        <v>570</v>
      </c>
      <c r="H18" s="300">
        <v>199</v>
      </c>
      <c r="I18" s="300">
        <v>124</v>
      </c>
      <c r="J18" s="300">
        <v>94</v>
      </c>
    </row>
    <row r="19" spans="1:10" s="90" customFormat="1">
      <c r="A19" s="115" t="s">
        <v>398</v>
      </c>
      <c r="B19" s="300">
        <v>1894</v>
      </c>
      <c r="C19" s="300">
        <v>957</v>
      </c>
      <c r="D19" s="300">
        <v>809</v>
      </c>
      <c r="E19" s="300">
        <v>148</v>
      </c>
      <c r="F19" s="300">
        <v>821</v>
      </c>
      <c r="G19" s="300">
        <v>607</v>
      </c>
      <c r="H19" s="300">
        <v>214</v>
      </c>
      <c r="I19" s="300">
        <v>116</v>
      </c>
      <c r="J19" s="300">
        <v>90</v>
      </c>
    </row>
    <row r="20" spans="1:10" s="90" customFormat="1" outlineLevel="1">
      <c r="A20" s="115" t="s">
        <v>504</v>
      </c>
      <c r="B20" s="300">
        <v>1967</v>
      </c>
      <c r="C20" s="300">
        <v>1037</v>
      </c>
      <c r="D20" s="300">
        <v>886</v>
      </c>
      <c r="E20" s="300">
        <v>151</v>
      </c>
      <c r="F20" s="300">
        <v>783</v>
      </c>
      <c r="G20" s="300">
        <v>572</v>
      </c>
      <c r="H20" s="300">
        <v>211</v>
      </c>
      <c r="I20" s="300">
        <v>147</v>
      </c>
      <c r="J20" s="300">
        <v>103</v>
      </c>
    </row>
    <row r="21" spans="1:10" s="90" customFormat="1" outlineLevel="1">
      <c r="A21" s="115" t="s">
        <v>505</v>
      </c>
      <c r="B21" s="300">
        <v>2027</v>
      </c>
      <c r="C21" s="300">
        <v>1059</v>
      </c>
      <c r="D21" s="300">
        <v>896</v>
      </c>
      <c r="E21" s="300">
        <v>163</v>
      </c>
      <c r="F21" s="300">
        <v>816</v>
      </c>
      <c r="G21" s="300">
        <v>579</v>
      </c>
      <c r="H21" s="300">
        <v>237</v>
      </c>
      <c r="I21" s="300">
        <v>152</v>
      </c>
      <c r="J21" s="300">
        <v>102</v>
      </c>
    </row>
    <row r="22" spans="1:10" s="90" customFormat="1" outlineLevel="1">
      <c r="A22" s="115" t="s">
        <v>506</v>
      </c>
      <c r="B22" s="300">
        <v>2062</v>
      </c>
      <c r="C22" s="300">
        <v>1064</v>
      </c>
      <c r="D22" s="300">
        <v>890</v>
      </c>
      <c r="E22" s="300">
        <v>174</v>
      </c>
      <c r="F22" s="300">
        <v>852</v>
      </c>
      <c r="G22" s="300">
        <v>612</v>
      </c>
      <c r="H22" s="300">
        <v>240</v>
      </c>
      <c r="I22" s="300">
        <v>146</v>
      </c>
      <c r="J22" s="300">
        <v>97</v>
      </c>
    </row>
    <row r="23" spans="1:10" s="90" customFormat="1" ht="24" customHeight="1">
      <c r="A23" s="478" t="s">
        <v>374</v>
      </c>
      <c r="B23" s="479"/>
      <c r="C23" s="479"/>
      <c r="D23" s="479"/>
      <c r="E23" s="479"/>
      <c r="F23" s="479"/>
      <c r="G23" s="479"/>
      <c r="H23" s="479"/>
      <c r="I23" s="479"/>
      <c r="J23" s="479"/>
    </row>
    <row r="24" spans="1:10" s="90" customFormat="1" ht="18" customHeight="1">
      <c r="A24" s="115" t="s">
        <v>174</v>
      </c>
      <c r="B24" s="116">
        <v>649</v>
      </c>
      <c r="C24" s="116">
        <v>407</v>
      </c>
      <c r="D24" s="116">
        <v>353</v>
      </c>
      <c r="E24" s="116">
        <v>54</v>
      </c>
      <c r="F24" s="116">
        <v>161</v>
      </c>
      <c r="G24" s="116">
        <v>111</v>
      </c>
      <c r="H24" s="116">
        <v>50</v>
      </c>
      <c r="I24" s="116">
        <v>81</v>
      </c>
      <c r="J24" s="116">
        <v>27</v>
      </c>
    </row>
    <row r="25" spans="1:10" s="90" customFormat="1" ht="18" customHeight="1">
      <c r="A25" s="115" t="s">
        <v>176</v>
      </c>
      <c r="B25" s="116">
        <v>722</v>
      </c>
      <c r="C25" s="116">
        <v>427</v>
      </c>
      <c r="D25" s="116">
        <v>376</v>
      </c>
      <c r="E25" s="116">
        <v>51</v>
      </c>
      <c r="F25" s="116">
        <v>203</v>
      </c>
      <c r="G25" s="116">
        <v>120</v>
      </c>
      <c r="H25" s="116">
        <v>83</v>
      </c>
      <c r="I25" s="116">
        <v>92</v>
      </c>
      <c r="J25" s="116">
        <v>37</v>
      </c>
    </row>
    <row r="26" spans="1:10" s="90" customFormat="1" ht="13.5" hidden="1" customHeight="1" outlineLevel="1">
      <c r="A26" s="115" t="s">
        <v>177</v>
      </c>
      <c r="B26" s="116">
        <v>713</v>
      </c>
      <c r="C26" s="116">
        <v>427</v>
      </c>
      <c r="D26" s="116">
        <v>385</v>
      </c>
      <c r="E26" s="116">
        <v>42</v>
      </c>
      <c r="F26" s="116">
        <v>196</v>
      </c>
      <c r="G26" s="116">
        <v>119</v>
      </c>
      <c r="H26" s="116">
        <v>77</v>
      </c>
      <c r="I26" s="116">
        <v>90</v>
      </c>
      <c r="J26" s="116">
        <v>43</v>
      </c>
    </row>
    <row r="27" spans="1:10" s="90" customFormat="1" ht="13.5" hidden="1" customHeight="1" outlineLevel="1">
      <c r="A27" s="115" t="s">
        <v>178</v>
      </c>
      <c r="B27" s="116">
        <v>724</v>
      </c>
      <c r="C27" s="116">
        <v>445</v>
      </c>
      <c r="D27" s="116">
        <v>398</v>
      </c>
      <c r="E27" s="116">
        <v>47</v>
      </c>
      <c r="F27" s="116">
        <v>199</v>
      </c>
      <c r="G27" s="116">
        <v>121</v>
      </c>
      <c r="H27" s="116">
        <v>78</v>
      </c>
      <c r="I27" s="116">
        <v>80</v>
      </c>
      <c r="J27" s="116">
        <v>32</v>
      </c>
    </row>
    <row r="28" spans="1:10" s="90" customFormat="1" ht="13.5" hidden="1" customHeight="1" outlineLevel="1">
      <c r="A28" s="115" t="s">
        <v>179</v>
      </c>
      <c r="B28" s="116">
        <v>719</v>
      </c>
      <c r="C28" s="116">
        <v>454</v>
      </c>
      <c r="D28" s="116">
        <v>407</v>
      </c>
      <c r="E28" s="116">
        <v>47</v>
      </c>
      <c r="F28" s="116">
        <v>195</v>
      </c>
      <c r="G28" s="116">
        <v>119</v>
      </c>
      <c r="H28" s="116">
        <v>76</v>
      </c>
      <c r="I28" s="116">
        <v>70</v>
      </c>
      <c r="J28" s="116">
        <v>25</v>
      </c>
    </row>
    <row r="29" spans="1:10" s="90" customFormat="1" ht="13.5" hidden="1" customHeight="1" outlineLevel="1">
      <c r="A29" s="115" t="s">
        <v>180</v>
      </c>
      <c r="B29" s="116">
        <v>734</v>
      </c>
      <c r="C29" s="116">
        <v>459</v>
      </c>
      <c r="D29" s="116">
        <v>415</v>
      </c>
      <c r="E29" s="116">
        <v>44</v>
      </c>
      <c r="F29" s="116">
        <v>189</v>
      </c>
      <c r="G29" s="116">
        <v>122</v>
      </c>
      <c r="H29" s="116">
        <v>67</v>
      </c>
      <c r="I29" s="116">
        <v>86</v>
      </c>
      <c r="J29" s="116">
        <v>31</v>
      </c>
    </row>
    <row r="30" spans="1:10" s="90" customFormat="1" ht="18" customHeight="1" collapsed="1">
      <c r="A30" s="115" t="s">
        <v>181</v>
      </c>
      <c r="B30" s="116">
        <v>734</v>
      </c>
      <c r="C30" s="116">
        <v>452</v>
      </c>
      <c r="D30" s="116">
        <v>407</v>
      </c>
      <c r="E30" s="116">
        <v>45</v>
      </c>
      <c r="F30" s="116">
        <v>191</v>
      </c>
      <c r="G30" s="116">
        <v>121</v>
      </c>
      <c r="H30" s="116">
        <v>70</v>
      </c>
      <c r="I30" s="116">
        <v>91</v>
      </c>
      <c r="J30" s="116">
        <v>32</v>
      </c>
    </row>
    <row r="31" spans="1:10" s="90" customFormat="1" ht="13.5" hidden="1" customHeight="1" outlineLevel="1">
      <c r="A31" s="115" t="s">
        <v>182</v>
      </c>
      <c r="B31" s="116">
        <v>727</v>
      </c>
      <c r="C31" s="116">
        <v>451</v>
      </c>
      <c r="D31" s="116">
        <v>406</v>
      </c>
      <c r="E31" s="116">
        <v>45</v>
      </c>
      <c r="F31" s="116">
        <v>197</v>
      </c>
      <c r="G31" s="116">
        <v>125</v>
      </c>
      <c r="H31" s="116">
        <v>72</v>
      </c>
      <c r="I31" s="116">
        <v>79</v>
      </c>
      <c r="J31" s="116">
        <v>22</v>
      </c>
    </row>
    <row r="32" spans="1:10" s="90" customFormat="1" ht="13.5" hidden="1" customHeight="1" outlineLevel="1">
      <c r="A32" s="115" t="s">
        <v>183</v>
      </c>
      <c r="B32" s="116">
        <v>731</v>
      </c>
      <c r="C32" s="116">
        <v>449</v>
      </c>
      <c r="D32" s="116">
        <v>402</v>
      </c>
      <c r="E32" s="116">
        <v>47</v>
      </c>
      <c r="F32" s="116">
        <v>190</v>
      </c>
      <c r="G32" s="116">
        <v>126</v>
      </c>
      <c r="H32" s="116">
        <v>64</v>
      </c>
      <c r="I32" s="116">
        <v>92</v>
      </c>
      <c r="J32" s="116">
        <v>29</v>
      </c>
    </row>
    <row r="33" spans="1:10" s="90" customFormat="1" ht="13.5" hidden="1" customHeight="1" outlineLevel="1">
      <c r="A33" s="115" t="s">
        <v>184</v>
      </c>
      <c r="B33" s="300">
        <v>704</v>
      </c>
      <c r="C33" s="300">
        <v>450</v>
      </c>
      <c r="D33" s="300">
        <v>408</v>
      </c>
      <c r="E33" s="300">
        <v>42</v>
      </c>
      <c r="F33" s="300">
        <v>182</v>
      </c>
      <c r="G33" s="300">
        <v>117</v>
      </c>
      <c r="H33" s="300">
        <v>65</v>
      </c>
      <c r="I33" s="300">
        <v>72</v>
      </c>
      <c r="J33" s="300">
        <v>24</v>
      </c>
    </row>
    <row r="34" spans="1:10" s="90" customFormat="1" ht="13.5" hidden="1" customHeight="1" outlineLevel="1">
      <c r="A34" s="115" t="s">
        <v>396</v>
      </c>
      <c r="B34" s="300">
        <v>710</v>
      </c>
      <c r="C34" s="300">
        <v>438</v>
      </c>
      <c r="D34" s="300">
        <v>392</v>
      </c>
      <c r="E34" s="300">
        <v>46</v>
      </c>
      <c r="F34" s="300">
        <v>183</v>
      </c>
      <c r="G34" s="300">
        <v>134</v>
      </c>
      <c r="H34" s="300">
        <v>49</v>
      </c>
      <c r="I34" s="300">
        <v>89</v>
      </c>
      <c r="J34" s="300">
        <v>30</v>
      </c>
    </row>
    <row r="35" spans="1:10" s="90" customFormat="1" ht="18" customHeight="1" collapsed="1">
      <c r="A35" s="115" t="s">
        <v>397</v>
      </c>
      <c r="B35" s="116">
        <v>686</v>
      </c>
      <c r="C35" s="116">
        <v>421</v>
      </c>
      <c r="D35" s="116">
        <v>379</v>
      </c>
      <c r="E35" s="116">
        <v>42</v>
      </c>
      <c r="F35" s="116">
        <v>192</v>
      </c>
      <c r="G35" s="116">
        <v>135</v>
      </c>
      <c r="H35" s="116">
        <v>57</v>
      </c>
      <c r="I35" s="116">
        <v>73</v>
      </c>
      <c r="J35" s="116">
        <v>36</v>
      </c>
    </row>
    <row r="36" spans="1:10" s="90" customFormat="1" hidden="1" outlineLevel="2">
      <c r="A36" s="115" t="s">
        <v>398</v>
      </c>
      <c r="B36" s="300">
        <v>676</v>
      </c>
      <c r="C36" s="300">
        <v>408</v>
      </c>
      <c r="D36" s="300">
        <v>367</v>
      </c>
      <c r="E36" s="300">
        <v>41</v>
      </c>
      <c r="F36" s="300">
        <v>199</v>
      </c>
      <c r="G36" s="300">
        <v>138</v>
      </c>
      <c r="H36" s="300">
        <v>61</v>
      </c>
      <c r="I36" s="300">
        <v>69</v>
      </c>
      <c r="J36" s="300">
        <v>34</v>
      </c>
    </row>
    <row r="37" spans="1:10" s="90" customFormat="1" ht="18" customHeight="1" collapsed="1">
      <c r="A37" s="115" t="s">
        <v>504</v>
      </c>
      <c r="B37" s="116">
        <v>660</v>
      </c>
      <c r="C37" s="116">
        <v>405</v>
      </c>
      <c r="D37" s="116">
        <v>369</v>
      </c>
      <c r="E37" s="116">
        <v>36</v>
      </c>
      <c r="F37" s="116">
        <v>190</v>
      </c>
      <c r="G37" s="116">
        <v>132</v>
      </c>
      <c r="H37" s="116">
        <v>58</v>
      </c>
      <c r="I37" s="116">
        <v>65</v>
      </c>
      <c r="J37" s="116">
        <v>30</v>
      </c>
    </row>
    <row r="38" spans="1:10" s="90" customFormat="1">
      <c r="A38" s="115" t="s">
        <v>505</v>
      </c>
      <c r="B38" s="300">
        <v>665</v>
      </c>
      <c r="C38" s="300">
        <v>415</v>
      </c>
      <c r="D38" s="300">
        <v>375</v>
      </c>
      <c r="E38" s="300">
        <v>40</v>
      </c>
      <c r="F38" s="300">
        <v>190</v>
      </c>
      <c r="G38" s="300">
        <v>134</v>
      </c>
      <c r="H38" s="300">
        <v>56</v>
      </c>
      <c r="I38" s="300">
        <v>60</v>
      </c>
      <c r="J38" s="300">
        <v>26</v>
      </c>
    </row>
    <row r="39" spans="1:10" s="90" customFormat="1">
      <c r="A39" s="115" t="s">
        <v>506</v>
      </c>
      <c r="B39" s="300">
        <v>664</v>
      </c>
      <c r="C39" s="300">
        <v>412</v>
      </c>
      <c r="D39" s="300">
        <v>380</v>
      </c>
      <c r="E39" s="300">
        <v>32</v>
      </c>
      <c r="F39" s="300">
        <v>187</v>
      </c>
      <c r="G39" s="300">
        <v>141</v>
      </c>
      <c r="H39" s="300">
        <v>46</v>
      </c>
      <c r="I39" s="300">
        <v>45</v>
      </c>
      <c r="J39" s="300">
        <v>18</v>
      </c>
    </row>
    <row r="40" spans="1:10" ht="21" customHeight="1">
      <c r="A40" s="446" t="s">
        <v>561</v>
      </c>
      <c r="B40" s="447"/>
      <c r="C40" s="447"/>
      <c r="D40" s="447"/>
      <c r="E40" s="447"/>
      <c r="F40" s="447"/>
      <c r="G40" s="447"/>
      <c r="H40" s="447"/>
      <c r="I40" s="447"/>
      <c r="J40" s="447"/>
    </row>
    <row r="41" spans="1:10">
      <c r="A41" s="446"/>
      <c r="B41" s="447"/>
      <c r="C41" s="447"/>
      <c r="D41" s="447"/>
      <c r="E41" s="447"/>
      <c r="F41" s="447"/>
      <c r="G41" s="447"/>
      <c r="H41" s="447"/>
      <c r="I41" s="447"/>
      <c r="J41" s="447"/>
    </row>
    <row r="42" spans="1:10">
      <c r="A42" s="446"/>
      <c r="B42" s="447"/>
      <c r="C42" s="447"/>
      <c r="D42" s="447"/>
      <c r="E42" s="447"/>
      <c r="F42" s="447"/>
      <c r="G42" s="447"/>
      <c r="H42" s="447"/>
      <c r="I42" s="447"/>
      <c r="J42" s="447"/>
    </row>
    <row r="56" ht="42.75" customHeight="1"/>
    <row r="59" ht="18.75" customHeight="1"/>
  </sheetData>
  <mergeCells count="16">
    <mergeCell ref="A42:J42"/>
    <mergeCell ref="A3:A5"/>
    <mergeCell ref="B3:B5"/>
    <mergeCell ref="C3:E3"/>
    <mergeCell ref="F3:H3"/>
    <mergeCell ref="I3:J3"/>
    <mergeCell ref="C4:C5"/>
    <mergeCell ref="D4:E4"/>
    <mergeCell ref="F4:F5"/>
    <mergeCell ref="G4:H4"/>
    <mergeCell ref="I4:I5"/>
    <mergeCell ref="J4:J5"/>
    <mergeCell ref="A6:J6"/>
    <mergeCell ref="A23:J23"/>
    <mergeCell ref="A40:J40"/>
    <mergeCell ref="A41:J41"/>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Sans,Standard"&amp;8&amp;P+248
</oddFooter>
    <evenHeader>&amp;L&amp;"Open Sans,Standard"&amp;8
&amp;G&amp;R&amp;"Open Sans,Standard"&amp;8
&amp;G</evenHeader>
    <evenFooter xml:space="preserve">&amp;L&amp;"Open Sans,Standard"&amp;8&amp;P+248
&amp;R&amp;"Open Sans,Standard"&amp;8Statistisches Jahrbuch 2023 - 2025
</even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17</vt:i4>
      </vt:variant>
    </vt:vector>
  </HeadingPairs>
  <TitlesOfParts>
    <vt:vector size="35" baseType="lpstr">
      <vt:lpstr>Inhalt_K8</vt:lpstr>
      <vt:lpstr>Abkuerzung_K8</vt:lpstr>
      <vt:lpstr>Kernaussagen_K8</vt:lpstr>
      <vt:lpstr>801</vt:lpstr>
      <vt:lpstr>802</vt:lpstr>
      <vt:lpstr>803</vt:lpstr>
      <vt:lpstr>804</vt:lpstr>
      <vt:lpstr>805</vt:lpstr>
      <vt:lpstr>806</vt:lpstr>
      <vt:lpstr>807</vt:lpstr>
      <vt:lpstr>810</vt:lpstr>
      <vt:lpstr>811</vt:lpstr>
      <vt:lpstr>812</vt:lpstr>
      <vt:lpstr>820</vt:lpstr>
      <vt:lpstr>821</vt:lpstr>
      <vt:lpstr>822</vt:lpstr>
      <vt:lpstr>823</vt:lpstr>
      <vt:lpstr>Glossar_K8</vt:lpstr>
      <vt:lpstr>'801'!Druckbereich</vt:lpstr>
      <vt:lpstr>'802'!Druckbereich</vt:lpstr>
      <vt:lpstr>'803'!Druckbereich</vt:lpstr>
      <vt:lpstr>'804'!Druckbereich</vt:lpstr>
      <vt:lpstr>'805'!Druckbereich</vt:lpstr>
      <vt:lpstr>'806'!Druckbereich</vt:lpstr>
      <vt:lpstr>'807'!Druckbereich</vt:lpstr>
      <vt:lpstr>'810'!Druckbereich</vt:lpstr>
      <vt:lpstr>'811'!Druckbereich</vt:lpstr>
      <vt:lpstr>'812'!Druckbereich</vt:lpstr>
      <vt:lpstr>'820'!Druckbereich</vt:lpstr>
      <vt:lpstr>'821'!Druckbereich</vt:lpstr>
      <vt:lpstr>'823'!Druckbereich</vt:lpstr>
      <vt:lpstr>Abkuerzung_K8!Druckbereich</vt:lpstr>
      <vt:lpstr>Glossar_K8!Druckbereich</vt:lpstr>
      <vt:lpstr>Inhalt_K8!Druckbereich</vt:lpstr>
      <vt:lpstr>Kernaussagen_K8!Druckbereich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2026-01-09T15:55:07Z</dcterms:created>
  <dcterms:modified xsi:type="dcterms:W3CDTF">2026-01-09T15:57:24Z</dcterms:modified>
</cp:coreProperties>
</file>