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theme/themeOverride2.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tabRatio="976"/>
  </bookViews>
  <sheets>
    <sheet name="Inhalt_K6" sheetId="1" r:id="rId1"/>
    <sheet name="Abkürzung_K6" sheetId="10" r:id="rId2"/>
    <sheet name="Kernaussagen_K6" sheetId="12" r:id="rId3"/>
    <sheet name="601 " sheetId="2" r:id="rId4"/>
    <sheet name="602" sheetId="3" r:id="rId5"/>
    <sheet name="604" sheetId="4" r:id="rId6"/>
    <sheet name="605" sheetId="5" r:id="rId7"/>
    <sheet name="606" sheetId="6" r:id="rId8"/>
    <sheet name="607" sheetId="7" r:id="rId9"/>
    <sheet name="610 " sheetId="8" r:id="rId10"/>
    <sheet name="611" sheetId="13" r:id="rId11"/>
    <sheet name="612" sheetId="15" r:id="rId12"/>
    <sheet name="613" sheetId="14" r:id="rId13"/>
    <sheet name="614" sheetId="18" r:id="rId14"/>
    <sheet name="615" sheetId="17" r:id="rId15"/>
    <sheet name="Glossar_K6" sheetId="9" r:id="rId16"/>
  </sheets>
  <definedNames>
    <definedName name="_xlnm.Print_Area" localSheetId="3">'601 '!$A$1:$M$80</definedName>
    <definedName name="_xlnm.Print_Area" localSheetId="4">'602'!$A$1:$L$81</definedName>
    <definedName name="_xlnm.Print_Area" localSheetId="5">'604'!$A$1:$N$86</definedName>
    <definedName name="_xlnm.Print_Area" localSheetId="6">'605'!$A$1:$J$97</definedName>
    <definedName name="_xlnm.Print_Area" localSheetId="7">'606'!$A$1:$N$75</definedName>
    <definedName name="_xlnm.Print_Area" localSheetId="8">'607'!$A$1:$K$130</definedName>
    <definedName name="_xlnm.Print_Area" localSheetId="9">'610 '!$A$1:$AB$51</definedName>
    <definedName name="_xlnm.Print_Area" localSheetId="10">'611'!$A$1:$M$50</definedName>
    <definedName name="_xlnm.Print_Area" localSheetId="11">'612'!$A$1:$M$44</definedName>
    <definedName name="_xlnm.Print_Area" localSheetId="12">'613'!$A$1:$M$52</definedName>
    <definedName name="_xlnm.Print_Area" localSheetId="13">'614'!$A$1:$M$52</definedName>
    <definedName name="_xlnm.Print_Area" localSheetId="14">'615'!$A$1:$M$46</definedName>
    <definedName name="_xlnm.Print_Area" localSheetId="1">Abkürzung_K6!$A$1:$G$33</definedName>
    <definedName name="_xlnm.Print_Area" localSheetId="15">Glossar_K6!$A$1:$A$36</definedName>
    <definedName name="_xlnm.Print_Area" localSheetId="0">Inhalt_K6!$A$1:$I$45</definedName>
    <definedName name="_xlnm.Print_Area" localSheetId="2">Kernaussagen_K6!$A$1:$A$4</definedName>
    <definedName name="_xlnm.Print_Titles" localSheetId="3">'601 '!$3:$8</definedName>
    <definedName name="HTML1_1" hidden="1">"'[111.XLS]htm'!$A$3:$J$34"</definedName>
    <definedName name="HTML1_10" hidden="1">""</definedName>
    <definedName name="HTML1_11" hidden="1">1</definedName>
    <definedName name="HTML1_12" hidden="1">"C:\EXCELDAT\JAHRBUCH\111.htm"</definedName>
    <definedName name="HTML1_2" hidden="1">1</definedName>
    <definedName name="HTML1_3" hidden="1">"Stat1"</definedName>
    <definedName name="HTML1_4" hidden="1">"Hansestadt Lübeck"</definedName>
    <definedName name="HTML1_5" hidden="1">""</definedName>
    <definedName name="HTML1_6" hidden="1">1</definedName>
    <definedName name="HTML1_7" hidden="1">1</definedName>
    <definedName name="HTML1_8" hidden="1">"11.09.1996"</definedName>
    <definedName name="HTML1_9" hidden="1">"Statistisches Amt und Wahlamt"</definedName>
    <definedName name="HTMLCount" hidde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 i="8" l="1"/>
  <c r="AB7" i="8"/>
  <c r="AB8" i="8"/>
  <c r="AB9" i="8"/>
  <c r="AB11" i="8"/>
  <c r="AB12" i="8"/>
  <c r="AB13" i="8"/>
  <c r="AB14" i="8"/>
  <c r="AB15" i="8"/>
  <c r="AB16" i="8"/>
  <c r="AB6" i="8"/>
  <c r="Z7" i="8"/>
  <c r="Z8" i="8"/>
  <c r="Z9" i="8"/>
  <c r="Z10" i="8"/>
  <c r="Z11" i="8"/>
  <c r="Z12" i="8"/>
  <c r="Z13" i="8"/>
  <c r="Z14" i="8"/>
  <c r="Z15" i="8"/>
  <c r="Z16" i="8"/>
  <c r="AD35" i="8" s="1"/>
  <c r="Z6" i="8"/>
  <c r="X7" i="8"/>
  <c r="X8" i="8"/>
  <c r="X9" i="8"/>
  <c r="X10" i="8"/>
  <c r="X11" i="8"/>
  <c r="X12" i="8"/>
  <c r="X13" i="8"/>
  <c r="X14" i="8"/>
  <c r="X15" i="8"/>
  <c r="X16" i="8"/>
  <c r="L32" i="7" l="1"/>
  <c r="D12" i="17"/>
  <c r="E12" i="17"/>
  <c r="F12" i="17"/>
  <c r="G12" i="17"/>
  <c r="H12" i="17"/>
  <c r="I12" i="17"/>
  <c r="I19" i="17" s="1"/>
  <c r="J12" i="17"/>
  <c r="K12" i="17"/>
  <c r="L12" i="17"/>
  <c r="L21" i="17" s="1"/>
  <c r="L14" i="17" s="1"/>
  <c r="M12" i="17"/>
  <c r="C12" i="17"/>
  <c r="A1" i="17"/>
  <c r="D18" i="18"/>
  <c r="E18" i="18"/>
  <c r="F18" i="18"/>
  <c r="G18" i="18"/>
  <c r="H18" i="18"/>
  <c r="I18" i="18"/>
  <c r="J18" i="18"/>
  <c r="K18" i="18"/>
  <c r="L18" i="18"/>
  <c r="M18" i="18"/>
  <c r="D19" i="18"/>
  <c r="E19" i="18"/>
  <c r="F19" i="18"/>
  <c r="G19" i="18"/>
  <c r="H19" i="18"/>
  <c r="I19" i="18"/>
  <c r="J19" i="18"/>
  <c r="K19" i="18"/>
  <c r="L19" i="18"/>
  <c r="M19" i="18"/>
  <c r="D20" i="18"/>
  <c r="E20" i="18"/>
  <c r="F20" i="18"/>
  <c r="G20" i="18"/>
  <c r="H20" i="18"/>
  <c r="I20" i="18"/>
  <c r="J20" i="18"/>
  <c r="K20" i="18"/>
  <c r="L20" i="18"/>
  <c r="M20" i="18"/>
  <c r="D21" i="18"/>
  <c r="E21" i="18"/>
  <c r="F21" i="18"/>
  <c r="G21" i="18"/>
  <c r="H21" i="18"/>
  <c r="I21" i="18"/>
  <c r="J21" i="18"/>
  <c r="K21" i="18"/>
  <c r="L21" i="18"/>
  <c r="M21" i="18"/>
  <c r="D22" i="18"/>
  <c r="E22" i="18"/>
  <c r="F22" i="18"/>
  <c r="G22" i="18"/>
  <c r="H22" i="18"/>
  <c r="I22" i="18"/>
  <c r="J22" i="18"/>
  <c r="K22" i="18"/>
  <c r="L22" i="18"/>
  <c r="M22" i="18"/>
  <c r="D23" i="18"/>
  <c r="E23" i="18"/>
  <c r="F23" i="18"/>
  <c r="G23" i="18"/>
  <c r="H23" i="18"/>
  <c r="I23" i="18"/>
  <c r="J23" i="18"/>
  <c r="K23" i="18"/>
  <c r="L23" i="18"/>
  <c r="M23" i="18"/>
  <c r="D24" i="18"/>
  <c r="E24" i="18"/>
  <c r="F24" i="18"/>
  <c r="G24" i="18"/>
  <c r="H24" i="18"/>
  <c r="I24" i="18"/>
  <c r="J24" i="18"/>
  <c r="K24" i="18"/>
  <c r="L24" i="18"/>
  <c r="M24" i="18"/>
  <c r="D25" i="18"/>
  <c r="E25" i="18"/>
  <c r="F25" i="18"/>
  <c r="G25" i="18"/>
  <c r="H25" i="18"/>
  <c r="I25" i="18"/>
  <c r="J25" i="18"/>
  <c r="K25" i="18"/>
  <c r="L25" i="18"/>
  <c r="M25" i="18"/>
  <c r="D26" i="18"/>
  <c r="E26" i="18"/>
  <c r="F26" i="18"/>
  <c r="G26" i="18"/>
  <c r="H26" i="18"/>
  <c r="I26" i="18"/>
  <c r="J26" i="18"/>
  <c r="K26" i="18"/>
  <c r="L26" i="18"/>
  <c r="M26" i="18"/>
  <c r="D27" i="18"/>
  <c r="E27" i="18"/>
  <c r="F27" i="18"/>
  <c r="G27" i="18"/>
  <c r="H27" i="18"/>
  <c r="I27" i="18"/>
  <c r="J27" i="18"/>
  <c r="K27" i="18"/>
  <c r="L27" i="18"/>
  <c r="M27" i="18"/>
  <c r="D28" i="18"/>
  <c r="E28" i="18"/>
  <c r="F28" i="18"/>
  <c r="G28" i="18"/>
  <c r="H28" i="18"/>
  <c r="I28" i="18"/>
  <c r="J28" i="18"/>
  <c r="K28" i="18"/>
  <c r="L28" i="18"/>
  <c r="M28" i="18"/>
  <c r="D29" i="18"/>
  <c r="E29" i="18"/>
  <c r="F29" i="18"/>
  <c r="G29" i="18"/>
  <c r="H29" i="18"/>
  <c r="I29" i="18"/>
  <c r="J29" i="18"/>
  <c r="K29" i="18"/>
  <c r="L29" i="18"/>
  <c r="M29" i="18"/>
  <c r="C19" i="18"/>
  <c r="C20" i="18"/>
  <c r="C21" i="18"/>
  <c r="C22" i="18"/>
  <c r="C23" i="18"/>
  <c r="C24" i="18"/>
  <c r="C25" i="18"/>
  <c r="C26" i="18"/>
  <c r="C27" i="18"/>
  <c r="C28" i="18"/>
  <c r="C29" i="18"/>
  <c r="C18" i="18"/>
  <c r="A29" i="18"/>
  <c r="A1" i="18"/>
  <c r="A1" i="14"/>
  <c r="C13" i="14"/>
  <c r="D13" i="14"/>
  <c r="E13" i="14"/>
  <c r="F13" i="14"/>
  <c r="G13" i="14"/>
  <c r="H13" i="14"/>
  <c r="I13" i="14"/>
  <c r="J13" i="14"/>
  <c r="K13" i="14"/>
  <c r="L13" i="14"/>
  <c r="M13" i="14"/>
  <c r="M16" i="15"/>
  <c r="M18" i="15"/>
  <c r="N14" i="15"/>
  <c r="N16" i="15" s="1"/>
  <c r="N18" i="15" s="1"/>
  <c r="N13" i="15"/>
  <c r="N15" i="15" s="1"/>
  <c r="N17" i="15" s="1"/>
  <c r="N19" i="15" s="1"/>
  <c r="D13" i="15"/>
  <c r="E13" i="15"/>
  <c r="F13" i="15"/>
  <c r="G13" i="15"/>
  <c r="H13" i="15"/>
  <c r="I13" i="15"/>
  <c r="J13" i="15"/>
  <c r="K13" i="15"/>
  <c r="L13" i="15"/>
  <c r="M13" i="15"/>
  <c r="D14" i="15"/>
  <c r="E14" i="15"/>
  <c r="F14" i="15"/>
  <c r="G14" i="15"/>
  <c r="H14" i="15"/>
  <c r="I14" i="15"/>
  <c r="J14" i="15"/>
  <c r="K14" i="15"/>
  <c r="L14" i="15"/>
  <c r="M14" i="15"/>
  <c r="D15" i="15"/>
  <c r="E15" i="15"/>
  <c r="F15" i="15"/>
  <c r="G15" i="15"/>
  <c r="H15" i="15"/>
  <c r="I15" i="15"/>
  <c r="J15" i="15"/>
  <c r="K15" i="15"/>
  <c r="L15" i="15"/>
  <c r="M15" i="15"/>
  <c r="D16" i="15"/>
  <c r="E16" i="15"/>
  <c r="F16" i="15"/>
  <c r="G16" i="15"/>
  <c r="H16" i="15"/>
  <c r="I16" i="15"/>
  <c r="J16" i="15"/>
  <c r="K16" i="15"/>
  <c r="L16" i="15"/>
  <c r="D17" i="15"/>
  <c r="E17" i="15"/>
  <c r="G17" i="15"/>
  <c r="H17" i="15"/>
  <c r="I17" i="15"/>
  <c r="J17" i="15"/>
  <c r="K17" i="15"/>
  <c r="L17" i="15"/>
  <c r="M17" i="15"/>
  <c r="D18" i="15"/>
  <c r="E18" i="15"/>
  <c r="F18" i="15"/>
  <c r="G18" i="15"/>
  <c r="H18" i="15"/>
  <c r="I18" i="15"/>
  <c r="J18" i="15"/>
  <c r="K18" i="15"/>
  <c r="L18" i="15"/>
  <c r="D19" i="15"/>
  <c r="E19" i="15"/>
  <c r="F19" i="15"/>
  <c r="G19" i="15"/>
  <c r="H19" i="15"/>
  <c r="I19" i="15"/>
  <c r="J19" i="15"/>
  <c r="K19" i="15"/>
  <c r="L19" i="15"/>
  <c r="M19" i="15"/>
  <c r="C14" i="15"/>
  <c r="C15" i="15"/>
  <c r="C16" i="15"/>
  <c r="C17" i="15"/>
  <c r="C18" i="15"/>
  <c r="C19" i="15"/>
  <c r="C13" i="15"/>
  <c r="A19" i="15"/>
  <c r="A18" i="15"/>
  <c r="A17" i="15"/>
  <c r="A16" i="15"/>
  <c r="A15" i="15"/>
  <c r="A13" i="15"/>
  <c r="A1" i="15"/>
  <c r="C18" i="17" l="1"/>
  <c r="C15" i="17"/>
  <c r="C16" i="17"/>
  <c r="C17" i="17"/>
  <c r="M21" i="17"/>
  <c r="M14" i="17" s="1"/>
  <c r="M20" i="17"/>
  <c r="K17" i="17"/>
  <c r="K15" i="17"/>
  <c r="J18" i="17"/>
  <c r="J15" i="17"/>
  <c r="J16" i="17"/>
  <c r="H21" i="17"/>
  <c r="H14" i="17" s="1"/>
  <c r="H18" i="17"/>
  <c r="G21" i="17"/>
  <c r="G14" i="17" s="1"/>
  <c r="G18" i="17"/>
  <c r="G19" i="17"/>
  <c r="G20" i="17"/>
  <c r="F21" i="17"/>
  <c r="F14" i="17" s="1"/>
  <c r="F19" i="17"/>
  <c r="F20" i="17"/>
  <c r="E21" i="17"/>
  <c r="E14" i="17" s="1"/>
  <c r="E20" i="17"/>
  <c r="D21" i="17"/>
  <c r="D14" i="17" s="1"/>
  <c r="D16" i="17"/>
  <c r="D17" i="17"/>
  <c r="J21" i="17"/>
  <c r="J14" i="17" s="1"/>
  <c r="H19" i="17"/>
  <c r="I18" i="17"/>
  <c r="J17" i="17"/>
  <c r="K16" i="17"/>
  <c r="L15" i="17"/>
  <c r="L20" i="17"/>
  <c r="M19" i="17"/>
  <c r="E19" i="17"/>
  <c r="F18" i="17"/>
  <c r="G17" i="17"/>
  <c r="H16" i="17"/>
  <c r="I15" i="17"/>
  <c r="H17" i="17"/>
  <c r="C21" i="17"/>
  <c r="C14" i="17" s="1"/>
  <c r="D15" i="17"/>
  <c r="K20" i="17"/>
  <c r="L19" i="17"/>
  <c r="M18" i="17"/>
  <c r="E18" i="17"/>
  <c r="F17" i="17"/>
  <c r="G16" i="17"/>
  <c r="H15" i="17"/>
  <c r="I21" i="17"/>
  <c r="I14" i="17" s="1"/>
  <c r="I16" i="17"/>
  <c r="C20" i="17"/>
  <c r="D20" i="17"/>
  <c r="J20" i="17"/>
  <c r="K19" i="17"/>
  <c r="L18" i="17"/>
  <c r="M17" i="17"/>
  <c r="E17" i="17"/>
  <c r="F16" i="17"/>
  <c r="G15" i="17"/>
  <c r="I17" i="17"/>
  <c r="C19" i="17"/>
  <c r="D19" i="17"/>
  <c r="I20" i="17"/>
  <c r="J19" i="17"/>
  <c r="K18" i="17"/>
  <c r="L17" i="17"/>
  <c r="M16" i="17"/>
  <c r="E16" i="17"/>
  <c r="F15" i="17"/>
  <c r="K21" i="17"/>
  <c r="K14" i="17" s="1"/>
  <c r="D18" i="17"/>
  <c r="H20" i="17"/>
  <c r="L16" i="17"/>
  <c r="M15" i="17"/>
  <c r="E15" i="17"/>
  <c r="A16" i="14"/>
  <c r="A17" i="14"/>
  <c r="A18" i="14"/>
  <c r="A19" i="14"/>
  <c r="A20" i="14"/>
  <c r="A21" i="14"/>
  <c r="A22" i="14"/>
  <c r="A23" i="14"/>
  <c r="A15" i="14"/>
  <c r="C16" i="14"/>
  <c r="D16" i="14"/>
  <c r="E16" i="14"/>
  <c r="F16" i="14"/>
  <c r="G16" i="14"/>
  <c r="H16" i="14"/>
  <c r="I16" i="14"/>
  <c r="J16" i="14"/>
  <c r="K16" i="14"/>
  <c r="L16" i="14"/>
  <c r="M16" i="14"/>
  <c r="C17" i="14"/>
  <c r="D17" i="14"/>
  <c r="E17" i="14"/>
  <c r="F17" i="14"/>
  <c r="G17" i="14"/>
  <c r="H17" i="14"/>
  <c r="I17" i="14"/>
  <c r="J17" i="14"/>
  <c r="K17" i="14"/>
  <c r="L17" i="14"/>
  <c r="M17" i="14"/>
  <c r="C18" i="14"/>
  <c r="D18" i="14"/>
  <c r="E18" i="14"/>
  <c r="F18" i="14"/>
  <c r="G18" i="14"/>
  <c r="H18" i="14"/>
  <c r="I18" i="14"/>
  <c r="J18" i="14"/>
  <c r="K18" i="14"/>
  <c r="L18" i="14"/>
  <c r="M18" i="14"/>
  <c r="C19" i="14"/>
  <c r="D19" i="14"/>
  <c r="E19" i="14"/>
  <c r="F19" i="14"/>
  <c r="G19" i="14"/>
  <c r="H19" i="14"/>
  <c r="I19" i="14"/>
  <c r="J19" i="14"/>
  <c r="K19" i="14"/>
  <c r="L19" i="14"/>
  <c r="M19" i="14"/>
  <c r="C20" i="14"/>
  <c r="D20" i="14"/>
  <c r="E20" i="14"/>
  <c r="F20" i="14"/>
  <c r="G20" i="14"/>
  <c r="H20" i="14"/>
  <c r="I20" i="14"/>
  <c r="J20" i="14"/>
  <c r="K20" i="14"/>
  <c r="L20" i="14"/>
  <c r="M20" i="14"/>
  <c r="C21" i="14"/>
  <c r="D21" i="14"/>
  <c r="E21" i="14"/>
  <c r="F21" i="14"/>
  <c r="G21" i="14"/>
  <c r="H21" i="14"/>
  <c r="I21" i="14"/>
  <c r="J21" i="14"/>
  <c r="K21" i="14"/>
  <c r="L21" i="14"/>
  <c r="M21" i="14"/>
  <c r="C22" i="14"/>
  <c r="D22" i="14"/>
  <c r="E22" i="14"/>
  <c r="F22" i="14"/>
  <c r="G22" i="14"/>
  <c r="H22" i="14"/>
  <c r="I22" i="14"/>
  <c r="J22" i="14"/>
  <c r="K22" i="14"/>
  <c r="L22" i="14"/>
  <c r="M22" i="14"/>
  <c r="C23" i="14"/>
  <c r="D23" i="14"/>
  <c r="E23" i="14"/>
  <c r="F23" i="14"/>
  <c r="G23" i="14"/>
  <c r="H23" i="14"/>
  <c r="I23" i="14"/>
  <c r="J23" i="14"/>
  <c r="K23" i="14"/>
  <c r="L23" i="14"/>
  <c r="M23" i="14"/>
  <c r="D15" i="14"/>
  <c r="E15" i="14"/>
  <c r="F15" i="14"/>
  <c r="G15" i="14"/>
  <c r="H15" i="14"/>
  <c r="I15" i="14"/>
  <c r="J15" i="14"/>
  <c r="K15" i="14"/>
  <c r="L15" i="14"/>
  <c r="M15" i="14"/>
  <c r="C15" i="14"/>
  <c r="N22" i="17"/>
  <c r="M22" i="17"/>
  <c r="L22" i="17"/>
  <c r="K22" i="17"/>
  <c r="J22" i="17"/>
  <c r="I22" i="17"/>
  <c r="H22" i="17"/>
  <c r="G22" i="17"/>
  <c r="F22" i="17"/>
  <c r="E22" i="17"/>
  <c r="D22" i="17"/>
  <c r="C22" i="17"/>
  <c r="A22" i="17"/>
  <c r="A20" i="17"/>
  <c r="A19" i="17"/>
  <c r="A18" i="17"/>
  <c r="A17" i="17"/>
  <c r="A16" i="17"/>
  <c r="A15" i="17"/>
  <c r="A14" i="17"/>
  <c r="A1" i="13"/>
  <c r="N23" i="14"/>
  <c r="M17" i="13"/>
  <c r="M18" i="13"/>
  <c r="M19" i="13"/>
  <c r="M20" i="13"/>
  <c r="M21" i="13"/>
  <c r="M22" i="13"/>
  <c r="M23" i="13"/>
  <c r="M24" i="13"/>
  <c r="M25" i="13"/>
  <c r="M16" i="13"/>
  <c r="D16" i="13"/>
  <c r="E16" i="13"/>
  <c r="F16" i="13"/>
  <c r="G16" i="13"/>
  <c r="H16" i="13"/>
  <c r="I16" i="13"/>
  <c r="J16" i="13"/>
  <c r="K16" i="13"/>
  <c r="L16" i="13"/>
  <c r="D17" i="13"/>
  <c r="E17" i="13"/>
  <c r="F17" i="13"/>
  <c r="G17" i="13"/>
  <c r="H17" i="13"/>
  <c r="I17" i="13"/>
  <c r="J17" i="13"/>
  <c r="K17" i="13"/>
  <c r="L17" i="13"/>
  <c r="D18" i="13"/>
  <c r="E18" i="13"/>
  <c r="F18" i="13"/>
  <c r="G18" i="13"/>
  <c r="H18" i="13"/>
  <c r="I18" i="13"/>
  <c r="J18" i="13"/>
  <c r="K18" i="13"/>
  <c r="L18" i="13"/>
  <c r="D19" i="13"/>
  <c r="E19" i="13"/>
  <c r="F19" i="13"/>
  <c r="G19" i="13"/>
  <c r="H19" i="13"/>
  <c r="I19" i="13"/>
  <c r="J19" i="13"/>
  <c r="K19" i="13"/>
  <c r="L19" i="13"/>
  <c r="D20" i="13"/>
  <c r="E20" i="13"/>
  <c r="F20" i="13"/>
  <c r="G20" i="13"/>
  <c r="H20" i="13"/>
  <c r="I20" i="13"/>
  <c r="J20" i="13"/>
  <c r="K20" i="13"/>
  <c r="L20" i="13"/>
  <c r="D21" i="13"/>
  <c r="E21" i="13"/>
  <c r="F21" i="13"/>
  <c r="G21" i="13"/>
  <c r="H21" i="13"/>
  <c r="I21" i="13"/>
  <c r="J21" i="13"/>
  <c r="K21" i="13"/>
  <c r="L21" i="13"/>
  <c r="D22" i="13"/>
  <c r="E22" i="13"/>
  <c r="G22" i="13"/>
  <c r="H22" i="13"/>
  <c r="I22" i="13"/>
  <c r="J22" i="13"/>
  <c r="K22" i="13"/>
  <c r="L22" i="13"/>
  <c r="G23" i="13"/>
  <c r="H23" i="13"/>
  <c r="I23" i="13"/>
  <c r="J23" i="13"/>
  <c r="K23" i="13"/>
  <c r="D24" i="13"/>
  <c r="H24" i="13"/>
  <c r="I24" i="13"/>
  <c r="D25" i="13"/>
  <c r="E25" i="13"/>
  <c r="F25" i="13"/>
  <c r="G25" i="13"/>
  <c r="H25" i="13"/>
  <c r="I25" i="13"/>
  <c r="J25" i="13"/>
  <c r="K25" i="13"/>
  <c r="L25" i="13"/>
  <c r="C17" i="13"/>
  <c r="C18" i="13"/>
  <c r="C19" i="13"/>
  <c r="C20" i="13"/>
  <c r="C21" i="13"/>
  <c r="C22" i="13"/>
  <c r="C23" i="13"/>
  <c r="C25" i="13"/>
  <c r="C16" i="13"/>
  <c r="O39" i="13" l="1"/>
  <c r="X39" i="13"/>
  <c r="W39" i="13"/>
  <c r="V39" i="13"/>
  <c r="U39" i="13"/>
  <c r="T39" i="13"/>
  <c r="S39" i="13"/>
  <c r="R39" i="13"/>
  <c r="Q39" i="13"/>
  <c r="P39" i="13"/>
  <c r="Y39" i="13"/>
  <c r="A22" i="13"/>
  <c r="A17" i="13"/>
  <c r="A18" i="13"/>
  <c r="A19" i="13"/>
  <c r="A20" i="13"/>
  <c r="A21" i="13"/>
  <c r="A23" i="13"/>
  <c r="A24" i="13"/>
  <c r="A25" i="13"/>
  <c r="A16" i="13"/>
  <c r="N18" i="13"/>
  <c r="N19" i="13"/>
  <c r="N25" i="13"/>
  <c r="L8" i="7" l="1"/>
  <c r="L13" i="7"/>
  <c r="L18" i="7"/>
  <c r="L23" i="7"/>
  <c r="L28" i="7"/>
  <c r="O31" i="4"/>
  <c r="O36" i="4"/>
  <c r="O41" i="4"/>
  <c r="O46" i="4"/>
  <c r="O51" i="4"/>
  <c r="O56" i="4"/>
  <c r="O60" i="4"/>
  <c r="O16" i="4"/>
  <c r="O21" i="4"/>
  <c r="O26" i="4"/>
  <c r="O11" i="4"/>
  <c r="A1" i="3"/>
  <c r="V6" i="8"/>
  <c r="X6" i="8"/>
  <c r="A1" i="2" l="1"/>
  <c r="V15" i="8"/>
  <c r="V14" i="8"/>
  <c r="V13" i="8"/>
  <c r="V12" i="8"/>
  <c r="V11" i="8"/>
  <c r="V10" i="8"/>
  <c r="V9" i="8"/>
  <c r="V8" i="8"/>
  <c r="V7" i="8"/>
  <c r="U16" i="8"/>
  <c r="AE16" i="8"/>
  <c r="V16" i="8" l="1"/>
  <c r="R16" i="8"/>
  <c r="P16" i="8"/>
  <c r="O16" i="8"/>
  <c r="N16" i="8"/>
  <c r="L16" i="8"/>
  <c r="K16" i="8"/>
  <c r="R15" i="8"/>
  <c r="R14" i="8"/>
  <c r="R13" i="8"/>
  <c r="R12" i="8"/>
  <c r="R11" i="8"/>
  <c r="R10" i="8"/>
  <c r="R9" i="8"/>
  <c r="R8" i="8"/>
  <c r="R7" i="8"/>
  <c r="R6" i="8"/>
  <c r="A1" i="8"/>
  <c r="A1" i="7"/>
  <c r="A1" i="6"/>
  <c r="D70" i="5"/>
  <c r="J68" i="5"/>
  <c r="H68" i="5"/>
  <c r="F68" i="5"/>
  <c r="D68" i="5"/>
  <c r="J67" i="5"/>
  <c r="F67" i="5"/>
  <c r="J66" i="5"/>
  <c r="H66" i="5"/>
  <c r="F66" i="5"/>
  <c r="J65" i="5"/>
  <c r="H65" i="5"/>
  <c r="F65" i="5"/>
  <c r="J64" i="5"/>
  <c r="H64" i="5"/>
  <c r="F64" i="5"/>
  <c r="J63" i="5"/>
  <c r="H63" i="5"/>
  <c r="F63" i="5"/>
  <c r="J62" i="5"/>
  <c r="H62" i="5"/>
  <c r="F62" i="5"/>
  <c r="J61" i="5"/>
  <c r="H61" i="5"/>
  <c r="F61" i="5"/>
  <c r="D61" i="5"/>
  <c r="J60" i="5"/>
  <c r="H60" i="5"/>
  <c r="F60" i="5"/>
  <c r="D60" i="5"/>
  <c r="J59" i="5"/>
  <c r="H59" i="5"/>
  <c r="F59" i="5"/>
  <c r="J58" i="5"/>
  <c r="H58" i="5"/>
  <c r="F58" i="5"/>
  <c r="D58" i="5"/>
  <c r="J57" i="5"/>
  <c r="H57" i="5"/>
  <c r="F57" i="5"/>
  <c r="D57" i="5"/>
  <c r="J56" i="5"/>
  <c r="H56" i="5"/>
  <c r="F56" i="5"/>
  <c r="J55" i="5"/>
  <c r="H55" i="5"/>
  <c r="F55" i="5"/>
  <c r="D55" i="5"/>
  <c r="J54" i="5"/>
  <c r="H54" i="5"/>
  <c r="F54" i="5"/>
  <c r="D54" i="5"/>
  <c r="J53" i="5"/>
  <c r="H53" i="5"/>
  <c r="F53" i="5"/>
  <c r="J52" i="5"/>
  <c r="H52" i="5"/>
  <c r="F52" i="5"/>
  <c r="D52" i="5"/>
  <c r="J50" i="5"/>
  <c r="H50" i="5"/>
  <c r="F50" i="5"/>
  <c r="D50" i="5"/>
  <c r="J49" i="5"/>
  <c r="H49" i="5"/>
  <c r="F49" i="5"/>
  <c r="D49" i="5"/>
  <c r="J48" i="5"/>
  <c r="H48" i="5"/>
  <c r="F48" i="5"/>
  <c r="D48" i="5"/>
  <c r="J47" i="5"/>
  <c r="H47" i="5"/>
  <c r="F47" i="5"/>
  <c r="D47" i="5"/>
  <c r="J46" i="5"/>
  <c r="H46" i="5"/>
  <c r="F46" i="5"/>
  <c r="D46" i="5"/>
  <c r="J45" i="5"/>
  <c r="H45" i="5"/>
  <c r="F45" i="5"/>
  <c r="D45" i="5"/>
  <c r="J44" i="5"/>
  <c r="H44" i="5"/>
  <c r="F44" i="5"/>
  <c r="D44" i="5"/>
  <c r="J43" i="5"/>
  <c r="H43" i="5"/>
  <c r="F43" i="5"/>
  <c r="D43" i="5"/>
  <c r="J35" i="5"/>
  <c r="J34" i="5"/>
  <c r="J33" i="5"/>
  <c r="H33" i="5"/>
  <c r="F33" i="5"/>
  <c r="D33" i="5"/>
  <c r="J32" i="5"/>
  <c r="F32" i="5"/>
  <c r="J31" i="5"/>
  <c r="H31" i="5"/>
  <c r="F31" i="5"/>
  <c r="J30" i="5"/>
  <c r="H30" i="5"/>
  <c r="F30" i="5"/>
  <c r="H29" i="5"/>
  <c r="H28" i="5"/>
  <c r="J27" i="5"/>
  <c r="H27" i="5"/>
  <c r="F27" i="5"/>
  <c r="J26" i="5"/>
  <c r="H26" i="5"/>
  <c r="F26" i="5"/>
  <c r="D26" i="5"/>
  <c r="J25" i="5"/>
  <c r="H25" i="5"/>
  <c r="J24" i="5"/>
  <c r="H24" i="5"/>
  <c r="F24" i="5"/>
  <c r="J23" i="5"/>
  <c r="H23" i="5"/>
  <c r="F23" i="5"/>
  <c r="D23" i="5"/>
  <c r="J22" i="5"/>
  <c r="H22" i="5"/>
  <c r="F22" i="5"/>
  <c r="D22" i="5"/>
  <c r="J21" i="5"/>
  <c r="H21" i="5"/>
  <c r="F21" i="5"/>
  <c r="J20" i="5"/>
  <c r="H20" i="5"/>
  <c r="F20" i="5"/>
  <c r="D20" i="5"/>
  <c r="J19" i="5"/>
  <c r="H19" i="5"/>
  <c r="F19" i="5"/>
  <c r="D19" i="5"/>
  <c r="J18" i="5"/>
  <c r="H18" i="5"/>
  <c r="F18" i="5"/>
  <c r="J17" i="5"/>
  <c r="H17" i="5"/>
  <c r="F17" i="5"/>
  <c r="D17" i="5"/>
  <c r="J16" i="5"/>
  <c r="H16" i="5"/>
  <c r="F16" i="5"/>
  <c r="D16" i="5"/>
  <c r="J15" i="5"/>
  <c r="H15" i="5"/>
  <c r="F15" i="5"/>
  <c r="D15" i="5"/>
  <c r="J14" i="5"/>
  <c r="H14" i="5"/>
  <c r="F14" i="5"/>
  <c r="D14" i="5"/>
  <c r="J13" i="5"/>
  <c r="H13" i="5"/>
  <c r="F13" i="5"/>
  <c r="D13" i="5"/>
  <c r="J12" i="5"/>
  <c r="H12" i="5"/>
  <c r="F12" i="5"/>
  <c r="D12" i="5"/>
  <c r="J11" i="5"/>
  <c r="H11" i="5"/>
  <c r="F11" i="5"/>
  <c r="D11" i="5"/>
  <c r="J10" i="5"/>
  <c r="H10" i="5"/>
  <c r="F10" i="5"/>
  <c r="D10" i="5"/>
  <c r="J9" i="5"/>
  <c r="H9" i="5"/>
  <c r="F9" i="5"/>
  <c r="J8" i="5"/>
  <c r="H8" i="5"/>
  <c r="F8" i="5"/>
  <c r="D8" i="5"/>
  <c r="A1" i="5"/>
  <c r="E53" i="4"/>
  <c r="E46" i="4"/>
  <c r="J44" i="4"/>
  <c r="E44" i="4"/>
  <c r="E43" i="4"/>
  <c r="E42" i="4"/>
  <c r="E41" i="4"/>
  <c r="E40" i="4"/>
  <c r="E39" i="4"/>
  <c r="E38" i="4"/>
  <c r="I37" i="4"/>
  <c r="E37" i="4"/>
  <c r="I36" i="4"/>
  <c r="E36" i="4"/>
  <c r="I35" i="4"/>
  <c r="E35" i="4"/>
  <c r="I34" i="4"/>
  <c r="E34" i="4"/>
  <c r="I33" i="4"/>
  <c r="E33" i="4"/>
  <c r="I32" i="4"/>
  <c r="E32" i="4"/>
  <c r="I31" i="4"/>
  <c r="E31" i="4"/>
  <c r="I30" i="4"/>
  <c r="E30" i="4"/>
  <c r="I29" i="4"/>
  <c r="E29" i="4"/>
  <c r="I28" i="4"/>
  <c r="E28" i="4"/>
  <c r="I27" i="4"/>
  <c r="E27" i="4"/>
  <c r="I26" i="4"/>
  <c r="E26" i="4"/>
  <c r="I25" i="4"/>
  <c r="I24" i="4"/>
  <c r="I23" i="4"/>
  <c r="I22" i="4"/>
  <c r="I21" i="4"/>
  <c r="I20" i="4"/>
  <c r="I19" i="4"/>
  <c r="I18" i="4"/>
  <c r="I17" i="4"/>
  <c r="I16" i="4"/>
  <c r="I15" i="4"/>
  <c r="I14" i="4"/>
  <c r="I13" i="4"/>
  <c r="I12" i="4"/>
  <c r="I11" i="4"/>
  <c r="A1" i="4"/>
</calcChain>
</file>

<file path=xl/sharedStrings.xml><?xml version="1.0" encoding="utf-8"?>
<sst xmlns="http://schemas.openxmlformats.org/spreadsheetml/2006/main" count="1079" uniqueCount="389">
  <si>
    <t>Inhaltsübersicht</t>
  </si>
  <si>
    <t>Seite</t>
  </si>
  <si>
    <t>Glossar</t>
  </si>
  <si>
    <t>Räume</t>
  </si>
  <si>
    <t>Wohnfläche</t>
  </si>
  <si>
    <t xml:space="preserve">darunter in </t>
  </si>
  <si>
    <t>Nichtwohngeb.</t>
  </si>
  <si>
    <t>≥ 7</t>
  </si>
  <si>
    <t>Woh-</t>
  </si>
  <si>
    <t>Wohn-</t>
  </si>
  <si>
    <t>nungen</t>
  </si>
  <si>
    <t>fläche</t>
  </si>
  <si>
    <t>Anzahl</t>
  </si>
  <si>
    <t>100 m²</t>
  </si>
  <si>
    <t>1 595</t>
  </si>
  <si>
    <t>1 235</t>
  </si>
  <si>
    <t>…</t>
  </si>
  <si>
    <t>zusammen</t>
  </si>
  <si>
    <t>davon</t>
  </si>
  <si>
    <t>Gebäude</t>
  </si>
  <si>
    <t>Wohn-
fläche</t>
  </si>
  <si>
    <t>mit 1 Wohnung</t>
  </si>
  <si>
    <t>mit 2 Wohnungen</t>
  </si>
  <si>
    <t>Wohn-fläche</t>
  </si>
  <si>
    <t>bäude</t>
  </si>
  <si>
    <t>-</t>
  </si>
  <si>
    <t>Jahr</t>
  </si>
  <si>
    <t>Wohngebäude</t>
  </si>
  <si>
    <t>Rauminhalt</t>
  </si>
  <si>
    <t>Wohnungen</t>
  </si>
  <si>
    <t>veran-</t>
  </si>
  <si>
    <t>&lt; 3</t>
  </si>
  <si>
    <t>≥ 3</t>
  </si>
  <si>
    <t>schlagte</t>
  </si>
  <si>
    <t>mit 1</t>
  </si>
  <si>
    <t>mit 2</t>
  </si>
  <si>
    <t>Kosten</t>
  </si>
  <si>
    <t>des</t>
  </si>
  <si>
    <t>Bauwerks</t>
  </si>
  <si>
    <t>1 000 DM</t>
  </si>
  <si>
    <t xml:space="preserve"> .   </t>
  </si>
  <si>
    <t xml:space="preserve">-   </t>
  </si>
  <si>
    <t xml:space="preserve">-  </t>
  </si>
  <si>
    <t>.</t>
  </si>
  <si>
    <t>Fertigstellungen
insgesamt</t>
  </si>
  <si>
    <t>öffentliche 
Bauherren</t>
  </si>
  <si>
    <t>Wohnungsunter-nehmen</t>
  </si>
  <si>
    <t>sonstige Unternehmen</t>
  </si>
  <si>
    <t>private 
Haushalte</t>
  </si>
  <si>
    <t>%</t>
  </si>
  <si>
    <t>Wohngebäude *</t>
  </si>
  <si>
    <t xml:space="preserve"> -</t>
  </si>
  <si>
    <t>* Errichtung neuer Gebäude</t>
  </si>
  <si>
    <t>davon entfielen auf ...</t>
  </si>
  <si>
    <t>Bürogebäude</t>
  </si>
  <si>
    <t>sonstige Nicht-
wohngebäude</t>
  </si>
  <si>
    <t xml:space="preserve"> - </t>
  </si>
  <si>
    <t>552 821</t>
  </si>
  <si>
    <t>150 427</t>
  </si>
  <si>
    <t>31 195</t>
  </si>
  <si>
    <t>1 154</t>
  </si>
  <si>
    <t>354 061</t>
  </si>
  <si>
    <t>15 984</t>
  </si>
  <si>
    <t>492 188</t>
  </si>
  <si>
    <t>3 389</t>
  </si>
  <si>
    <t>63 090</t>
  </si>
  <si>
    <t>381 831</t>
  </si>
  <si>
    <t>43 878</t>
  </si>
  <si>
    <t>1238 965</t>
  </si>
  <si>
    <t>5 403</t>
  </si>
  <si>
    <t>17 253</t>
  </si>
  <si>
    <t>8 974</t>
  </si>
  <si>
    <t>1073 555</t>
  </si>
  <si>
    <t>133 780</t>
  </si>
  <si>
    <t>269 882</t>
  </si>
  <si>
    <t>28 488</t>
  </si>
  <si>
    <t>16 910</t>
  </si>
  <si>
    <t>217 365</t>
  </si>
  <si>
    <t>7 119</t>
  </si>
  <si>
    <t>727 251</t>
  </si>
  <si>
    <t>4 226</t>
  </si>
  <si>
    <t>6 841</t>
  </si>
  <si>
    <t>677 036</t>
  </si>
  <si>
    <t>38 732</t>
  </si>
  <si>
    <t>300 522</t>
  </si>
  <si>
    <t>33 638</t>
  </si>
  <si>
    <t>4 742</t>
  </si>
  <si>
    <t>234 699</t>
  </si>
  <si>
    <t>26 646</t>
  </si>
  <si>
    <t>454 158</t>
  </si>
  <si>
    <t>3 116</t>
  </si>
  <si>
    <t>93 688</t>
  </si>
  <si>
    <t>6 759</t>
  </si>
  <si>
    <t>341 755</t>
  </si>
  <si>
    <t>8 840</t>
  </si>
  <si>
    <t>251 700</t>
  </si>
  <si>
    <t>1 640</t>
  </si>
  <si>
    <t>9 371</t>
  </si>
  <si>
    <t>5 682</t>
  </si>
  <si>
    <t>217 552</t>
  </si>
  <si>
    <t>17 455</t>
  </si>
  <si>
    <t>272 413</t>
  </si>
  <si>
    <t>69 275</t>
  </si>
  <si>
    <t>176 152</t>
  </si>
  <si>
    <t>26 986</t>
  </si>
  <si>
    <t>300 966</t>
  </si>
  <si>
    <t>12 075</t>
  </si>
  <si>
    <t>72 913</t>
  </si>
  <si>
    <t>12 286</t>
  </si>
  <si>
    <t>194 828</t>
  </si>
  <si>
    <t>8 864</t>
  </si>
  <si>
    <t>546 160</t>
  </si>
  <si>
    <t>18 708</t>
  </si>
  <si>
    <t>20 493</t>
  </si>
  <si>
    <t>1 354</t>
  </si>
  <si>
    <t>426 486</t>
  </si>
  <si>
    <t>79 119</t>
  </si>
  <si>
    <t>404 326</t>
  </si>
  <si>
    <t>25 153</t>
  </si>
  <si>
    <t>8 645</t>
  </si>
  <si>
    <t>4 945</t>
  </si>
  <si>
    <t>313 961</t>
  </si>
  <si>
    <t>51 622</t>
  </si>
  <si>
    <t>138 717</t>
  </si>
  <si>
    <t>4 375</t>
  </si>
  <si>
    <t>72 239</t>
  </si>
  <si>
    <t>2 686</t>
  </si>
  <si>
    <t>11 842</t>
  </si>
  <si>
    <t>596 227</t>
  </si>
  <si>
    <t>44 612</t>
  </si>
  <si>
    <t>34 139</t>
  </si>
  <si>
    <t>1 537</t>
  </si>
  <si>
    <t>467 093</t>
  </si>
  <si>
    <t>48 846</t>
  </si>
  <si>
    <t>561 269</t>
  </si>
  <si>
    <t>30 386</t>
  </si>
  <si>
    <t>8 769</t>
  </si>
  <si>
    <t>6 482</t>
  </si>
  <si>
    <t>513 030</t>
  </si>
  <si>
    <t>2 602</t>
  </si>
  <si>
    <t>80 407</t>
  </si>
  <si>
    <t>1 771</t>
  </si>
  <si>
    <t>2 460</t>
  </si>
  <si>
    <t>75 095</t>
  </si>
  <si>
    <t>556 574</t>
  </si>
  <si>
    <t>138 854</t>
  </si>
  <si>
    <t>4 213</t>
  </si>
  <si>
    <t>328 964</t>
  </si>
  <si>
    <t>84 543</t>
  </si>
  <si>
    <t>401 654</t>
  </si>
  <si>
    <t>46 880</t>
  </si>
  <si>
    <t>308 494</t>
  </si>
  <si>
    <t>46 280</t>
  </si>
  <si>
    <t>583 051</t>
  </si>
  <si>
    <t>67 090</t>
  </si>
  <si>
    <t>27 269</t>
  </si>
  <si>
    <t>477 448</t>
  </si>
  <si>
    <t>11 244</t>
  </si>
  <si>
    <t xml:space="preserve">* Errichtung neuer Gebäude </t>
  </si>
  <si>
    <t>alle Grundstücke</t>
  </si>
  <si>
    <t>darunter</t>
  </si>
  <si>
    <t>baureifes Land</t>
  </si>
  <si>
    <t>Rohbauland</t>
  </si>
  <si>
    <t>Fälle</t>
  </si>
  <si>
    <t>Fläche in 
1 000 m²</t>
  </si>
  <si>
    <t>Kaufwert in 1 000 €</t>
  </si>
  <si>
    <t>Kaufwert in € je m²</t>
  </si>
  <si>
    <t>Hansestadt Lübeck</t>
  </si>
  <si>
    <t xml:space="preserve">.  </t>
  </si>
  <si>
    <t>Herzogtum Lauenburg</t>
  </si>
  <si>
    <t xml:space="preserve"> . </t>
  </si>
  <si>
    <t xml:space="preserve">.   </t>
  </si>
  <si>
    <t>Ostholstein</t>
  </si>
  <si>
    <t>Stormarn</t>
  </si>
  <si>
    <t>Stadtteil</t>
  </si>
  <si>
    <t>Stand jeweils 31.12. *</t>
  </si>
  <si>
    <t xml:space="preserve"> auf 1 000 Einwoner:
innen</t>
  </si>
  <si>
    <t>01 - Innenstadt</t>
  </si>
  <si>
    <t>02 - St. Jürgen</t>
  </si>
  <si>
    <t>03 - Moisling</t>
  </si>
  <si>
    <t>04 - Buntekuh</t>
  </si>
  <si>
    <t>05 - St. Lorenz Süd</t>
  </si>
  <si>
    <t>06 - St. Lorenz Nord</t>
  </si>
  <si>
    <t>07 - St. Gertrud</t>
  </si>
  <si>
    <t>08 - Schlutup</t>
  </si>
  <si>
    <t>09 - Kücknitz</t>
  </si>
  <si>
    <t>10 - Travemünde</t>
  </si>
  <si>
    <t>Quelle: Hansestadt Lübeck, Bereich Soziale Sicherung, 2.500.72</t>
  </si>
  <si>
    <t>Baugenehmigung</t>
  </si>
  <si>
    <t xml:space="preserve">Baumaßnahmen, durch die Nutz- oder Wohnraum zu- oder abgeht bzw. bauliche Veränderungen vorgenommen werden, erfordern eine Baugenehmigung bzw. sind anzeigepflichtig. Die Details regelt die Landesbauordnung Schleswig-Holstein. </t>
  </si>
  <si>
    <t>Baumaßnahmen an bestehenden Gebäuden</t>
  </si>
  <si>
    <t xml:space="preserve">Das von den äußeren Begrenzungsflächen eines Gebäudes eingeschlossene Volumen (Bruttorauminhalt). </t>
  </si>
  <si>
    <t>Veranschlagte Kosten der Bauwerke</t>
  </si>
  <si>
    <t xml:space="preserve">Kosten der Baukonstruktion (inklusive Erdarbeiten), die Kosten der Installation, der betriebstechnischen Anlagen und die Kosten der betrieblichen Einbauten als auch die Kosten für besondere Bauausführungen. Grundstücks- und Erschließungskosten zählen nicht dazu. </t>
  </si>
  <si>
    <t xml:space="preserve">Wohngebäude dienen mindestens zur Hälfte zu Wohnzwecken (gemessen an der Gesamtnutzfläche). </t>
  </si>
  <si>
    <t>Wohnung</t>
  </si>
  <si>
    <t>Wohnungsbestand</t>
  </si>
  <si>
    <t>Jahr
--------
Stand 
jeweils 
31.12.</t>
  </si>
  <si>
    <t>Jahr
------
Stand 
jeweils 31.12.</t>
  </si>
  <si>
    <t xml:space="preserve"> ≥ 3 Wohnungen</t>
  </si>
  <si>
    <t>ins-
gesamt</t>
  </si>
  <si>
    <t>Ge-
bäude</t>
  </si>
  <si>
    <r>
      <t>m</t>
    </r>
    <r>
      <rPr>
        <vertAlign val="superscript"/>
        <sz val="8.5"/>
        <rFont val="Open Sans"/>
        <family val="2"/>
      </rPr>
      <t>3</t>
    </r>
  </si>
  <si>
    <t>Anstalts-
gebäude</t>
  </si>
  <si>
    <t>landwirt-
schaftliche 
Betriebsgebäude</t>
  </si>
  <si>
    <t>nichtlandwirt-
schaftliche Betriebsgebäude</t>
  </si>
  <si>
    <t>Quelle: Statistikamt Nord, Bautätigkeitsstatistiken</t>
  </si>
  <si>
    <t xml:space="preserve">          - </t>
  </si>
  <si>
    <t>Quelle: Statistikamt Nord, Statistischer Bericht M I 6 - j SH</t>
  </si>
  <si>
    <t>Quelle: Statistikamt Nord, Statistischer Bericht F II 4 - j</t>
  </si>
  <si>
    <r>
      <t>2006</t>
    </r>
    <r>
      <rPr>
        <vertAlign val="superscript"/>
        <sz val="8.5"/>
        <rFont val="Open Sans"/>
        <family val="2"/>
      </rPr>
      <t>r</t>
    </r>
  </si>
  <si>
    <r>
      <rPr>
        <vertAlign val="superscript"/>
        <sz val="8.5"/>
        <rFont val="Open Sans"/>
        <family val="2"/>
      </rPr>
      <t xml:space="preserve">2) </t>
    </r>
    <r>
      <rPr>
        <sz val="8.5"/>
        <rFont val="Open Sans"/>
        <family val="2"/>
      </rPr>
      <t>einschließlich Küchen</t>
    </r>
  </si>
  <si>
    <r>
      <rPr>
        <vertAlign val="superscript"/>
        <sz val="8.5"/>
        <rFont val="Open Sans"/>
        <family val="2"/>
      </rPr>
      <t>1)</t>
    </r>
    <r>
      <rPr>
        <sz val="8.5"/>
        <rFont val="Open Sans"/>
        <family val="2"/>
      </rPr>
      <t xml:space="preserve"> einschließlich Wohnheime</t>
    </r>
  </si>
  <si>
    <r>
      <rPr>
        <vertAlign val="superscript"/>
        <sz val="8.5"/>
        <rFont val="Open Sans"/>
        <family val="2"/>
      </rPr>
      <t>2)</t>
    </r>
    <r>
      <rPr>
        <sz val="8.5"/>
        <rFont val="Open Sans"/>
        <family val="2"/>
      </rPr>
      <t xml:space="preserve"> ohne Wohnheime</t>
    </r>
  </si>
  <si>
    <t>Quelle: Statistikamt Nord, Statistischer Bericht  F II 1</t>
  </si>
  <si>
    <t xml:space="preserve">* ohne Wohnheime und Eigentumsmaßnahmen </t>
  </si>
  <si>
    <t>Zeichenerklärung / Abkürzungen</t>
  </si>
  <si>
    <t xml:space="preserve">-    </t>
  </si>
  <si>
    <t xml:space="preserve"> =</t>
  </si>
  <si>
    <t>nichts vorhanden</t>
  </si>
  <si>
    <t>Zahlenwert unbekannt oder geheim zu halten</t>
  </si>
  <si>
    <t>G</t>
  </si>
  <si>
    <t>Grafik</t>
  </si>
  <si>
    <t>m²</t>
  </si>
  <si>
    <t>Quadratmeter</t>
  </si>
  <si>
    <t>Kubikmeter</t>
  </si>
  <si>
    <t xml:space="preserve"> €</t>
  </si>
  <si>
    <t>Euro</t>
  </si>
  <si>
    <t>d.</t>
  </si>
  <si>
    <t>Entw.</t>
  </si>
  <si>
    <t>Entwicklung</t>
  </si>
  <si>
    <t>u.</t>
  </si>
  <si>
    <t>und</t>
  </si>
  <si>
    <t>v.</t>
  </si>
  <si>
    <t>von</t>
  </si>
  <si>
    <t>n.</t>
  </si>
  <si>
    <t>nach</t>
  </si>
  <si>
    <t>einschl.</t>
  </si>
  <si>
    <t>einschließlich</t>
  </si>
  <si>
    <t>Woh-
nungen
insge-
samt</t>
  </si>
  <si>
    <t>zum Beispiel</t>
  </si>
  <si>
    <t>das heißt</t>
  </si>
  <si>
    <t>Woh-
nungen</t>
  </si>
  <si>
    <t>veran-schlagte Kosten des Bauwerks</t>
  </si>
  <si>
    <t>Wohn-räume (einschl. Küchen)</t>
  </si>
  <si>
    <t>Nutz-fläche</t>
  </si>
  <si>
    <t>f.</t>
  </si>
  <si>
    <t>für</t>
  </si>
  <si>
    <t>der / den / des</t>
  </si>
  <si>
    <t>öfftl.</t>
  </si>
  <si>
    <t>öffentlich</t>
  </si>
  <si>
    <t>Baureifes Land</t>
  </si>
  <si>
    <t>Unbebaute Grundstücke, die in einem Bebauungsplan als Bauland festgesetzt sind. Es muss durch Verkehrsanlagen und Versorgungseinrichtungen für die Bebauung in ortsüblicher Weise ausreichend erschlossen sein, so dass eine Bebauung sofort möglich ist. Soweit ein Bebauungsplan noch nicht aufgestellt ist, gelten Grundstücke als baureif, wenn sie durch Verkehrsanlagen und durch Versorgungseinrichtungen für die Bebauung ortsüblicher Weise erschlossen, nach der Verkehrsauffassung Bauland sind oder nach der geordneten baulichen Entwicklung der Gemeinde zur Bebauung unmittelbar anstehen.</t>
  </si>
  <si>
    <t>Kaufpreis</t>
  </si>
  <si>
    <t>bzw.</t>
  </si>
  <si>
    <t>beziehungsweise</t>
  </si>
  <si>
    <t xml:space="preserve">Die Gesamtfläche der Wohnung umfasst Wohn- und Schlafräume, Küchen, Badezimmer, Toiletten, Besen-,                 Speise-, Abstellkammern, Veranden, Flure und Balkone. </t>
  </si>
  <si>
    <t>Raum-inhalt</t>
  </si>
  <si>
    <t>darunter in Wohn-gebäuden mit ≥ 3 Wohnungen</t>
  </si>
  <si>
    <t>Nicht-
wohngebäude
insgesamt *</t>
  </si>
  <si>
    <t>GWZ</t>
  </si>
  <si>
    <t>Gebäude- und Wohnungszählung</t>
  </si>
  <si>
    <t xml:space="preserve">u. a. </t>
  </si>
  <si>
    <t>und andere</t>
  </si>
  <si>
    <t>z. B.</t>
  </si>
  <si>
    <r>
      <t xml:space="preserve">Wohnungen in Wohn- und Nichtwohngebäuden </t>
    </r>
    <r>
      <rPr>
        <vertAlign val="superscript"/>
        <sz val="8.5"/>
        <rFont val="Open Sans"/>
        <family val="2"/>
      </rPr>
      <t>1)</t>
    </r>
  </si>
  <si>
    <r>
      <t xml:space="preserve">davon mit  ... Räumen </t>
    </r>
    <r>
      <rPr>
        <vertAlign val="superscript"/>
        <sz val="8.5"/>
        <rFont val="Open Sans"/>
        <family val="2"/>
      </rPr>
      <t>2)</t>
    </r>
  </si>
  <si>
    <r>
      <t xml:space="preserve">ins-
gesamt </t>
    </r>
    <r>
      <rPr>
        <vertAlign val="superscript"/>
        <sz val="8.5"/>
        <rFont val="Open Sans"/>
        <family val="2"/>
      </rPr>
      <t>1)</t>
    </r>
  </si>
  <si>
    <t>m³</t>
  </si>
  <si>
    <t>Der Kaufpreis für das Grundstück versteht sich ohne Grunderwerbsnebenkosten (Vermessungskosten, Makler-, Notariats- und Gerichtsgebühren, Grunderwerbssteuer u. a.). Er beinhaltet jedoch eventuell besonders vereinbarte Beträge für Aufwuchs, Zäune, Lauben und dergleichen; ferner den Kapitalwert von Leibrenten sowie die Erschließungskosten, soweit derartige, den Preis beeinflussende Merkmale aus den Vertragsunterlagen bzw. Veräußerungsmittteilungen hervorgehen. Neben der Kaufsumme wird auch die Grundstücksfläche festgehalten. Der Durchschnittspreis in € je m² errechnet sich als Quotient aus Kaufsumme und Fläche je dargestellter Einheit.</t>
  </si>
  <si>
    <t>in 100 m²</t>
  </si>
  <si>
    <t>in 
1 000 m³</t>
  </si>
  <si>
    <t>in 1 000 €</t>
  </si>
  <si>
    <t>in 1 000 m²</t>
  </si>
  <si>
    <t>Ewo 2022</t>
  </si>
  <si>
    <t>ewo 2023</t>
  </si>
  <si>
    <t>Daten für die Grafik</t>
  </si>
  <si>
    <t>98</t>
  </si>
  <si>
    <r>
      <t xml:space="preserve">Bau- und Wohnungswesen
</t>
    </r>
    <r>
      <rPr>
        <i/>
        <sz val="8"/>
        <rFont val="Open Sans"/>
        <family val="2"/>
      </rPr>
      <t xml:space="preserve">David Burger, Jens Rimmele und Paul Weichert </t>
    </r>
  </si>
  <si>
    <t>Kernaussagen</t>
  </si>
  <si>
    <t>Gas</t>
  </si>
  <si>
    <t>Heizöl</t>
  </si>
  <si>
    <t>Holz, Holzpellets</t>
  </si>
  <si>
    <t>Kohle</t>
  </si>
  <si>
    <t>Insgesamt</t>
  </si>
  <si>
    <t>Merkmale</t>
  </si>
  <si>
    <t>02
St. 
Jürgen</t>
  </si>
  <si>
    <t>03
Mois-
ling</t>
  </si>
  <si>
    <t>10
Trave-
münde</t>
  </si>
  <si>
    <t>09
Kück-
nitz</t>
  </si>
  <si>
    <t>08
Schlut-
up</t>
  </si>
  <si>
    <t>07
St. 
Ger-
trud</t>
  </si>
  <si>
    <t>06
St. 
Lorenz 
Nord</t>
  </si>
  <si>
    <t>05
St. 
Lorenz
Süd</t>
  </si>
  <si>
    <t>04
Bunte-
kuh</t>
  </si>
  <si>
    <t>01
Innen-
stadt</t>
  </si>
  <si>
    <t>Hanse-
stadt 
Lübeck</t>
  </si>
  <si>
    <t>unbekannt</t>
  </si>
  <si>
    <t xml:space="preserve">Fernwärme </t>
  </si>
  <si>
    <t>Strom (ohne Pumpen)</t>
  </si>
  <si>
    <t>kein Energieträger</t>
  </si>
  <si>
    <t>Biomasse, Biogas</t>
  </si>
  <si>
    <t>Quelle: Zensus</t>
  </si>
  <si>
    <t>1919 - 1948</t>
  </si>
  <si>
    <t>1949 - 1978</t>
  </si>
  <si>
    <t>1979 - 1990</t>
  </si>
  <si>
    <t>1991 - 2000</t>
  </si>
  <si>
    <t>2001 - 2010</t>
  </si>
  <si>
    <t>2011 - 2019</t>
  </si>
  <si>
    <t>2020 und später</t>
  </si>
  <si>
    <t>vor 1919</t>
  </si>
  <si>
    <r>
      <t xml:space="preserve">Baujahre </t>
    </r>
    <r>
      <rPr>
        <sz val="8.5"/>
        <color theme="1"/>
        <rFont val="Open Sans"/>
        <family val="2"/>
      </rPr>
      <t>(Anzahl)</t>
    </r>
  </si>
  <si>
    <r>
      <t xml:space="preserve">Baujahre </t>
    </r>
    <r>
      <rPr>
        <sz val="8.5"/>
        <color theme="1"/>
        <rFont val="Open Sans"/>
        <family val="2"/>
      </rPr>
      <t>(in%)</t>
    </r>
  </si>
  <si>
    <r>
      <t xml:space="preserve">Energieträger </t>
    </r>
    <r>
      <rPr>
        <sz val="8.5"/>
        <color theme="1"/>
        <rFont val="Open Sans"/>
        <family val="2"/>
      </rPr>
      <t>(Anzahl Gebäude)</t>
    </r>
  </si>
  <si>
    <r>
      <t xml:space="preserve">Energieträger </t>
    </r>
    <r>
      <rPr>
        <sz val="8.5"/>
        <color theme="1"/>
        <rFont val="Open Sans"/>
        <family val="2"/>
      </rPr>
      <t>(in %)</t>
    </r>
  </si>
  <si>
    <t>Energieträger im Mai 2022 nach Art und Stadtteilen</t>
  </si>
  <si>
    <t>Anmerkungen: Rundungen nach dem Cell-Key Verfahren</t>
  </si>
  <si>
    <t>Blockheizung</t>
  </si>
  <si>
    <t>Etagenheizung</t>
  </si>
  <si>
    <t>Fernheizung (Fernwärme)</t>
  </si>
  <si>
    <t>Keine Heizung</t>
  </si>
  <si>
    <t>Zentralheizung</t>
  </si>
  <si>
    <r>
      <t>unter 40 m</t>
    </r>
    <r>
      <rPr>
        <vertAlign val="superscript"/>
        <sz val="8.5"/>
        <color theme="1"/>
        <rFont val="Open Sans"/>
        <family val="2"/>
      </rPr>
      <t>2</t>
    </r>
  </si>
  <si>
    <r>
      <t>40 - 59 m</t>
    </r>
    <r>
      <rPr>
        <vertAlign val="superscript"/>
        <sz val="8.5"/>
        <color theme="1"/>
        <rFont val="Open Sans"/>
        <family val="2"/>
      </rPr>
      <t>2</t>
    </r>
  </si>
  <si>
    <r>
      <t>60 - 79 m</t>
    </r>
    <r>
      <rPr>
        <vertAlign val="superscript"/>
        <sz val="8.5"/>
        <color theme="1"/>
        <rFont val="Open Sans"/>
        <family val="2"/>
      </rPr>
      <t>2</t>
    </r>
  </si>
  <si>
    <r>
      <t>80 - 99 m</t>
    </r>
    <r>
      <rPr>
        <vertAlign val="superscript"/>
        <sz val="8.5"/>
        <color theme="1"/>
        <rFont val="Open Sans"/>
        <family val="2"/>
      </rPr>
      <t>2</t>
    </r>
  </si>
  <si>
    <r>
      <t>100 - 119 m</t>
    </r>
    <r>
      <rPr>
        <vertAlign val="superscript"/>
        <sz val="8.5"/>
        <color theme="1"/>
        <rFont val="Open Sans"/>
        <family val="2"/>
      </rPr>
      <t>2</t>
    </r>
  </si>
  <si>
    <r>
      <t>120 - 139 m</t>
    </r>
    <r>
      <rPr>
        <vertAlign val="superscript"/>
        <sz val="8.5"/>
        <color theme="1"/>
        <rFont val="Open Sans"/>
        <family val="2"/>
      </rPr>
      <t>2</t>
    </r>
  </si>
  <si>
    <r>
      <t>140 - 159 m</t>
    </r>
    <r>
      <rPr>
        <vertAlign val="superscript"/>
        <sz val="8.5"/>
        <color theme="1"/>
        <rFont val="Open Sans"/>
        <family val="2"/>
      </rPr>
      <t>2</t>
    </r>
  </si>
  <si>
    <r>
      <t>160 - 179 m</t>
    </r>
    <r>
      <rPr>
        <vertAlign val="superscript"/>
        <sz val="8.5"/>
        <color theme="1"/>
        <rFont val="Open Sans"/>
        <family val="2"/>
      </rPr>
      <t>2</t>
    </r>
  </si>
  <si>
    <r>
      <t>180 - 199 m</t>
    </r>
    <r>
      <rPr>
        <vertAlign val="superscript"/>
        <sz val="8.5"/>
        <color theme="1"/>
        <rFont val="Open Sans"/>
        <family val="2"/>
      </rPr>
      <t>2</t>
    </r>
  </si>
  <si>
    <r>
      <t>200 m</t>
    </r>
    <r>
      <rPr>
        <vertAlign val="superscript"/>
        <sz val="8.5"/>
        <color theme="1"/>
        <rFont val="Open Sans"/>
        <family val="2"/>
      </rPr>
      <t>2</t>
    </r>
    <r>
      <rPr>
        <sz val="8.5"/>
        <color theme="1"/>
        <rFont val="Open Sans"/>
        <family val="2"/>
      </rPr>
      <t xml:space="preserve"> und mehr</t>
    </r>
  </si>
  <si>
    <r>
      <t xml:space="preserve">Wohnfläche </t>
    </r>
    <r>
      <rPr>
        <sz val="8.5"/>
        <color theme="1"/>
        <rFont val="Open Sans"/>
        <family val="2"/>
      </rPr>
      <t>(Anzahl Wohnungen)</t>
    </r>
  </si>
  <si>
    <r>
      <t xml:space="preserve">Wohnfläche </t>
    </r>
    <r>
      <rPr>
        <sz val="8.5"/>
        <color theme="1"/>
        <rFont val="Open Sans"/>
        <family val="2"/>
      </rPr>
      <t>(in %)</t>
    </r>
  </si>
  <si>
    <r>
      <t xml:space="preserve">Leerstand </t>
    </r>
    <r>
      <rPr>
        <sz val="8.5"/>
        <color theme="1"/>
        <rFont val="Open Sans"/>
        <family val="2"/>
      </rPr>
      <t>(Anzahl an Wohnungen)</t>
    </r>
  </si>
  <si>
    <t>Innerhalb von 3 Monaten für den Bezug verfügbar</t>
  </si>
  <si>
    <t>Künftige Selbstnutzung</t>
  </si>
  <si>
    <t>Laufende bzw. geplante Baumaßnahmen</t>
  </si>
  <si>
    <t>Sonstiger Grund</t>
  </si>
  <si>
    <t>Verkauf des Gebäudes oder der Wohnung</t>
  </si>
  <si>
    <t>Kein Leerstand</t>
  </si>
  <si>
    <t>Geplanter Abriss/Rückbau</t>
  </si>
  <si>
    <r>
      <t xml:space="preserve">Leerstand </t>
    </r>
    <r>
      <rPr>
        <sz val="8.5"/>
        <color theme="1"/>
        <rFont val="Open Sans"/>
        <family val="2"/>
      </rPr>
      <t>(in % aller Leerstände)</t>
    </r>
  </si>
  <si>
    <t>Leerstandquote</t>
  </si>
  <si>
    <t>Bau- und Wohnungswesen – Kernaussagen</t>
  </si>
  <si>
    <t>Entw. d. Kaufwerte f. Baugrundstücke in Lübeck u. benachbarten Kreisen 2000 - 2024</t>
  </si>
  <si>
    <t>Wohnfläche im Mai 2022 nach Größe und Stadtteilen</t>
  </si>
  <si>
    <t>Leerstand im Mai 2022 nach Art und Stadtteilen</t>
  </si>
  <si>
    <t>Baualter im Mai 2022 nach Jahrgang und Stadtteilen</t>
  </si>
  <si>
    <t>* auf Basis der GWZ 2022; eingeschränkte Vergleichbarkeit bis 2021 (=Basis GWZ 2011) und bis 2009 (= Basis GWZ 1987)</t>
  </si>
  <si>
    <t>ewo2024</t>
  </si>
  <si>
    <t>Entwicklung und Bestand von Wohnungen 1990 - 2024 nach Räumen und Fläche</t>
  </si>
  <si>
    <t>in %</t>
  </si>
  <si>
    <t>Veränder-ung zum Vorjahr</t>
  </si>
  <si>
    <t xml:space="preserve">x  </t>
  </si>
  <si>
    <t>Daten für die Berechnung der Tabelle</t>
  </si>
  <si>
    <t>Sonstige / kein Energieträger</t>
  </si>
  <si>
    <t xml:space="preserve">Eine Wohnung umfasst die Summe der Räume, die die Führung eines Haushaltes durch die Bewohner:innen ermöglichen. Dazu gehören eine Küche oder ein Raum mit Kochgelegenheit, ein eigener abschließbarer Raum sowie Wasserversorgung, Ausguss und Toilette, welche auch außerhalb des Wohnungsabschlusses liegen können. </t>
  </si>
  <si>
    <t>Heizsystem im Mai 2022 nach Art und  Stadtteilen</t>
  </si>
  <si>
    <r>
      <t xml:space="preserve">Heizsystem </t>
    </r>
    <r>
      <rPr>
        <sz val="8.5"/>
        <color theme="1"/>
        <rFont val="Open Sans"/>
        <family val="2"/>
      </rPr>
      <t>(in %)</t>
    </r>
  </si>
  <si>
    <r>
      <t xml:space="preserve">Heizsystem </t>
    </r>
    <r>
      <rPr>
        <sz val="8.5"/>
        <color theme="1"/>
        <rFont val="Open Sans"/>
        <family val="2"/>
      </rPr>
      <t>(Anzahl)</t>
    </r>
  </si>
  <si>
    <t>Unbebaute Grundstücke, die noch nicht in ortsüblicher Weise ausreichend erschlossen sind, aber im Baugebiet liegen und in absehbarer Zeit bei einer geordneten baulichen Entwicklung der Gemeinde zur Erschließung und Bebauung anstehen. Als Rohbauland sind auch land- und forstwirtschaftlich genutzte Flächen anzusehen, sofern sie in absehbarer Zeit dem Grundvermögen zuzurechnen sind und anzunehmen ist, dass es in absehbarer Zeit anderen als land- und forstwirtschaftlichen Zwecken, insbesondere als Bauland dienen wird.</t>
  </si>
  <si>
    <r>
      <rPr>
        <vertAlign val="superscript"/>
        <sz val="8.5"/>
        <rFont val="Open Sans"/>
        <family val="2"/>
      </rPr>
      <t>1)</t>
    </r>
    <r>
      <rPr>
        <sz val="8.5"/>
        <rFont val="Open Sans"/>
        <family val="2"/>
      </rPr>
      <t xml:space="preserve"> auf Basis der GWZ 2022; eingeschränkte Vergleichbarkeit bis 2021 (=Basis GWZ 2011) u. bis 2009 (= Basis GWZ 1987)</t>
    </r>
  </si>
  <si>
    <t>Entwicklung d. Baugenehmigungen für die Errichtung neuer Wohngebäude 1975 - 2024</t>
  </si>
  <si>
    <t>07 - St. Getrud</t>
  </si>
  <si>
    <t>Entwicklung d. Baufertigstellungen v. Nichtwohngebäuden 1991 - 2024 n. Gebäudeart</t>
  </si>
  <si>
    <t>Entw. d. Baufertigstellungen v. Wohngebäuden u. Wohnungen 1991 - 2024 n. Bauherren</t>
  </si>
  <si>
    <t>Entwicklung und Bestand von Wohngebäuden 1989 - 2024 nach Wohnugsanzahl und Fläche</t>
  </si>
  <si>
    <t>Entwicklung d. öfftl. geförderten Wohnungsbestandes 2003 - 2023 nach Stadtteilen</t>
  </si>
  <si>
    <t>Tabelle und Diagramm</t>
  </si>
  <si>
    <t>89</t>
  </si>
  <si>
    <t>90</t>
  </si>
  <si>
    <r>
      <t xml:space="preserve">Wohnungen </t>
    </r>
    <r>
      <rPr>
        <vertAlign val="superscript"/>
        <sz val="8.5"/>
        <rFont val="Open Sans"/>
        <family val="2"/>
      </rPr>
      <t>2)</t>
    </r>
  </si>
  <si>
    <t>diese Werte bilden einen Teil der vorausgehenden Obergruppe ab</t>
  </si>
  <si>
    <t>diese Werte bilden zusammen die komplette vorausgehende Obergruppe ab</t>
  </si>
  <si>
    <t>d. h.</t>
  </si>
  <si>
    <t>Wohn-
ungen</t>
  </si>
  <si>
    <t xml:space="preserve"> auf 1 000 Personen</t>
  </si>
  <si>
    <t>gewerblich</t>
  </si>
  <si>
    <t xml:space="preserve">Gebäude, die ausschließlich oder überwiegend für Nichtwohnzwecke (gemessen an der Gesamtnutzfläche) bestimmt sind. Hierzu zählen z. B. Anstaltsgebäude, Büro- und Verwaltungsgebäude, landwirtschaftliche Betriebsgebäude und nichtlandwirtschaftliche Betriebsgebäude wie Fabrik-, Handels- und Lagergebäude sowie Hotels. </t>
  </si>
  <si>
    <r>
      <rPr>
        <b/>
        <sz val="8.5"/>
        <color theme="1"/>
        <rFont val="Open Sans"/>
        <family val="2"/>
      </rPr>
      <t>Wohnungsbestand und Wohnungsentwicklung</t>
    </r>
    <r>
      <rPr>
        <sz val="8.5"/>
        <color theme="1"/>
        <rFont val="Open Sans"/>
        <family val="2"/>
      </rPr>
      <t xml:space="preserve">
Der Wohnungsbestand in Lübeck erreicht 2024 seinen bisherigen Höchstwert. Er steigt von Jahr zu Jahr kontinuierlich an. Im Zeitraum von 2014 bis 2024 betrug das Wachstum +5,6 %. Im Jahr 2023 wurden etwa 121 740 Wohnungen gezählt, im Jahr 2024 waren es rund 122 356 Einheiten. Die Wohnfläche insgesamt liegt 2024 bei insgesamt 9,34 Millionen Quadratmetern. Die Daten des Zensus 2022 zeigen, dass kleinräumige Unterschiede weiterhin bestehen: Während in der Innenstadt vorwiegend kleinere Wohnungen vorkommen (knapp 50 % unter 59 Quadratmeter Wohnfläche), haben in St. Jürgen (27,5 %), St. Gertrud (25 %) und Schlutup (33 %) mehr als ein Drittel der Wohnungen über 100 Quadratmeter Wohnfläche. Die Leerstandsquote bleibt niedrig und lag 2022 sowie 2023 stabil bei rund 2,9 %. Hierbei zeigt sich in der kleinräumigen Verteilung, dass der Leerstand in St. Gertrud, St. Lorenz Süd, St. Jürgen und Kücknitz mit 2,2 bis 2,4 % unterdurchschnittlich und in Moisling mit 7,7 % besonders hoch ist. Knapp die Hälfte der leerstehenden Wohnungen ist innerhalb von drei Monaten kurzfristig wieder vermietbar, dauerhafter Leerstand spielt eine untergeordnete Rolle. Gründe für die weiteren Leerstände sind insbesondere anstehende bauliche Maßnahmen, geplante Selbstnutzung oder Verkaufsabsichten.
</t>
    </r>
    <r>
      <rPr>
        <b/>
        <sz val="8.5"/>
        <color theme="1"/>
        <rFont val="Open Sans"/>
        <family val="2"/>
      </rPr>
      <t>Wohngebäude, Bauentwicklung und Bautätigkeit</t>
    </r>
    <r>
      <rPr>
        <sz val="8.5"/>
        <color theme="1"/>
        <rFont val="Open Sans"/>
        <family val="2"/>
      </rPr>
      <t xml:space="preserve">
Einfamilienhäuser prägen weiterhin die Struktur des Wohngebäudebestands, welche zwei Drittel aller Wohngebäude ausmachen; der Bestand nimmt 2024 auf über 45 000 Wohngebäude zu. Die Zahl der Baugenehmigungen erreichte im Jahr 2023 mit 169 neuen Wohngebäuden und einer Fläche von 97 760 Quadratmetern einen höheren Wert als 2022, ging 2024 jedoch auf 83 genehmigte Gebäude mit 70 861 Quadratmetern Wohnfläche zurück. Parallel dazu zeigen die Baufertigstellungen eine ähnliche Entwicklung; im Jahr 2024 wurden 695 Wohnungen fertiggestellt, nachdem es 2020 noch über 1 000 gewesen waren. Die Bautätigkeit verlangsamt sich somit deutlich, unter anderem infolge gestiegener Finanzierungs- und Baukosten. Wohnungsunternehmen realisierten knapp die Hälfte aller Baufertigstellungen im Bereich der Wohnungen. Die Fertigstellung von Nichtwohngebäuden liegt mit 22 im Jahr 2024 im Vergleich zu den letzten drei Jahrzehnten auf einem niedrigen Niveau.</t>
    </r>
  </si>
  <si>
    <t>Bei der Erfassung des Wohnungsbestandes wurden in der Zeit von 1987 - 2010 Wohnheime nicht berücksichtigt. Ab 2011 wurden diese wieder in die Fortschreibungen einbezogen. Beginnend mit dem Berichtsjahr 2012 gelten auch "sonstige Wohneinheiten" (d. h. Wohneinheiten ohne Küche oder fest installierte Kochgelegenheit) als "Wohnung".</t>
  </si>
  <si>
    <t>Leerstand insgesamt</t>
  </si>
  <si>
    <t>insgesamt</t>
  </si>
  <si>
    <t>Einzel- / Mehrraumöfen</t>
  </si>
  <si>
    <t>Solar- / Geothermie, Wärmepumpen</t>
  </si>
  <si>
    <t xml:space="preserve">          -  </t>
  </si>
  <si>
    <t>Kreis /
kreisfreie Stadt</t>
  </si>
  <si>
    <r>
      <t>Grundstückspreise und öffentlicher Wohnungsbestand</t>
    </r>
    <r>
      <rPr>
        <sz val="8.5"/>
        <color theme="1"/>
        <rFont val="Open Sans"/>
        <family val="2"/>
      </rPr>
      <t xml:space="preserve">
In den letzten drei Jahren wurden nur 13 Baugrundstücke veräußert. Bauland in Lübeck ist im Vergleich zu den Vorjahren sehr begrenzt verfügbar. Auffällig ist der beständige Rückgang des öffentlich geförderten Wohnungsbestands. Im Jahr 2023 sind in Lübeck noch rund 7 800 öffentlich geförderte Wohnungen verfügbar, was auf 1 000 Einwohner:innen umgerechnet etwa 35 geförderten Wohnungen entspricht. Dieser Anteil sinkt kontinuierlich im Vergleich zum Jahr 2003, in dem noch mehr als 11 501 Wohnungen verfügbar waren. Geförderte Wohnungen konzentrieren sich auf die Stadtteile Kücknitz, Moisling und St. Lorenz Nord/Süd, während weniger Förderung in Travemünde, Schlutup und der Innenstadt erfolgt.</t>
    </r>
    <r>
      <rPr>
        <b/>
        <sz val="8.5"/>
        <color theme="1"/>
        <rFont val="Open Sans"/>
        <family val="2"/>
      </rPr>
      <t xml:space="preserve">
Energie, Heizung, Baualter und Sanierung
</t>
    </r>
    <r>
      <rPr>
        <sz val="8.5"/>
        <color theme="1"/>
        <rFont val="Open Sans"/>
        <family val="2"/>
      </rPr>
      <t xml:space="preserve">Gas ist im Mai 2022 mit einem Anteil von etwa 74 % weiterhin der wichtigste Energieträger. Fernwärme und Heizöl erreichen jeweils rund 10 bis 12 %. Der Gebäudebestand ist zu etwa einem Fünftel aus der Zeit vor 1919. Moderne Zentralheizungen nehmen den größten Anteil unter den Heizsystemen ein, erneuerbare Energien bislang nur in geringem Umfang. Die hohe Anzahl älterer Gebäude unterstreicht die Notwendigkeit von Modernisierung sowie energetischer Sanierung. Neubauten der letzten fünf Jahre bilden nur einen geringen Anteil, sodass der Substanzerhalt alter Gebäude eine entscheidende Herausforderung bleibt.
</t>
    </r>
    <r>
      <rPr>
        <b/>
        <sz val="8.5"/>
        <color theme="1"/>
        <rFont val="Open Sans"/>
        <family val="2"/>
      </rPr>
      <t xml:space="preserve">
Fazit
</t>
    </r>
    <r>
      <rPr>
        <sz val="8.5"/>
        <color theme="1"/>
        <rFont val="Open Sans"/>
        <family val="2"/>
      </rPr>
      <t>Aktuelle Trends auf dem Lübecker Wohnungsmarkt zeigen eine verlangsamte Bautätigkeit und ein abflachendes Wachstum des Wohnraumbestands. Während Leerstand eine untergeordnete Rolle spielt und das allgemeine Niveau an modernen Wohnflächen hoch bleibt, sorgen begrenzte Verfügbarkeit von Bauland sowie eine stagnierende öffentliche Wohnraumförderung zunehmend für begrenzte Kapazitäten. Die Herausforderungen liegen vor allem im Bereich der Sanierung des Altbaubestands, im Ausbau bezahlbarer Wohnraumangebote und in der nachhaltigen, energetischen Qualifizierung des gesamten Bestands. Langfristig sollte die Wohnungspolitik gezielt an diesen Punkten anknüpfen und sowohl Neubau als auch Bestandssanierung sowie soziale Durchmischung berücksichtigen.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</si>
</sst>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 ###\ ##0\ "/>
    <numFmt numFmtId="165" formatCode="[=0]&quot;- &quot;;#\ ##0\ \ "/>
    <numFmt numFmtId="166" formatCode="[=0]&quot;- &quot;;#\ ##0"/>
    <numFmt numFmtId="167" formatCode="[=0]&quot;-   &quot;;#\ ##0\ \ "/>
    <numFmt numFmtId="168" formatCode="[=0]&quot;- &quot;;###\ ##0\ \ "/>
    <numFmt numFmtId="169" formatCode="#,##0\ &quot;DM&quot;;\-#,##0\ &quot;DM&quot;"/>
    <numFmt numFmtId="170" formatCode="#\ ##0\ \ \ "/>
    <numFmt numFmtId="171" formatCode="0.0\ \ "/>
    <numFmt numFmtId="172" formatCode="[=1]&quot;.  &quot;;[=2]&quot;.  &quot;;#\ ##0\ \ "/>
    <numFmt numFmtId="173" formatCode="[&lt;4]&quot;.  &quot;;#\ ##0\ \ "/>
    <numFmt numFmtId="174" formatCode="[=1]&quot;.  &quot;;[=2]&quot;.  &quot;;#\ ##0.0\ \ "/>
    <numFmt numFmtId="175" formatCode="0.0"/>
    <numFmt numFmtId="176" formatCode="[=1]&quot;.&quot;;[=2]&quot;.&quot;;#\ ##0"/>
    <numFmt numFmtId="177" formatCode="[&lt;4]&quot;.&quot;;#\ ##0"/>
    <numFmt numFmtId="178" formatCode="###,###,###,###;\-###,###,###,###"/>
    <numFmt numFmtId="179" formatCode="[=1]&quot;.&quot;;[=2]&quot;.&quot;;#\ ###\ ##0"/>
    <numFmt numFmtId="180" formatCode="[=1]&quot;.&quot;;[=2]&quot;.&quot;;#\ ##0\ \ "/>
    <numFmt numFmtId="181" formatCode="[=0]&quot;-   &quot;;#\ ##0\ "/>
    <numFmt numFmtId="182" formatCode="[=0]&quot;- &quot;;#\ ##0\ "/>
    <numFmt numFmtId="183" formatCode="\+#\ ##0.0\ \ ;\-#\ ##0.0\ \ ;0.0\ \ "/>
    <numFmt numFmtId="184" formatCode="#\ ###\ ##0.0"/>
  </numFmts>
  <fonts count="39" x14ac:knownFonts="1">
    <font>
      <sz val="11"/>
      <color theme="1"/>
      <name val="Calibri"/>
      <family val="2"/>
      <scheme val="minor"/>
    </font>
    <font>
      <sz val="11"/>
      <color theme="1"/>
      <name val="Calibri"/>
      <family val="2"/>
      <scheme val="minor"/>
    </font>
    <font>
      <sz val="10"/>
      <color theme="1"/>
      <name val="Arial"/>
      <family val="2"/>
    </font>
    <font>
      <sz val="10"/>
      <color indexed="8"/>
      <name val="MS Sans Serif"/>
      <family val="2"/>
    </font>
    <font>
      <u/>
      <sz val="10"/>
      <color theme="10"/>
      <name val="MS Sans Serif"/>
      <family val="2"/>
    </font>
    <font>
      <sz val="10"/>
      <name val="MS Sans Serif"/>
      <family val="2"/>
    </font>
    <font>
      <b/>
      <sz val="10"/>
      <name val="Arial"/>
      <family val="2"/>
    </font>
    <font>
      <sz val="8"/>
      <name val="Arial"/>
      <family val="2"/>
    </font>
    <font>
      <sz val="9.5"/>
      <color theme="1"/>
      <name val="Arial"/>
      <family val="2"/>
    </font>
    <font>
      <b/>
      <sz val="8"/>
      <name val="Arial"/>
      <family val="2"/>
    </font>
    <font>
      <sz val="10"/>
      <name val="Arial"/>
      <family val="2"/>
    </font>
    <font>
      <sz val="10"/>
      <color indexed="10"/>
      <name val="Arial"/>
      <family val="2"/>
    </font>
    <font>
      <b/>
      <sz val="10"/>
      <name val="Open Sans"/>
      <family val="2"/>
    </font>
    <font>
      <sz val="10"/>
      <name val="Open Sans"/>
      <family val="2"/>
    </font>
    <font>
      <sz val="8"/>
      <name val="Open Sans"/>
      <family val="2"/>
    </font>
    <font>
      <sz val="10"/>
      <color indexed="10"/>
      <name val="Open Sans"/>
      <family val="2"/>
    </font>
    <font>
      <b/>
      <sz val="8"/>
      <name val="Open Sans"/>
      <family val="2"/>
    </font>
    <font>
      <sz val="6"/>
      <name val="Open Sans"/>
      <family val="2"/>
    </font>
    <font>
      <i/>
      <sz val="8"/>
      <name val="Open Sans"/>
      <family val="2"/>
    </font>
    <font>
      <sz val="10"/>
      <color theme="1"/>
      <name val="Open Sans"/>
      <family val="2"/>
    </font>
    <font>
      <sz val="9.5"/>
      <name val="Open Sans"/>
      <family val="2"/>
    </font>
    <font>
      <b/>
      <sz val="24"/>
      <name val="Open Sans"/>
      <family val="2"/>
    </font>
    <font>
      <sz val="8.5"/>
      <name val="Open Sans"/>
      <family val="2"/>
    </font>
    <font>
      <vertAlign val="superscript"/>
      <sz val="8.5"/>
      <name val="Open Sans"/>
      <family val="2"/>
    </font>
    <font>
      <u/>
      <sz val="8.5"/>
      <name val="Open Sans"/>
      <family val="2"/>
    </font>
    <font>
      <sz val="10"/>
      <name val="Helv"/>
    </font>
    <font>
      <sz val="9.5"/>
      <color theme="1"/>
      <name val="Open Sans"/>
      <family val="2"/>
    </font>
    <font>
      <b/>
      <sz val="8.5"/>
      <name val="Open Sans"/>
      <family val="2"/>
    </font>
    <font>
      <sz val="8"/>
      <color theme="1"/>
      <name val="Open Sans"/>
      <family val="2"/>
    </font>
    <font>
      <sz val="8.5"/>
      <color theme="1"/>
      <name val="Open Sans"/>
      <family val="2"/>
    </font>
    <font>
      <sz val="8.5"/>
      <color theme="0"/>
      <name val="Open Sans"/>
      <family val="2"/>
    </font>
    <font>
      <b/>
      <sz val="10"/>
      <color theme="1"/>
      <name val="Arial"/>
      <family val="2"/>
    </font>
    <font>
      <b/>
      <sz val="8.5"/>
      <color theme="1"/>
      <name val="Open Sans"/>
      <family val="2"/>
    </font>
    <font>
      <sz val="8"/>
      <color theme="1"/>
      <name val="Arial"/>
      <family val="2"/>
    </font>
    <font>
      <b/>
      <sz val="17.5"/>
      <name val="Arial"/>
      <family val="2"/>
    </font>
    <font>
      <sz val="12"/>
      <name val="Arial"/>
      <family val="2"/>
    </font>
    <font>
      <b/>
      <sz val="10"/>
      <color theme="1"/>
      <name val="Open Sans"/>
      <family val="2"/>
    </font>
    <font>
      <sz val="8"/>
      <color rgb="FFFF0000"/>
      <name val="Arial"/>
      <family val="2"/>
    </font>
    <font>
      <vertAlign val="superscript"/>
      <sz val="8.5"/>
      <color theme="1"/>
      <name val="Open Sans"/>
      <family val="2"/>
    </font>
  </fonts>
  <fills count="4">
    <fill>
      <patternFill patternType="none"/>
    </fill>
    <fill>
      <patternFill patternType="gray125"/>
    </fill>
    <fill>
      <patternFill patternType="solid">
        <fgColor theme="0"/>
        <bgColor indexed="64"/>
      </patternFill>
    </fill>
    <fill>
      <patternFill patternType="solid">
        <fgColor rgb="FFFFEAC1"/>
        <bgColor indexed="64"/>
      </patternFill>
    </fill>
  </fills>
  <borders count="25">
    <border>
      <left/>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auto="1"/>
      </top>
      <bottom/>
      <diagonal/>
    </border>
    <border>
      <left style="hair">
        <color indexed="64"/>
      </left>
      <right/>
      <top style="thin">
        <color auto="1"/>
      </top>
      <bottom/>
      <diagonal/>
    </border>
    <border>
      <left/>
      <right/>
      <top style="thin">
        <color auto="1"/>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right style="thick">
        <color theme="0" tint="-4.9989318521683403E-2"/>
      </right>
      <top/>
      <bottom/>
      <diagonal/>
    </border>
  </borders>
  <cellStyleXfs count="11">
    <xf numFmtId="0" fontId="0" fillId="0" borderId="0"/>
    <xf numFmtId="0" fontId="2" fillId="0" borderId="0"/>
    <xf numFmtId="0" fontId="3" fillId="0" borderId="0"/>
    <xf numFmtId="0" fontId="4" fillId="0" borderId="0" applyNumberFormat="0" applyFill="0" applyBorder="0" applyAlignment="0" applyProtection="0"/>
    <xf numFmtId="0" fontId="5" fillId="0" borderId="0"/>
    <xf numFmtId="0" fontId="10" fillId="0" borderId="0"/>
    <xf numFmtId="0" fontId="1" fillId="0" borderId="0"/>
    <xf numFmtId="0" fontId="25" fillId="0" borderId="0"/>
    <xf numFmtId="0" fontId="2" fillId="0" borderId="0"/>
    <xf numFmtId="0" fontId="2" fillId="0" borderId="0"/>
    <xf numFmtId="0" fontId="2" fillId="0" borderId="0"/>
  </cellStyleXfs>
  <cellXfs count="485">
    <xf numFmtId="0" fontId="0" fillId="0" borderId="0" xfId="0"/>
    <xf numFmtId="164" fontId="6" fillId="0" borderId="0" xfId="4" applyNumberFormat="1" applyFont="1" applyAlignment="1">
      <alignment horizontal="center"/>
    </xf>
    <xf numFmtId="164" fontId="6" fillId="0" borderId="0" xfId="4" applyNumberFormat="1" applyFont="1"/>
    <xf numFmtId="1" fontId="7" fillId="0" borderId="0" xfId="4" applyNumberFormat="1" applyFont="1"/>
    <xf numFmtId="164" fontId="7" fillId="0" borderId="0" xfId="4" applyNumberFormat="1" applyFont="1" applyAlignment="1">
      <alignment horizontal="center"/>
    </xf>
    <xf numFmtId="164" fontId="7" fillId="0" borderId="0" xfId="4" applyNumberFormat="1" applyFont="1"/>
    <xf numFmtId="164" fontId="7" fillId="0" borderId="0" xfId="4" applyNumberFormat="1" applyFont="1" applyBorder="1" applyAlignment="1">
      <alignment horizontal="center"/>
    </xf>
    <xf numFmtId="164" fontId="7" fillId="0" borderId="13" xfId="4" applyNumberFormat="1" applyFont="1" applyBorder="1" applyAlignment="1">
      <alignment horizontal="center"/>
    </xf>
    <xf numFmtId="164" fontId="7" fillId="0" borderId="8" xfId="4" applyNumberFormat="1" applyFont="1" applyBorder="1" applyAlignment="1">
      <alignment horizontal="center"/>
    </xf>
    <xf numFmtId="164" fontId="7" fillId="0" borderId="11" xfId="4" applyNumberFormat="1" applyFont="1" applyBorder="1" applyAlignment="1">
      <alignment horizontal="center"/>
    </xf>
    <xf numFmtId="164" fontId="7" fillId="0" borderId="10" xfId="4" applyNumberFormat="1" applyFont="1" applyBorder="1" applyAlignment="1">
      <alignment horizontal="center" vertical="center"/>
    </xf>
    <xf numFmtId="164" fontId="7" fillId="0" borderId="16" xfId="4" applyNumberFormat="1" applyFont="1" applyBorder="1" applyAlignment="1">
      <alignment horizontal="center"/>
    </xf>
    <xf numFmtId="164" fontId="7" fillId="0" borderId="17" xfId="4" applyNumberFormat="1" applyFont="1" applyBorder="1" applyAlignment="1">
      <alignment horizontal="center"/>
    </xf>
    <xf numFmtId="166" fontId="7" fillId="0" borderId="0" xfId="4" applyNumberFormat="1" applyFont="1" applyAlignment="1">
      <alignment horizontal="right"/>
    </xf>
    <xf numFmtId="164" fontId="9" fillId="0" borderId="0" xfId="4" applyNumberFormat="1" applyFont="1" applyAlignment="1">
      <alignment horizontal="center"/>
    </xf>
    <xf numFmtId="167" fontId="7" fillId="0" borderId="0" xfId="5" applyNumberFormat="1" applyFont="1" applyFill="1"/>
    <xf numFmtId="166" fontId="7" fillId="0" borderId="0" xfId="4" applyNumberFormat="1" applyFont="1" applyFill="1" applyAlignment="1">
      <alignment horizontal="right"/>
    </xf>
    <xf numFmtId="164" fontId="7" fillId="0" borderId="0" xfId="4" applyNumberFormat="1" applyFont="1" applyBorder="1" applyAlignment="1">
      <alignment horizontal="left"/>
    </xf>
    <xf numFmtId="167" fontId="7" fillId="0" borderId="0" xfId="5" applyNumberFormat="1" applyFont="1" applyAlignment="1">
      <alignment horizontal="right"/>
    </xf>
    <xf numFmtId="0" fontId="6" fillId="0" borderId="0" xfId="5" applyFont="1" applyAlignment="1">
      <alignment horizontal="left"/>
    </xf>
    <xf numFmtId="0" fontId="10" fillId="0" borderId="0" xfId="5"/>
    <xf numFmtId="0" fontId="10" fillId="0" borderId="0" xfId="5" applyBorder="1"/>
    <xf numFmtId="0" fontId="10" fillId="0" borderId="0" xfId="5" applyBorder="1" applyAlignment="1"/>
    <xf numFmtId="0" fontId="1" fillId="0" borderId="0" xfId="6" applyFont="1"/>
    <xf numFmtId="0" fontId="1" fillId="0" borderId="0" xfId="6"/>
    <xf numFmtId="176" fontId="7" fillId="0" borderId="0" xfId="5" applyNumberFormat="1" applyFont="1" applyFill="1" applyAlignment="1">
      <alignment horizontal="right"/>
    </xf>
    <xf numFmtId="178" fontId="1" fillId="0" borderId="0" xfId="6" applyNumberFormat="1"/>
    <xf numFmtId="0" fontId="11" fillId="0" borderId="0" xfId="5" applyFont="1"/>
    <xf numFmtId="0" fontId="12" fillId="0" borderId="0" xfId="5" applyFont="1" applyAlignment="1">
      <alignment horizontal="left"/>
    </xf>
    <xf numFmtId="0" fontId="12" fillId="0" borderId="0" xfId="5" applyFont="1" applyAlignment="1"/>
    <xf numFmtId="0" fontId="13" fillId="0" borderId="0" xfId="5" applyFont="1"/>
    <xf numFmtId="0" fontId="13" fillId="0" borderId="0" xfId="5" applyFont="1" applyAlignment="1">
      <alignment vertical="center"/>
    </xf>
    <xf numFmtId="174" fontId="14" fillId="0" borderId="0" xfId="5" applyNumberFormat="1" applyFont="1" applyFill="1" applyAlignment="1">
      <alignment horizontal="right"/>
    </xf>
    <xf numFmtId="172" fontId="14" fillId="0" borderId="0" xfId="5" applyNumberFormat="1" applyFont="1" applyFill="1" applyAlignment="1">
      <alignment horizontal="right"/>
    </xf>
    <xf numFmtId="0" fontId="13" fillId="0" borderId="0" xfId="5" applyFont="1" applyAlignment="1">
      <alignment horizontal="right"/>
    </xf>
    <xf numFmtId="1" fontId="17" fillId="0" borderId="0" xfId="5" applyNumberFormat="1" applyFont="1" applyAlignment="1">
      <alignment horizontal="left"/>
    </xf>
    <xf numFmtId="0" fontId="17" fillId="0" borderId="0" xfId="5" applyFont="1"/>
    <xf numFmtId="1" fontId="12" fillId="0" borderId="0" xfId="4" applyNumberFormat="1" applyFont="1"/>
    <xf numFmtId="164" fontId="12" fillId="0" borderId="0" xfId="4" applyNumberFormat="1" applyFont="1"/>
    <xf numFmtId="1" fontId="14" fillId="0" borderId="0" xfId="4" applyNumberFormat="1" applyFont="1"/>
    <xf numFmtId="164" fontId="14" fillId="0" borderId="0" xfId="4" applyNumberFormat="1" applyFont="1"/>
    <xf numFmtId="164" fontId="14" fillId="0" borderId="0" xfId="4" applyNumberFormat="1" applyFont="1" applyAlignment="1">
      <alignment vertical="center"/>
    </xf>
    <xf numFmtId="170" fontId="14" fillId="0" borderId="0" xfId="4" applyNumberFormat="1" applyFont="1" applyBorder="1" applyAlignment="1">
      <alignment horizontal="right"/>
    </xf>
    <xf numFmtId="170" fontId="14" fillId="0" borderId="0" xfId="4" applyNumberFormat="1" applyFont="1" applyBorder="1"/>
    <xf numFmtId="164" fontId="16" fillId="0" borderId="0" xfId="4" applyNumberFormat="1" applyFont="1"/>
    <xf numFmtId="171" fontId="14" fillId="0" borderId="0" xfId="4" applyNumberFormat="1" applyFont="1" applyBorder="1" applyAlignment="1">
      <alignment horizontal="right"/>
    </xf>
    <xf numFmtId="170" fontId="18" fillId="0" borderId="0" xfId="4" applyNumberFormat="1" applyFont="1" applyBorder="1" applyAlignment="1">
      <alignment horizontal="right"/>
    </xf>
    <xf numFmtId="0" fontId="13" fillId="0" borderId="0" xfId="4" applyFont="1"/>
    <xf numFmtId="0" fontId="13" fillId="0" borderId="0" xfId="4" applyFont="1" applyAlignment="1">
      <alignment horizontal="left"/>
    </xf>
    <xf numFmtId="170" fontId="13" fillId="0" borderId="0" xfId="4" applyNumberFormat="1" applyFont="1"/>
    <xf numFmtId="0" fontId="13" fillId="2" borderId="0" xfId="1" applyFont="1" applyFill="1" applyBorder="1"/>
    <xf numFmtId="0" fontId="21" fillId="2" borderId="0" xfId="1" applyFont="1" applyFill="1" applyAlignment="1">
      <alignment vertical="top" wrapText="1"/>
    </xf>
    <xf numFmtId="0" fontId="13" fillId="2" borderId="0" xfId="1" applyFont="1" applyFill="1"/>
    <xf numFmtId="0" fontId="21" fillId="2" borderId="0" xfId="1" applyFont="1" applyFill="1" applyBorder="1" applyAlignment="1">
      <alignment vertical="top" wrapText="1"/>
    </xf>
    <xf numFmtId="0" fontId="21" fillId="2" borderId="0" xfId="2" applyFont="1" applyFill="1" applyAlignment="1">
      <alignment wrapText="1"/>
    </xf>
    <xf numFmtId="0" fontId="21" fillId="2" borderId="0" xfId="2" applyFont="1" applyFill="1" applyBorder="1" applyAlignment="1">
      <alignment vertical="center" wrapText="1"/>
    </xf>
    <xf numFmtId="0" fontId="13" fillId="2" borderId="0" xfId="1" applyFont="1" applyFill="1" applyAlignment="1">
      <alignment horizontal="left"/>
    </xf>
    <xf numFmtId="0" fontId="13" fillId="2" borderId="0" xfId="2" applyFont="1" applyFill="1" applyAlignment="1">
      <alignment horizontal="left"/>
    </xf>
    <xf numFmtId="0" fontId="20" fillId="2" borderId="0" xfId="1" applyFont="1" applyFill="1" applyAlignment="1">
      <alignment horizontal="right"/>
    </xf>
    <xf numFmtId="0" fontId="20" fillId="2" borderId="0" xfId="1" applyFont="1" applyFill="1" applyAlignment="1">
      <alignment horizontal="left"/>
    </xf>
    <xf numFmtId="164" fontId="22" fillId="0" borderId="0" xfId="4" applyNumberFormat="1" applyFont="1" applyBorder="1" applyAlignment="1">
      <alignment horizontal="left"/>
    </xf>
    <xf numFmtId="164" fontId="14" fillId="0" borderId="0" xfId="4" applyNumberFormat="1" applyFont="1" applyAlignment="1">
      <alignment horizontal="center"/>
    </xf>
    <xf numFmtId="1" fontId="22" fillId="0" borderId="0" xfId="4" quotePrefix="1" applyNumberFormat="1" applyFont="1" applyFill="1" applyAlignment="1">
      <alignment horizontal="center"/>
    </xf>
    <xf numFmtId="165" fontId="22" fillId="0" borderId="13" xfId="4" applyNumberFormat="1" applyFont="1" applyFill="1" applyBorder="1" applyAlignment="1">
      <alignment horizontal="right"/>
    </xf>
    <xf numFmtId="165" fontId="22" fillId="0" borderId="0" xfId="4" applyNumberFormat="1" applyFont="1" applyFill="1" applyAlignment="1">
      <alignment horizontal="right"/>
    </xf>
    <xf numFmtId="1" fontId="22" fillId="0" borderId="8" xfId="4" quotePrefix="1" applyNumberFormat="1" applyFont="1" applyFill="1" applyBorder="1" applyAlignment="1">
      <alignment horizontal="center"/>
    </xf>
    <xf numFmtId="165" fontId="22" fillId="0" borderId="0" xfId="4" applyNumberFormat="1" applyFont="1" applyFill="1" applyBorder="1" applyAlignment="1">
      <alignment horizontal="right"/>
    </xf>
    <xf numFmtId="167" fontId="22" fillId="0" borderId="0" xfId="5" applyNumberFormat="1" applyFont="1" applyFill="1"/>
    <xf numFmtId="0" fontId="24" fillId="0" borderId="0" xfId="4" applyFont="1" applyAlignment="1">
      <alignment horizontal="justify" vertical="center"/>
    </xf>
    <xf numFmtId="164" fontId="22" fillId="0" borderId="0" xfId="4" applyNumberFormat="1" applyFont="1"/>
    <xf numFmtId="1" fontId="22" fillId="0" borderId="0" xfId="4" applyNumberFormat="1" applyFont="1" applyAlignment="1">
      <alignment horizontal="left"/>
    </xf>
    <xf numFmtId="1" fontId="22" fillId="0" borderId="0" xfId="4" applyNumberFormat="1" applyFont="1"/>
    <xf numFmtId="164" fontId="22" fillId="0" borderId="0" xfId="4" applyNumberFormat="1" applyFont="1" applyAlignment="1">
      <alignment horizontal="center"/>
    </xf>
    <xf numFmtId="0" fontId="22" fillId="0" borderId="0" xfId="4" applyFont="1" applyAlignment="1">
      <alignment horizontal="justify" vertical="center"/>
    </xf>
    <xf numFmtId="167" fontId="22" fillId="0" borderId="0" xfId="5" applyNumberFormat="1" applyFont="1" applyAlignment="1">
      <alignment horizontal="right"/>
    </xf>
    <xf numFmtId="0" fontId="22" fillId="0" borderId="0" xfId="4" applyFont="1" applyAlignment="1">
      <alignment vertical="center"/>
    </xf>
    <xf numFmtId="164" fontId="22" fillId="3" borderId="10" xfId="4" applyNumberFormat="1" applyFont="1" applyFill="1" applyBorder="1" applyAlignment="1">
      <alignment horizontal="center"/>
    </xf>
    <xf numFmtId="164" fontId="22" fillId="3" borderId="11" xfId="4" applyNumberFormat="1" applyFont="1" applyFill="1" applyBorder="1" applyAlignment="1">
      <alignment horizontal="center"/>
    </xf>
    <xf numFmtId="164" fontId="22" fillId="3" borderId="13" xfId="4" applyNumberFormat="1" applyFont="1" applyFill="1" applyBorder="1" applyAlignment="1">
      <alignment horizontal="center"/>
    </xf>
    <xf numFmtId="0" fontId="22" fillId="0" borderId="8" xfId="4" applyNumberFormat="1" applyFont="1" applyBorder="1" applyAlignment="1">
      <alignment horizontal="center"/>
    </xf>
    <xf numFmtId="168" fontId="22" fillId="0" borderId="0" xfId="4" applyNumberFormat="1" applyFont="1"/>
    <xf numFmtId="1" fontId="12" fillId="0" borderId="0" xfId="4" applyNumberFormat="1" applyFont="1" applyAlignment="1"/>
    <xf numFmtId="1" fontId="14" fillId="0" borderId="0" xfId="4" applyNumberFormat="1" applyFont="1" applyAlignment="1">
      <alignment horizontal="center"/>
    </xf>
    <xf numFmtId="1" fontId="14" fillId="0" borderId="0" xfId="4" applyNumberFormat="1" applyFont="1" applyBorder="1"/>
    <xf numFmtId="0" fontId="26" fillId="0" borderId="0" xfId="1" applyFont="1" applyBorder="1" applyAlignment="1">
      <alignment horizontal="left"/>
    </xf>
    <xf numFmtId="164" fontId="14" fillId="0" borderId="0" xfId="4" applyNumberFormat="1" applyFont="1" applyBorder="1" applyAlignment="1">
      <alignment horizontal="center"/>
    </xf>
    <xf numFmtId="164" fontId="14" fillId="0" borderId="0" xfId="4" applyNumberFormat="1" applyFont="1" applyBorder="1"/>
    <xf numFmtId="164" fontId="14" fillId="0" borderId="0" xfId="4" applyNumberFormat="1" applyFont="1" applyBorder="1" applyAlignment="1">
      <alignment horizontal="center" vertical="center"/>
    </xf>
    <xf numFmtId="164" fontId="22" fillId="3" borderId="19" xfId="4" applyNumberFormat="1" applyFont="1" applyFill="1" applyBorder="1" applyAlignment="1">
      <alignment horizontal="centerContinuous"/>
    </xf>
    <xf numFmtId="164" fontId="22" fillId="3" borderId="10" xfId="4" applyNumberFormat="1" applyFont="1" applyFill="1" applyBorder="1" applyAlignment="1">
      <alignment horizontal="centerContinuous"/>
    </xf>
    <xf numFmtId="0" fontId="22" fillId="0" borderId="22" xfId="4" applyNumberFormat="1" applyFont="1" applyBorder="1" applyAlignment="1">
      <alignment horizontal="center"/>
    </xf>
    <xf numFmtId="166" fontId="14" fillId="0" borderId="0" xfId="4" applyNumberFormat="1" applyFont="1" applyBorder="1" applyAlignment="1">
      <alignment horizontal="right"/>
    </xf>
    <xf numFmtId="164" fontId="16" fillId="0" borderId="0" xfId="4" applyNumberFormat="1" applyFont="1" applyAlignment="1">
      <alignment horizontal="center"/>
    </xf>
    <xf numFmtId="164" fontId="14" fillId="0" borderId="0" xfId="4" applyNumberFormat="1" applyFont="1" applyBorder="1" applyAlignment="1">
      <alignment wrapText="1"/>
    </xf>
    <xf numFmtId="164" fontId="14" fillId="0" borderId="0" xfId="4" applyNumberFormat="1" applyFont="1" applyAlignment="1">
      <alignment wrapText="1"/>
    </xf>
    <xf numFmtId="164" fontId="22" fillId="0" borderId="0" xfId="4" applyNumberFormat="1" applyFont="1" applyAlignment="1"/>
    <xf numFmtId="1" fontId="22" fillId="0" borderId="0" xfId="4" applyNumberFormat="1" applyFont="1" applyAlignment="1">
      <alignment horizontal="center"/>
    </xf>
    <xf numFmtId="0" fontId="27" fillId="2" borderId="0" xfId="1" applyFont="1" applyFill="1" applyBorder="1" applyAlignment="1">
      <alignment horizontal="left"/>
    </xf>
    <xf numFmtId="0" fontId="22" fillId="2" borderId="0" xfId="1" applyFont="1" applyFill="1" applyAlignment="1">
      <alignment horizontal="left"/>
    </xf>
    <xf numFmtId="0" fontId="22" fillId="2" borderId="0" xfId="2" applyFont="1" applyFill="1" applyAlignment="1">
      <alignment horizontal="left"/>
    </xf>
    <xf numFmtId="0" fontId="22" fillId="2" borderId="0" xfId="3" applyFont="1" applyFill="1" applyAlignment="1">
      <alignment horizontal="left"/>
    </xf>
    <xf numFmtId="0" fontId="22" fillId="2" borderId="0" xfId="1" applyFont="1" applyFill="1" applyAlignment="1">
      <alignment horizontal="right"/>
    </xf>
    <xf numFmtId="1" fontId="22" fillId="0" borderId="0" xfId="4" applyNumberFormat="1" applyFont="1" applyBorder="1" applyAlignment="1">
      <alignment horizontal="center"/>
    </xf>
    <xf numFmtId="170" fontId="22" fillId="0" borderId="13" xfId="4" applyNumberFormat="1" applyFont="1" applyBorder="1"/>
    <xf numFmtId="170" fontId="22" fillId="0" borderId="0" xfId="4" applyNumberFormat="1" applyFont="1" applyBorder="1" applyAlignment="1">
      <alignment horizontal="right"/>
    </xf>
    <xf numFmtId="170" fontId="22" fillId="0" borderId="0" xfId="4" quotePrefix="1" applyNumberFormat="1" applyFont="1" applyBorder="1" applyAlignment="1">
      <alignment horizontal="right"/>
    </xf>
    <xf numFmtId="170" fontId="22" fillId="0" borderId="0" xfId="4" applyNumberFormat="1" applyFont="1" applyBorder="1"/>
    <xf numFmtId="171" fontId="22" fillId="0" borderId="0" xfId="4" applyNumberFormat="1" applyFont="1" applyBorder="1"/>
    <xf numFmtId="1" fontId="22" fillId="0" borderId="0" xfId="4" applyNumberFormat="1" applyFont="1" applyFill="1" applyBorder="1" applyAlignment="1">
      <alignment horizontal="center"/>
    </xf>
    <xf numFmtId="170" fontId="22" fillId="0" borderId="13" xfId="4" applyNumberFormat="1" applyFont="1" applyFill="1" applyBorder="1"/>
    <xf numFmtId="170" fontId="22" fillId="0" borderId="0" xfId="4" applyNumberFormat="1" applyFont="1" applyFill="1" applyBorder="1" applyAlignment="1">
      <alignment horizontal="right"/>
    </xf>
    <xf numFmtId="170" fontId="22" fillId="0" borderId="0" xfId="4" applyNumberFormat="1" applyFont="1" applyFill="1" applyBorder="1"/>
    <xf numFmtId="171" fontId="22" fillId="0" borderId="0" xfId="4" applyNumberFormat="1" applyFont="1" applyFill="1" applyBorder="1"/>
    <xf numFmtId="171" fontId="22" fillId="0" borderId="0" xfId="4" applyNumberFormat="1" applyFont="1" applyFill="1" applyBorder="1" applyAlignment="1">
      <alignment horizontal="right"/>
    </xf>
    <xf numFmtId="1" fontId="22" fillId="0" borderId="0" xfId="4" applyNumberFormat="1" applyFont="1" applyFill="1" applyAlignment="1">
      <alignment horizontal="center"/>
    </xf>
    <xf numFmtId="170" fontId="22" fillId="0" borderId="0" xfId="4" applyNumberFormat="1" applyFont="1" applyFill="1"/>
    <xf numFmtId="171" fontId="22" fillId="0" borderId="0" xfId="4" applyNumberFormat="1" applyFont="1" applyFill="1"/>
    <xf numFmtId="170" fontId="22" fillId="0" borderId="13" xfId="4" applyNumberFormat="1" applyFont="1" applyFill="1" applyBorder="1" applyAlignment="1">
      <alignment horizontal="right"/>
    </xf>
    <xf numFmtId="1" fontId="22" fillId="0" borderId="8" xfId="4" applyNumberFormat="1" applyFont="1" applyFill="1" applyBorder="1" applyAlignment="1">
      <alignment horizontal="center"/>
    </xf>
    <xf numFmtId="0" fontId="22" fillId="3" borderId="13" xfId="4" applyFont="1" applyFill="1" applyBorder="1" applyAlignment="1">
      <alignment horizontal="center"/>
    </xf>
    <xf numFmtId="164" fontId="22" fillId="3" borderId="13" xfId="4" applyNumberFormat="1" applyFont="1" applyFill="1" applyBorder="1"/>
    <xf numFmtId="164" fontId="22" fillId="3" borderId="10" xfId="4" applyNumberFormat="1" applyFont="1" applyFill="1" applyBorder="1"/>
    <xf numFmtId="169" fontId="22" fillId="3" borderId="10" xfId="4" applyNumberFormat="1" applyFont="1" applyFill="1" applyBorder="1" applyAlignment="1">
      <alignment horizontal="center" vertical="center"/>
    </xf>
    <xf numFmtId="164" fontId="22" fillId="3" borderId="10" xfId="4" applyNumberFormat="1" applyFont="1" applyFill="1" applyBorder="1" applyAlignment="1">
      <alignment horizontal="centerContinuous" vertical="center"/>
    </xf>
    <xf numFmtId="164" fontId="22" fillId="3" borderId="11" xfId="4" applyNumberFormat="1" applyFont="1" applyFill="1" applyBorder="1" applyAlignment="1">
      <alignment horizontal="centerContinuous" vertical="center"/>
    </xf>
    <xf numFmtId="1" fontId="22" fillId="0" borderId="0" xfId="4" applyNumberFormat="1" applyFont="1" applyBorder="1" applyAlignment="1">
      <alignment horizontal="left"/>
    </xf>
    <xf numFmtId="1" fontId="22" fillId="0" borderId="0" xfId="5" applyNumberFormat="1" applyFont="1" applyFill="1" applyBorder="1" applyAlignment="1">
      <alignment horizontal="center"/>
    </xf>
    <xf numFmtId="172" fontId="22" fillId="0" borderId="13" xfId="5" applyNumberFormat="1" applyFont="1" applyFill="1" applyBorder="1"/>
    <xf numFmtId="173" fontId="22" fillId="0" borderId="0" xfId="5" applyNumberFormat="1" applyFont="1" applyFill="1"/>
    <xf numFmtId="174" fontId="22" fillId="0" borderId="0" xfId="5" applyNumberFormat="1" applyFont="1" applyFill="1"/>
    <xf numFmtId="172" fontId="22" fillId="0" borderId="0" xfId="5" applyNumberFormat="1" applyFont="1" applyFill="1"/>
    <xf numFmtId="173" fontId="22" fillId="0" borderId="0" xfId="5" applyNumberFormat="1" applyFont="1" applyFill="1" applyAlignment="1">
      <alignment horizontal="right"/>
    </xf>
    <xf numFmtId="174" fontId="22" fillId="0" borderId="0" xfId="5" applyNumberFormat="1" applyFont="1" applyFill="1" applyAlignment="1">
      <alignment horizontal="right"/>
    </xf>
    <xf numFmtId="172" fontId="22" fillId="0" borderId="13" xfId="5" applyNumberFormat="1" applyFont="1" applyFill="1" applyBorder="1" applyAlignment="1">
      <alignment horizontal="right"/>
    </xf>
    <xf numFmtId="172" fontId="22" fillId="0" borderId="0" xfId="5" applyNumberFormat="1" applyFont="1" applyFill="1" applyBorder="1" applyAlignment="1">
      <alignment horizontal="right"/>
    </xf>
    <xf numFmtId="172" fontId="22" fillId="0" borderId="0" xfId="5" applyNumberFormat="1" applyFont="1" applyFill="1" applyAlignment="1">
      <alignment horizontal="right"/>
    </xf>
    <xf numFmtId="1" fontId="22" fillId="0" borderId="8" xfId="5" applyNumberFormat="1" applyFont="1" applyFill="1" applyBorder="1" applyAlignment="1">
      <alignment horizontal="center"/>
    </xf>
    <xf numFmtId="1" fontId="22" fillId="0" borderId="0" xfId="5" applyNumberFormat="1" applyFont="1" applyAlignment="1">
      <alignment horizontal="left"/>
    </xf>
    <xf numFmtId="0" fontId="22" fillId="0" borderId="0" xfId="5" applyFont="1" applyFill="1" applyBorder="1" applyAlignment="1">
      <alignment horizontal="left"/>
    </xf>
    <xf numFmtId="0" fontId="22" fillId="3" borderId="10" xfId="5" applyFont="1" applyFill="1" applyBorder="1" applyAlignment="1">
      <alignment horizontal="center" vertical="center" wrapText="1"/>
    </xf>
    <xf numFmtId="0" fontId="22" fillId="3" borderId="14" xfId="5" applyFont="1" applyFill="1" applyBorder="1" applyAlignment="1">
      <alignment horizontal="center" vertical="center" wrapText="1"/>
    </xf>
    <xf numFmtId="0" fontId="22" fillId="3" borderId="10" xfId="5" applyFont="1" applyFill="1" applyBorder="1" applyAlignment="1">
      <alignment horizontal="center" vertical="center"/>
    </xf>
    <xf numFmtId="0" fontId="22" fillId="3" borderId="19" xfId="5" applyFont="1" applyFill="1" applyBorder="1" applyAlignment="1">
      <alignment horizontal="center" vertical="center"/>
    </xf>
    <xf numFmtId="0" fontId="22" fillId="3" borderId="17" xfId="5" applyFont="1" applyFill="1" applyBorder="1" applyAlignment="1">
      <alignment horizontal="center" vertical="center"/>
    </xf>
    <xf numFmtId="0" fontId="22" fillId="3" borderId="14" xfId="5" applyFont="1" applyFill="1" applyBorder="1" applyAlignment="1">
      <alignment horizontal="center" vertical="center"/>
    </xf>
    <xf numFmtId="0" fontId="22" fillId="0" borderId="8" xfId="5" applyFont="1" applyFill="1" applyBorder="1" applyAlignment="1">
      <alignment horizontal="center"/>
    </xf>
    <xf numFmtId="176" fontId="22" fillId="0" borderId="0" xfId="5" applyNumberFormat="1" applyFont="1" applyFill="1" applyAlignment="1">
      <alignment horizontal="right"/>
    </xf>
    <xf numFmtId="177" fontId="22" fillId="0" borderId="0" xfId="5" applyNumberFormat="1" applyFont="1" applyFill="1" applyAlignment="1">
      <alignment horizontal="right"/>
    </xf>
    <xf numFmtId="179" fontId="22" fillId="0" borderId="0" xfId="5" applyNumberFormat="1" applyFont="1" applyFill="1" applyAlignment="1">
      <alignment horizontal="right"/>
    </xf>
    <xf numFmtId="0" fontId="22" fillId="0" borderId="8" xfId="5" applyFont="1" applyFill="1" applyBorder="1" applyAlignment="1">
      <alignment horizontal="left"/>
    </xf>
    <xf numFmtId="0" fontId="22" fillId="0" borderId="0" xfId="5" applyFont="1"/>
    <xf numFmtId="0" fontId="22" fillId="0" borderId="0" xfId="5" applyFont="1" applyFill="1" applyBorder="1" applyAlignment="1">
      <alignment horizontal="center"/>
    </xf>
    <xf numFmtId="176" fontId="22" fillId="0" borderId="0" xfId="5" applyNumberFormat="1" applyFont="1" applyFill="1" applyBorder="1" applyAlignment="1">
      <alignment horizontal="right"/>
    </xf>
    <xf numFmtId="0" fontId="12" fillId="0" borderId="0" xfId="5" applyFont="1"/>
    <xf numFmtId="0" fontId="14" fillId="0" borderId="0" xfId="5" applyFont="1" applyAlignment="1">
      <alignment horizontal="center"/>
    </xf>
    <xf numFmtId="0" fontId="14" fillId="0" borderId="0" xfId="5" applyFont="1"/>
    <xf numFmtId="0" fontId="14" fillId="0" borderId="0" xfId="5" applyFont="1" applyFill="1" applyBorder="1"/>
    <xf numFmtId="0" fontId="14" fillId="0" borderId="0" xfId="5" applyFont="1" applyBorder="1"/>
    <xf numFmtId="0" fontId="22" fillId="0" borderId="0" xfId="5" applyFont="1" applyFill="1" applyBorder="1"/>
    <xf numFmtId="167" fontId="22" fillId="0" borderId="0" xfId="5" applyNumberFormat="1" applyFont="1" applyFill="1" applyBorder="1"/>
    <xf numFmtId="0" fontId="12" fillId="0" borderId="0" xfId="5" applyFont="1" applyFill="1" applyBorder="1"/>
    <xf numFmtId="0" fontId="14" fillId="2" borderId="0" xfId="5" applyFont="1" applyFill="1" applyBorder="1" applyAlignment="1">
      <alignment vertical="center"/>
    </xf>
    <xf numFmtId="0" fontId="14" fillId="0" borderId="0" xfId="5" applyFont="1" applyFill="1" applyBorder="1" applyAlignment="1">
      <alignment vertical="center"/>
    </xf>
    <xf numFmtId="0" fontId="28" fillId="2" borderId="0" xfId="1" applyFont="1" applyFill="1" applyBorder="1" applyAlignment="1">
      <alignment vertical="center"/>
    </xf>
    <xf numFmtId="0" fontId="14" fillId="2" borderId="0" xfId="5" applyFont="1" applyFill="1"/>
    <xf numFmtId="0" fontId="14" fillId="0" borderId="0" xfId="5" applyFont="1" applyFill="1"/>
    <xf numFmtId="0" fontId="16" fillId="0" borderId="0" xfId="5" applyFont="1" applyFill="1"/>
    <xf numFmtId="0" fontId="17" fillId="0" borderId="0" xfId="5" applyFont="1" applyFill="1" applyBorder="1"/>
    <xf numFmtId="0" fontId="29" fillId="3" borderId="23" xfId="1" applyFont="1" applyFill="1" applyBorder="1" applyAlignment="1">
      <alignment horizontal="center" vertical="center"/>
    </xf>
    <xf numFmtId="0" fontId="29" fillId="3" borderId="2" xfId="1" applyFont="1" applyFill="1" applyBorder="1" applyAlignment="1">
      <alignment horizontal="center" vertical="center"/>
    </xf>
    <xf numFmtId="0" fontId="29" fillId="3" borderId="17" xfId="1" applyFont="1" applyFill="1" applyBorder="1" applyAlignment="1">
      <alignment horizontal="center" vertical="center" wrapText="1"/>
    </xf>
    <xf numFmtId="0" fontId="22" fillId="0" borderId="8" xfId="4" applyFont="1" applyFill="1" applyBorder="1"/>
    <xf numFmtId="180" fontId="22" fillId="0" borderId="0" xfId="5" applyNumberFormat="1" applyFont="1" applyFill="1"/>
    <xf numFmtId="175" fontId="22" fillId="0" borderId="0" xfId="5" applyNumberFormat="1" applyFont="1" applyFill="1"/>
    <xf numFmtId="180" fontId="22" fillId="0" borderId="0" xfId="5" applyNumberFormat="1" applyFont="1" applyFill="1" applyProtection="1">
      <protection locked="0"/>
    </xf>
    <xf numFmtId="180" fontId="27" fillId="0" borderId="0" xfId="5" applyNumberFormat="1" applyFont="1" applyFill="1" applyAlignment="1" applyProtection="1">
      <alignment horizontal="right"/>
      <protection locked="0"/>
    </xf>
    <xf numFmtId="175" fontId="27" fillId="0" borderId="0" xfId="5" applyNumberFormat="1" applyFont="1" applyFill="1"/>
    <xf numFmtId="0" fontId="22" fillId="0" borderId="0" xfId="5" quotePrefix="1" applyFont="1" applyFill="1" applyBorder="1"/>
    <xf numFmtId="0" fontId="22" fillId="2" borderId="0" xfId="1" applyFont="1" applyFill="1"/>
    <xf numFmtId="0" fontId="22" fillId="2" borderId="0" xfId="2" applyFont="1" applyFill="1" applyAlignment="1">
      <alignment horizontal="center" vertical="top" wrapText="1"/>
    </xf>
    <xf numFmtId="0" fontId="27" fillId="2" borderId="0" xfId="1" applyFont="1" applyFill="1" applyAlignment="1"/>
    <xf numFmtId="0" fontId="22" fillId="2" borderId="0" xfId="2" applyFont="1" applyFill="1" applyAlignment="1">
      <alignment horizontal="left" vertical="top" wrapText="1"/>
    </xf>
    <xf numFmtId="0" fontId="22" fillId="2" borderId="0" xfId="2" applyFont="1" applyFill="1" applyAlignment="1">
      <alignment vertical="top"/>
    </xf>
    <xf numFmtId="0" fontId="30" fillId="0" borderId="0" xfId="1" applyFont="1"/>
    <xf numFmtId="0" fontId="12" fillId="2" borderId="0" xfId="2" applyFont="1" applyFill="1"/>
    <xf numFmtId="0" fontId="31" fillId="0" borderId="0" xfId="8" applyFont="1" applyAlignment="1">
      <alignment horizontal="left"/>
    </xf>
    <xf numFmtId="0" fontId="2" fillId="0" borderId="0" xfId="8" applyFont="1" applyAlignment="1">
      <alignment horizontal="left"/>
    </xf>
    <xf numFmtId="0" fontId="2" fillId="0" borderId="0" xfId="8" applyAlignment="1">
      <alignment horizontal="left"/>
    </xf>
    <xf numFmtId="0" fontId="22" fillId="0" borderId="0" xfId="8" quotePrefix="1" applyFont="1" applyAlignment="1">
      <alignment horizontal="left" vertical="center"/>
    </xf>
    <xf numFmtId="0" fontId="29" fillId="0" borderId="0" xfId="8" applyFont="1" applyAlignment="1">
      <alignment horizontal="left" vertical="center"/>
    </xf>
    <xf numFmtId="0" fontId="32" fillId="0" borderId="0" xfId="8" applyFont="1" applyAlignment="1">
      <alignment horizontal="left"/>
    </xf>
    <xf numFmtId="0" fontId="29" fillId="0" borderId="0" xfId="8" applyFont="1" applyAlignment="1">
      <alignment horizontal="left"/>
    </xf>
    <xf numFmtId="0" fontId="33" fillId="0" borderId="0" xfId="8" applyFont="1" applyAlignment="1">
      <alignment horizontal="left"/>
    </xf>
    <xf numFmtId="0" fontId="29" fillId="0" borderId="0" xfId="8" applyFont="1" applyAlignment="1">
      <alignment horizontal="left" vertical="top"/>
    </xf>
    <xf numFmtId="0" fontId="33" fillId="0" borderId="0" xfId="8" applyFont="1" applyAlignment="1">
      <alignment horizontal="left" vertical="top"/>
    </xf>
    <xf numFmtId="0" fontId="10" fillId="0" borderId="0" xfId="8" quotePrefix="1" applyFont="1" applyAlignment="1">
      <alignment horizontal="left" vertical="center"/>
    </xf>
    <xf numFmtId="0" fontId="2" fillId="0" borderId="0" xfId="8" applyFont="1" applyAlignment="1">
      <alignment horizontal="left" vertical="center"/>
    </xf>
    <xf numFmtId="0" fontId="2" fillId="0" borderId="0" xfId="8" applyFont="1" applyAlignment="1">
      <alignment horizontal="left" vertical="top"/>
    </xf>
    <xf numFmtId="0" fontId="2" fillId="0" borderId="0" xfId="8" applyFont="1" applyAlignment="1"/>
    <xf numFmtId="0" fontId="2" fillId="0" borderId="0" xfId="8" applyAlignment="1"/>
    <xf numFmtId="0" fontId="2" fillId="0" borderId="0" xfId="8"/>
    <xf numFmtId="0" fontId="2" fillId="0" borderId="0" xfId="8" applyFont="1" applyAlignment="1">
      <alignment wrapText="1"/>
    </xf>
    <xf numFmtId="0" fontId="2" fillId="0" borderId="0" xfId="8" applyFont="1" applyAlignment="1">
      <alignment horizontal="left" wrapText="1"/>
    </xf>
    <xf numFmtId="0" fontId="34" fillId="0" borderId="0" xfId="2" applyFont="1" applyAlignment="1">
      <alignment horizontal="left" vertical="center"/>
    </xf>
    <xf numFmtId="0" fontId="35" fillId="0" borderId="0" xfId="2" applyFont="1" applyAlignment="1">
      <alignment vertical="center" wrapText="1"/>
    </xf>
    <xf numFmtId="0" fontId="2" fillId="0" borderId="0" xfId="8" applyAlignment="1">
      <alignment wrapText="1"/>
    </xf>
    <xf numFmtId="0" fontId="35" fillId="0" borderId="0" xfId="2" applyFont="1" applyAlignment="1">
      <alignment horizontal="justify"/>
    </xf>
    <xf numFmtId="0" fontId="10" fillId="0" borderId="0" xfId="2" applyFont="1" applyAlignment="1">
      <alignment wrapText="1"/>
    </xf>
    <xf numFmtId="0" fontId="10" fillId="0" borderId="0" xfId="2" applyFont="1" applyAlignment="1">
      <alignment vertical="top" wrapText="1"/>
    </xf>
    <xf numFmtId="0" fontId="22" fillId="2" borderId="0" xfId="2" applyFont="1" applyFill="1" applyAlignment="1">
      <alignment vertical="top" wrapText="1"/>
    </xf>
    <xf numFmtId="0" fontId="22" fillId="2" borderId="0" xfId="2" applyFont="1" applyFill="1" applyAlignment="1">
      <alignment horizontal="justify" vertical="top" wrapText="1"/>
    </xf>
    <xf numFmtId="0" fontId="27" fillId="2" borderId="0" xfId="2" applyFont="1" applyFill="1" applyAlignment="1">
      <alignment horizontal="left"/>
    </xf>
    <xf numFmtId="0" fontId="27" fillId="2" borderId="0" xfId="2" applyFont="1" applyFill="1" applyAlignment="1"/>
    <xf numFmtId="0" fontId="22" fillId="2" borderId="0" xfId="1" applyFont="1" applyFill="1" applyAlignment="1">
      <alignment horizontal="right"/>
    </xf>
    <xf numFmtId="0" fontId="36" fillId="0" borderId="0" xfId="8" applyFont="1" applyAlignment="1">
      <alignment horizontal="left"/>
    </xf>
    <xf numFmtId="0" fontId="27" fillId="0" borderId="8" xfId="4" applyFont="1" applyFill="1" applyBorder="1"/>
    <xf numFmtId="0" fontId="13" fillId="2" borderId="24" xfId="1" applyFont="1" applyFill="1" applyBorder="1"/>
    <xf numFmtId="0" fontId="21" fillId="2" borderId="24" xfId="1" applyFont="1" applyFill="1" applyBorder="1" applyAlignment="1">
      <alignment vertical="top" wrapText="1"/>
    </xf>
    <xf numFmtId="164" fontId="22" fillId="3" borderId="10" xfId="4" applyNumberFormat="1" applyFont="1" applyFill="1" applyBorder="1" applyAlignment="1">
      <alignment horizontal="center" vertical="center" wrapText="1"/>
    </xf>
    <xf numFmtId="167" fontId="22" fillId="0" borderId="0" xfId="5" applyNumberFormat="1" applyFont="1" applyFill="1" applyAlignment="1">
      <alignment horizontal="right"/>
    </xf>
    <xf numFmtId="1" fontId="14" fillId="0" borderId="0" xfId="4" applyNumberFormat="1" applyFont="1" applyAlignment="1">
      <alignment vertical="center"/>
    </xf>
    <xf numFmtId="0" fontId="14" fillId="0" borderId="0" xfId="5" quotePrefix="1" applyFont="1"/>
    <xf numFmtId="167" fontId="22" fillId="0" borderId="0" xfId="5" quotePrefix="1" applyNumberFormat="1" applyFont="1" applyAlignment="1">
      <alignment horizontal="right"/>
    </xf>
    <xf numFmtId="0" fontId="22" fillId="2" borderId="0" xfId="1" applyFont="1" applyFill="1" applyAlignment="1">
      <alignment horizontal="right"/>
    </xf>
    <xf numFmtId="0" fontId="19" fillId="0" borderId="0" xfId="9" applyFont="1" applyAlignment="1">
      <alignment horizontal="left"/>
    </xf>
    <xf numFmtId="0" fontId="22" fillId="0" borderId="0" xfId="9" quotePrefix="1" applyFont="1" applyAlignment="1">
      <alignment horizontal="left" vertical="top"/>
    </xf>
    <xf numFmtId="0" fontId="22" fillId="0" borderId="0" xfId="5" applyFont="1" applyFill="1" applyBorder="1" applyAlignment="1"/>
    <xf numFmtId="0" fontId="29" fillId="3" borderId="23" xfId="1" applyFont="1" applyFill="1" applyBorder="1" applyAlignment="1">
      <alignment horizontal="center" vertical="center" wrapText="1"/>
    </xf>
    <xf numFmtId="175" fontId="22" fillId="0" borderId="0" xfId="5" applyNumberFormat="1" applyFont="1" applyFill="1" applyAlignment="1">
      <alignment horizontal="right"/>
    </xf>
    <xf numFmtId="0" fontId="14" fillId="0" borderId="0" xfId="5" applyFont="1" applyFill="1" applyBorder="1" applyAlignment="1"/>
    <xf numFmtId="0" fontId="29" fillId="0" borderId="0" xfId="1" applyFont="1" applyFill="1" applyBorder="1" applyAlignment="1">
      <alignment horizontal="left" wrapText="1"/>
    </xf>
    <xf numFmtId="0" fontId="29" fillId="0" borderId="8" xfId="1" applyFont="1" applyFill="1" applyBorder="1" applyAlignment="1">
      <alignment horizontal="center"/>
    </xf>
    <xf numFmtId="180" fontId="22" fillId="0" borderId="0" xfId="5" applyNumberFormat="1" applyFont="1" applyFill="1" applyAlignment="1"/>
    <xf numFmtId="0" fontId="29" fillId="0" borderId="0" xfId="1" applyFont="1" applyFill="1" applyBorder="1" applyAlignment="1">
      <alignment horizontal="left"/>
    </xf>
    <xf numFmtId="175" fontId="22" fillId="0" borderId="0" xfId="5" applyNumberFormat="1" applyFont="1" applyFill="1" applyAlignment="1"/>
    <xf numFmtId="0" fontId="32" fillId="0" borderId="0" xfId="1" applyFont="1" applyFill="1" applyBorder="1" applyAlignment="1">
      <alignment horizontal="left" wrapText="1"/>
    </xf>
    <xf numFmtId="0" fontId="29" fillId="0" borderId="8" xfId="1" applyFont="1" applyFill="1" applyBorder="1" applyAlignment="1">
      <alignment horizontal="left" wrapText="1"/>
    </xf>
    <xf numFmtId="0" fontId="29" fillId="0" borderId="0" xfId="1" applyFont="1" applyFill="1" applyBorder="1" applyAlignment="1">
      <alignment wrapText="1"/>
    </xf>
    <xf numFmtId="0" fontId="29" fillId="0" borderId="8" xfId="1" applyFont="1" applyFill="1" applyBorder="1" applyAlignment="1">
      <alignment wrapText="1"/>
    </xf>
    <xf numFmtId="175" fontId="27" fillId="0" borderId="0" xfId="5" applyNumberFormat="1" applyFont="1" applyFill="1" applyAlignment="1"/>
    <xf numFmtId="181" fontId="27" fillId="0" borderId="0" xfId="5" applyNumberFormat="1" applyFont="1" applyFill="1" applyAlignment="1"/>
    <xf numFmtId="181" fontId="27" fillId="0" borderId="0" xfId="5" applyNumberFormat="1" applyFont="1" applyFill="1" applyAlignment="1">
      <alignment horizontal="right"/>
    </xf>
    <xf numFmtId="182" fontId="22" fillId="0" borderId="0" xfId="5" applyNumberFormat="1" applyFont="1" applyFill="1" applyAlignment="1"/>
    <xf numFmtId="182" fontId="22" fillId="0" borderId="0" xfId="5" applyNumberFormat="1" applyFont="1" applyFill="1" applyAlignment="1" applyProtection="1">
      <protection locked="0"/>
    </xf>
    <xf numFmtId="0" fontId="29" fillId="0" borderId="0" xfId="1" applyFont="1" applyFill="1" applyBorder="1" applyAlignment="1">
      <alignment horizontal="left" wrapText="1"/>
    </xf>
    <xf numFmtId="0" fontId="0" fillId="0" borderId="0" xfId="0" applyNumberFormat="1"/>
    <xf numFmtId="0" fontId="14" fillId="0" borderId="8" xfId="5" applyFont="1" applyFill="1" applyBorder="1" applyAlignment="1">
      <alignment vertical="center"/>
    </xf>
    <xf numFmtId="0" fontId="14" fillId="0" borderId="8" xfId="5" applyFont="1" applyFill="1" applyBorder="1"/>
    <xf numFmtId="174" fontId="22" fillId="0" borderId="0" xfId="5" applyNumberFormat="1" applyFont="1" applyFill="1" applyAlignment="1" applyProtection="1">
      <protection locked="0"/>
    </xf>
    <xf numFmtId="0" fontId="16" fillId="0" borderId="8" xfId="5" applyFont="1" applyFill="1" applyBorder="1"/>
    <xf numFmtId="0" fontId="14" fillId="0" borderId="0" xfId="5" applyFont="1"/>
    <xf numFmtId="0" fontId="22" fillId="0" borderId="0" xfId="5" applyFont="1" applyFill="1" applyBorder="1"/>
    <xf numFmtId="0" fontId="22" fillId="0" borderId="8" xfId="5" applyFont="1" applyFill="1" applyBorder="1" applyAlignment="1">
      <alignment horizontal="center"/>
    </xf>
    <xf numFmtId="167" fontId="22" fillId="0" borderId="0" xfId="5" applyNumberFormat="1" applyFont="1" applyFill="1" applyBorder="1"/>
    <xf numFmtId="167" fontId="22" fillId="0" borderId="0" xfId="5" applyNumberFormat="1" applyFont="1" applyAlignment="1">
      <alignment horizontal="right"/>
    </xf>
    <xf numFmtId="0" fontId="14" fillId="0" borderId="0" xfId="5" applyFont="1" applyBorder="1"/>
    <xf numFmtId="167" fontId="22" fillId="0" borderId="0" xfId="5" applyNumberFormat="1" applyFont="1" applyFill="1"/>
    <xf numFmtId="167" fontId="22" fillId="0" borderId="0" xfId="5" applyNumberFormat="1" applyFont="1" applyFill="1" applyAlignment="1">
      <alignment horizontal="right"/>
    </xf>
    <xf numFmtId="0" fontId="14" fillId="0" borderId="0" xfId="5" applyFont="1"/>
    <xf numFmtId="0" fontId="22" fillId="0" borderId="0" xfId="5" applyFont="1" applyFill="1" applyBorder="1"/>
    <xf numFmtId="0" fontId="22" fillId="0" borderId="8" xfId="5" applyFont="1" applyFill="1" applyBorder="1" applyAlignment="1">
      <alignment horizontal="center"/>
    </xf>
    <xf numFmtId="167" fontId="22" fillId="0" borderId="0" xfId="5" applyNumberFormat="1" applyFont="1" applyFill="1" applyBorder="1"/>
    <xf numFmtId="0" fontId="14" fillId="0" borderId="0" xfId="5" applyFont="1" applyBorder="1"/>
    <xf numFmtId="167" fontId="22" fillId="0" borderId="0" xfId="5" applyNumberFormat="1" applyFont="1" applyFill="1"/>
    <xf numFmtId="167" fontId="22" fillId="0" borderId="0" xfId="5" applyNumberFormat="1" applyFont="1" applyFill="1" applyAlignment="1">
      <alignment horizontal="right"/>
    </xf>
    <xf numFmtId="0" fontId="22" fillId="0" borderId="0" xfId="5" applyFont="1" applyFill="1" applyBorder="1"/>
    <xf numFmtId="0" fontId="22" fillId="0" borderId="8" xfId="5" applyFont="1" applyFill="1" applyBorder="1" applyAlignment="1">
      <alignment horizontal="center"/>
    </xf>
    <xf numFmtId="167" fontId="22" fillId="0" borderId="0" xfId="5" applyNumberFormat="1" applyFont="1" applyFill="1" applyBorder="1"/>
    <xf numFmtId="167" fontId="22" fillId="0" borderId="0" xfId="5" applyNumberFormat="1" applyFont="1" applyAlignment="1">
      <alignment horizontal="right"/>
    </xf>
    <xf numFmtId="0" fontId="14" fillId="0" borderId="0" xfId="5" applyFont="1" applyBorder="1"/>
    <xf numFmtId="167" fontId="22" fillId="0" borderId="0" xfId="5" applyNumberFormat="1" applyFont="1" applyFill="1"/>
    <xf numFmtId="167" fontId="22" fillId="0" borderId="0" xfId="5" applyNumberFormat="1" applyFont="1" applyFill="1" applyAlignment="1">
      <alignment horizontal="right"/>
    </xf>
    <xf numFmtId="0" fontId="22" fillId="0" borderId="0" xfId="5" applyFont="1" applyFill="1" applyBorder="1"/>
    <xf numFmtId="0" fontId="22" fillId="0" borderId="8" xfId="5" applyFont="1" applyFill="1" applyBorder="1" applyAlignment="1">
      <alignment horizontal="center"/>
    </xf>
    <xf numFmtId="167" fontId="22" fillId="0" borderId="0" xfId="5" applyNumberFormat="1" applyFont="1" applyFill="1" applyBorder="1"/>
    <xf numFmtId="167" fontId="22" fillId="0" borderId="0" xfId="5" applyNumberFormat="1" applyFont="1" applyAlignment="1">
      <alignment horizontal="right"/>
    </xf>
    <xf numFmtId="0" fontId="14" fillId="0" borderId="0" xfId="5" applyFont="1" applyBorder="1"/>
    <xf numFmtId="167" fontId="22" fillId="0" borderId="0" xfId="5" applyNumberFormat="1" applyFont="1" applyFill="1"/>
    <xf numFmtId="167" fontId="22" fillId="0" borderId="0" xfId="5" applyNumberFormat="1" applyFont="1" applyFill="1" applyAlignment="1">
      <alignment horizontal="right"/>
    </xf>
    <xf numFmtId="167" fontId="22" fillId="0" borderId="0" xfId="5" quotePrefix="1" applyNumberFormat="1" applyFont="1" applyAlignment="1">
      <alignment horizontal="right"/>
    </xf>
    <xf numFmtId="0" fontId="8" fillId="0" borderId="0" xfId="1" applyFont="1" applyAlignment="1">
      <alignment horizontal="right"/>
    </xf>
    <xf numFmtId="1" fontId="7" fillId="0" borderId="0" xfId="4" applyNumberFormat="1" applyFont="1" applyAlignment="1">
      <alignment horizontal="right"/>
    </xf>
    <xf numFmtId="164" fontId="6" fillId="0" borderId="0" xfId="4" applyNumberFormat="1" applyFont="1" applyAlignment="1">
      <alignment horizontal="right"/>
    </xf>
    <xf numFmtId="164" fontId="7" fillId="0" borderId="0" xfId="4" applyNumberFormat="1" applyFont="1" applyAlignment="1">
      <alignment horizontal="right"/>
    </xf>
    <xf numFmtId="164" fontId="7" fillId="0" borderId="0" xfId="4" applyNumberFormat="1" applyFont="1" applyAlignment="1">
      <alignment horizontal="center"/>
    </xf>
    <xf numFmtId="165" fontId="22" fillId="0" borderId="13" xfId="4" applyNumberFormat="1" applyFont="1" applyFill="1" applyBorder="1" applyAlignment="1">
      <alignment horizontal="right"/>
    </xf>
    <xf numFmtId="165" fontId="22" fillId="0" borderId="0" xfId="4" applyNumberFormat="1" applyFont="1" applyFill="1" applyAlignment="1">
      <alignment horizontal="right"/>
    </xf>
    <xf numFmtId="1" fontId="22" fillId="0" borderId="8" xfId="4" quotePrefix="1" applyNumberFormat="1" applyFont="1" applyFill="1" applyBorder="1" applyAlignment="1">
      <alignment horizontal="center"/>
    </xf>
    <xf numFmtId="165" fontId="22" fillId="0" borderId="0" xfId="4" applyNumberFormat="1" applyFont="1" applyFill="1" applyBorder="1" applyAlignment="1">
      <alignment horizontal="right"/>
    </xf>
    <xf numFmtId="166" fontId="7" fillId="0" borderId="0" xfId="4" applyNumberFormat="1" applyFont="1" applyFill="1" applyAlignment="1">
      <alignment horizontal="right"/>
    </xf>
    <xf numFmtId="164" fontId="37" fillId="0" borderId="0" xfId="4" applyNumberFormat="1" applyFont="1" applyAlignment="1">
      <alignment horizontal="right"/>
    </xf>
    <xf numFmtId="164" fontId="9" fillId="0" borderId="0" xfId="4" applyNumberFormat="1" applyFont="1" applyAlignment="1">
      <alignment horizontal="right"/>
    </xf>
    <xf numFmtId="0" fontId="2" fillId="0" borderId="0" xfId="1" applyAlignment="1">
      <alignment horizontal="right"/>
    </xf>
    <xf numFmtId="164" fontId="7" fillId="0" borderId="0" xfId="4" applyNumberFormat="1" applyFont="1" applyBorder="1" applyAlignment="1">
      <alignment horizontal="right"/>
    </xf>
    <xf numFmtId="1" fontId="22" fillId="0" borderId="0" xfId="4" applyNumberFormat="1" applyFont="1" applyBorder="1" applyAlignment="1">
      <alignment horizontal="right"/>
    </xf>
    <xf numFmtId="0" fontId="22" fillId="0" borderId="0" xfId="4" applyNumberFormat="1" applyFont="1" applyBorder="1" applyAlignment="1">
      <alignment horizontal="center"/>
    </xf>
    <xf numFmtId="164" fontId="14" fillId="0" borderId="0" xfId="4" applyNumberFormat="1" applyFont="1" applyBorder="1" applyAlignment="1">
      <alignment horizontal="center"/>
    </xf>
    <xf numFmtId="168" fontId="22" fillId="0" borderId="0" xfId="4" applyNumberFormat="1" applyFont="1"/>
    <xf numFmtId="164" fontId="16" fillId="0" borderId="0" xfId="4" applyNumberFormat="1" applyFont="1" applyAlignment="1">
      <alignment horizontal="center"/>
    </xf>
    <xf numFmtId="0" fontId="22" fillId="0" borderId="8" xfId="4" applyNumberFormat="1" applyFont="1" applyBorder="1" applyAlignment="1">
      <alignment horizontal="center"/>
    </xf>
    <xf numFmtId="166" fontId="14" fillId="0" borderId="0" xfId="4" applyNumberFormat="1" applyFont="1" applyBorder="1" applyAlignment="1">
      <alignment horizontal="right"/>
    </xf>
    <xf numFmtId="164" fontId="22" fillId="0" borderId="0" xfId="4" applyNumberFormat="1" applyFont="1" applyAlignment="1"/>
    <xf numFmtId="0" fontId="13" fillId="0" borderId="0" xfId="5" applyFont="1"/>
    <xf numFmtId="1" fontId="22" fillId="0" borderId="0" xfId="5" applyNumberFormat="1" applyFont="1" applyFill="1" applyBorder="1" applyAlignment="1">
      <alignment horizontal="center"/>
    </xf>
    <xf numFmtId="172" fontId="22" fillId="0" borderId="13" xfId="5" applyNumberFormat="1" applyFont="1" applyFill="1" applyBorder="1"/>
    <xf numFmtId="173" fontId="22" fillId="0" borderId="0" xfId="5" applyNumberFormat="1" applyFont="1" applyFill="1"/>
    <xf numFmtId="174" fontId="22" fillId="0" borderId="0" xfId="5" applyNumberFormat="1" applyFont="1" applyFill="1"/>
    <xf numFmtId="172" fontId="22" fillId="0" borderId="0" xfId="5" applyNumberFormat="1" applyFont="1" applyFill="1"/>
    <xf numFmtId="173" fontId="22" fillId="0" borderId="0" xfId="5" applyNumberFormat="1" applyFont="1" applyFill="1" applyAlignment="1">
      <alignment horizontal="right"/>
    </xf>
    <xf numFmtId="174" fontId="22" fillId="0" borderId="0" xfId="5" applyNumberFormat="1" applyFont="1" applyFill="1" applyAlignment="1">
      <alignment horizontal="right"/>
    </xf>
    <xf numFmtId="172" fontId="22" fillId="0" borderId="0" xfId="5" applyNumberFormat="1" applyFont="1" applyFill="1" applyAlignment="1">
      <alignment horizontal="right"/>
    </xf>
    <xf numFmtId="1" fontId="22" fillId="0" borderId="8" xfId="5" applyNumberFormat="1" applyFont="1" applyFill="1" applyBorder="1" applyAlignment="1">
      <alignment horizontal="center"/>
    </xf>
    <xf numFmtId="172" fontId="22" fillId="0" borderId="0" xfId="5" applyNumberFormat="1" applyFont="1" applyFill="1" applyBorder="1" applyAlignment="1">
      <alignment horizontal="right"/>
    </xf>
    <xf numFmtId="0" fontId="10" fillId="0" borderId="0" xfId="5" applyBorder="1"/>
    <xf numFmtId="0" fontId="1" fillId="0" borderId="0" xfId="6"/>
    <xf numFmtId="0" fontId="22" fillId="0" borderId="8" xfId="5" applyFont="1" applyFill="1" applyBorder="1" applyAlignment="1">
      <alignment horizontal="center"/>
    </xf>
    <xf numFmtId="176" fontId="22" fillId="0" borderId="0" xfId="5" applyNumberFormat="1" applyFont="1" applyFill="1" applyAlignment="1">
      <alignment horizontal="right"/>
    </xf>
    <xf numFmtId="177" fontId="22" fillId="0" borderId="0" xfId="5" applyNumberFormat="1" applyFont="1" applyFill="1" applyAlignment="1">
      <alignment horizontal="right"/>
    </xf>
    <xf numFmtId="178" fontId="1" fillId="0" borderId="0" xfId="6" applyNumberFormat="1"/>
    <xf numFmtId="1" fontId="22" fillId="0" borderId="0" xfId="4" applyNumberFormat="1" applyFont="1" applyAlignment="1">
      <alignment horizontal="left"/>
    </xf>
    <xf numFmtId="164" fontId="22" fillId="3" borderId="17" xfId="4" applyNumberFormat="1" applyFont="1" applyFill="1" applyBorder="1" applyAlignment="1">
      <alignment horizontal="center" vertical="center"/>
    </xf>
    <xf numFmtId="0" fontId="29" fillId="0" borderId="0" xfId="9" applyFont="1" applyAlignment="1">
      <alignment horizontal="left" vertical="center"/>
    </xf>
    <xf numFmtId="0" fontId="22" fillId="0" borderId="0" xfId="9" quotePrefix="1" applyFont="1" applyAlignment="1">
      <alignment horizontal="left" vertical="center"/>
    </xf>
    <xf numFmtId="0" fontId="29" fillId="0" borderId="0" xfId="9" applyFont="1" applyAlignment="1">
      <alignment horizontal="left"/>
    </xf>
    <xf numFmtId="0" fontId="22" fillId="0" borderId="0" xfId="10" quotePrefix="1" applyFont="1" applyAlignment="1">
      <alignment horizontal="left" vertical="center"/>
    </xf>
    <xf numFmtId="0" fontId="29" fillId="0" borderId="0" xfId="9" applyFont="1"/>
    <xf numFmtId="0" fontId="12" fillId="0" borderId="0" xfId="9" applyFont="1" applyAlignment="1">
      <alignment horizontal="left"/>
    </xf>
    <xf numFmtId="0" fontId="22" fillId="0" borderId="0" xfId="5" applyFont="1" applyFill="1" applyBorder="1" applyAlignment="1"/>
    <xf numFmtId="0" fontId="29" fillId="3" borderId="2" xfId="1" applyFont="1" applyFill="1" applyBorder="1" applyAlignment="1">
      <alignment horizontal="center" vertical="center" wrapText="1"/>
    </xf>
    <xf numFmtId="182" fontId="22" fillId="0" borderId="0" xfId="5" applyNumberFormat="1" applyFont="1" applyFill="1" applyBorder="1" applyAlignment="1"/>
    <xf numFmtId="181" fontId="27" fillId="0" borderId="0" xfId="5" applyNumberFormat="1" applyFont="1" applyFill="1" applyBorder="1" applyAlignment="1"/>
    <xf numFmtId="175" fontId="22" fillId="0" borderId="0" xfId="5" applyNumberFormat="1" applyFont="1" applyFill="1" applyBorder="1" applyAlignment="1"/>
    <xf numFmtId="175" fontId="27" fillId="0" borderId="0" xfId="5" applyNumberFormat="1" applyFont="1" applyFill="1" applyBorder="1" applyAlignment="1"/>
    <xf numFmtId="175" fontId="22" fillId="0" borderId="0" xfId="5" applyNumberFormat="1" applyFont="1" applyFill="1" applyBorder="1" applyAlignment="1">
      <alignment horizontal="right"/>
    </xf>
    <xf numFmtId="164" fontId="22" fillId="3" borderId="19" xfId="4" applyNumberFormat="1" applyFont="1" applyFill="1" applyBorder="1" applyAlignment="1">
      <alignment horizontal="center" vertical="center"/>
    </xf>
    <xf numFmtId="183" fontId="22" fillId="0" borderId="0" xfId="4" applyNumberFormat="1" applyFont="1" applyFill="1" applyBorder="1" applyAlignment="1">
      <alignment horizontal="right"/>
    </xf>
    <xf numFmtId="184" fontId="7" fillId="0" borderId="0" xfId="4" applyNumberFormat="1" applyFont="1" applyAlignment="1">
      <alignment horizontal="center"/>
    </xf>
    <xf numFmtId="175" fontId="14" fillId="0" borderId="0" xfId="5" applyNumberFormat="1" applyFont="1" applyFill="1"/>
    <xf numFmtId="180" fontId="22" fillId="2" borderId="0" xfId="5" applyNumberFormat="1" applyFont="1" applyFill="1" applyAlignment="1">
      <alignment horizontal="right"/>
    </xf>
    <xf numFmtId="0" fontId="13" fillId="0" borderId="0" xfId="5" applyFont="1"/>
    <xf numFmtId="1" fontId="22" fillId="0" borderId="0" xfId="5" applyNumberFormat="1" applyFont="1" applyFill="1" applyBorder="1" applyAlignment="1">
      <alignment horizontal="center"/>
    </xf>
    <xf numFmtId="172" fontId="22" fillId="0" borderId="13" xfId="5" applyNumberFormat="1" applyFont="1" applyFill="1" applyBorder="1"/>
    <xf numFmtId="173" fontId="22" fillId="0" borderId="0" xfId="5" applyNumberFormat="1" applyFont="1" applyFill="1"/>
    <xf numFmtId="174" fontId="22" fillId="0" borderId="0" xfId="5" applyNumberFormat="1" applyFont="1" applyFill="1"/>
    <xf numFmtId="172" fontId="22" fillId="0" borderId="0" xfId="5" applyNumberFormat="1" applyFont="1" applyFill="1"/>
    <xf numFmtId="173" fontId="22" fillId="0" borderId="0" xfId="5" applyNumberFormat="1" applyFont="1" applyFill="1" applyAlignment="1">
      <alignment horizontal="right"/>
    </xf>
    <xf numFmtId="174" fontId="22" fillId="0" borderId="0" xfId="5" applyNumberFormat="1" applyFont="1" applyFill="1" applyAlignment="1">
      <alignment horizontal="right"/>
    </xf>
    <xf numFmtId="172" fontId="22" fillId="0" borderId="0" xfId="5" applyNumberFormat="1" applyFont="1" applyFill="1" applyAlignment="1">
      <alignment horizontal="right"/>
    </xf>
    <xf numFmtId="172" fontId="22" fillId="0" borderId="0" xfId="5" applyNumberFormat="1" applyFont="1" applyFill="1" applyBorder="1" applyAlignment="1">
      <alignment horizontal="right"/>
    </xf>
    <xf numFmtId="175" fontId="22" fillId="0" borderId="0" xfId="5" applyNumberFormat="1" applyFont="1" applyFill="1" applyBorder="1" applyAlignment="1">
      <alignment vertical="center"/>
    </xf>
    <xf numFmtId="0" fontId="22" fillId="0" borderId="0" xfId="5" applyFont="1" applyFill="1" applyBorder="1" applyAlignment="1">
      <alignment vertical="center"/>
    </xf>
    <xf numFmtId="0" fontId="22" fillId="0" borderId="0" xfId="5" applyFont="1" applyFill="1"/>
    <xf numFmtId="0" fontId="22" fillId="2" borderId="0" xfId="5" applyFont="1" applyFill="1"/>
    <xf numFmtId="0" fontId="27" fillId="0" borderId="0" xfId="5" applyFont="1" applyFill="1"/>
    <xf numFmtId="175" fontId="14" fillId="0" borderId="0" xfId="5" applyNumberFormat="1" applyFont="1" applyFill="1" applyBorder="1"/>
    <xf numFmtId="0" fontId="29" fillId="3" borderId="2" xfId="1" applyFont="1" applyFill="1" applyBorder="1" applyAlignment="1">
      <alignment horizontal="center" vertical="center"/>
    </xf>
    <xf numFmtId="0" fontId="29" fillId="0" borderId="0" xfId="1" applyFont="1" applyFill="1" applyBorder="1" applyAlignment="1">
      <alignment horizontal="left" wrapText="1"/>
    </xf>
    <xf numFmtId="0" fontId="29" fillId="3" borderId="19" xfId="1" applyFont="1" applyFill="1" applyBorder="1" applyAlignment="1">
      <alignment horizontal="center" vertical="center" wrapText="1"/>
    </xf>
    <xf numFmtId="175" fontId="22" fillId="0" borderId="0" xfId="5" applyNumberFormat="1" applyFont="1" applyAlignment="1">
      <alignment horizontal="right"/>
    </xf>
    <xf numFmtId="1" fontId="22" fillId="3" borderId="6" xfId="4" applyNumberFormat="1" applyFont="1" applyFill="1" applyBorder="1"/>
    <xf numFmtId="1" fontId="22" fillId="3" borderId="13" xfId="4" applyNumberFormat="1" applyFont="1" applyFill="1" applyBorder="1" applyAlignment="1">
      <alignment horizontal="center"/>
    </xf>
    <xf numFmtId="164" fontId="27" fillId="0" borderId="0" xfId="4" applyNumberFormat="1" applyFont="1"/>
    <xf numFmtId="164" fontId="22" fillId="0" borderId="0" xfId="4" applyNumberFormat="1" applyFont="1" applyBorder="1" applyAlignment="1">
      <alignment horizontal="center"/>
    </xf>
    <xf numFmtId="166" fontId="22" fillId="0" borderId="0" xfId="4" applyNumberFormat="1" applyFont="1" applyBorder="1" applyAlignment="1">
      <alignment horizontal="right"/>
    </xf>
    <xf numFmtId="164" fontId="22" fillId="0" borderId="0" xfId="4" applyNumberFormat="1" applyFont="1" applyBorder="1" applyAlignment="1">
      <alignment wrapText="1"/>
    </xf>
    <xf numFmtId="1" fontId="22" fillId="0" borderId="0" xfId="4" quotePrefix="1" applyNumberFormat="1" applyFont="1"/>
    <xf numFmtId="0" fontId="29" fillId="3" borderId="19" xfId="1" applyFont="1" applyFill="1" applyBorder="1" applyAlignment="1">
      <alignment horizontal="center" vertical="center"/>
    </xf>
    <xf numFmtId="174" fontId="22" fillId="0" borderId="0" xfId="5" quotePrefix="1" applyNumberFormat="1" applyFont="1" applyFill="1" applyAlignment="1" applyProtection="1">
      <alignment horizontal="right"/>
      <protection locked="0"/>
    </xf>
    <xf numFmtId="0" fontId="29" fillId="3" borderId="18" xfId="1" applyFont="1" applyFill="1" applyBorder="1" applyAlignment="1">
      <alignment horizontal="center" vertical="center" wrapText="1"/>
    </xf>
    <xf numFmtId="0" fontId="29" fillId="0" borderId="0" xfId="0" applyFont="1" applyAlignment="1">
      <alignment horizontal="justify" vertical="top" wrapText="1"/>
    </xf>
    <xf numFmtId="0" fontId="22" fillId="2" borderId="0" xfId="1" applyFont="1" applyFill="1" applyAlignment="1">
      <alignment horizontal="right"/>
    </xf>
    <xf numFmtId="0" fontId="12" fillId="2" borderId="0" xfId="1" applyFont="1" applyFill="1" applyBorder="1" applyAlignment="1"/>
    <xf numFmtId="0" fontId="32" fillId="0" borderId="0" xfId="0" applyFont="1" applyAlignment="1">
      <alignment horizontal="justify" vertical="top" wrapText="1"/>
    </xf>
    <xf numFmtId="0" fontId="29" fillId="0" borderId="0" xfId="1" applyFont="1" applyFill="1" applyBorder="1" applyAlignment="1">
      <alignment horizontal="left" wrapText="1"/>
    </xf>
    <xf numFmtId="0" fontId="21" fillId="2" borderId="0" xfId="1" applyFont="1" applyFill="1" applyBorder="1" applyAlignment="1">
      <alignment horizontal="center" vertical="top" wrapText="1"/>
    </xf>
    <xf numFmtId="0" fontId="21" fillId="2" borderId="24" xfId="1" applyFont="1" applyFill="1" applyBorder="1" applyAlignment="1">
      <alignment horizontal="center" vertical="top" wrapText="1"/>
    </xf>
    <xf numFmtId="0" fontId="21" fillId="2" borderId="0" xfId="2" applyFont="1" applyFill="1" applyBorder="1" applyAlignment="1">
      <alignment horizontal="left" vertical="top" wrapText="1"/>
    </xf>
    <xf numFmtId="0" fontId="22" fillId="2" borderId="0" xfId="1" applyFont="1" applyFill="1" applyAlignment="1">
      <alignment horizontal="right"/>
    </xf>
    <xf numFmtId="0" fontId="35" fillId="0" borderId="0" xfId="2" applyFont="1" applyAlignment="1">
      <alignment horizontal="left"/>
    </xf>
    <xf numFmtId="0" fontId="34" fillId="0" borderId="0" xfId="2" applyFont="1" applyAlignment="1">
      <alignment horizontal="left" vertical="center"/>
    </xf>
    <xf numFmtId="0" fontId="35" fillId="0" borderId="0" xfId="2" applyFont="1" applyAlignment="1">
      <alignment horizontal="left" wrapText="1"/>
    </xf>
    <xf numFmtId="1" fontId="7" fillId="0" borderId="7" xfId="4" applyNumberFormat="1" applyFont="1" applyBorder="1" applyAlignment="1">
      <alignment horizontal="center"/>
    </xf>
    <xf numFmtId="164" fontId="22" fillId="3" borderId="9" xfId="4" applyNumberFormat="1" applyFont="1" applyFill="1" applyBorder="1" applyAlignment="1">
      <alignment horizontal="center" vertical="center" wrapText="1"/>
    </xf>
    <xf numFmtId="164" fontId="22" fillId="3" borderId="12" xfId="4" applyNumberFormat="1" applyFont="1" applyFill="1" applyBorder="1" applyAlignment="1">
      <alignment horizontal="center" vertical="center"/>
    </xf>
    <xf numFmtId="164" fontId="22" fillId="3" borderId="14" xfId="4" applyNumberFormat="1" applyFont="1" applyFill="1" applyBorder="1" applyAlignment="1">
      <alignment horizontal="center" vertical="center"/>
    </xf>
    <xf numFmtId="0" fontId="7" fillId="0" borderId="11" xfId="4" applyFont="1" applyBorder="1" applyAlignment="1">
      <alignment horizontal="center"/>
    </xf>
    <xf numFmtId="164" fontId="22" fillId="3" borderId="9" xfId="4" applyNumberFormat="1" applyFont="1" applyFill="1" applyBorder="1" applyAlignment="1">
      <alignment horizontal="center" vertical="center"/>
    </xf>
    <xf numFmtId="164" fontId="22" fillId="3" borderId="17" xfId="4" applyNumberFormat="1" applyFont="1" applyFill="1" applyBorder="1" applyAlignment="1">
      <alignment horizontal="center"/>
    </xf>
    <xf numFmtId="164" fontId="22" fillId="3" borderId="16" xfId="4" applyNumberFormat="1" applyFont="1" applyFill="1" applyBorder="1" applyAlignment="1">
      <alignment horizontal="center"/>
    </xf>
    <xf numFmtId="164" fontId="22" fillId="3" borderId="18" xfId="4" applyNumberFormat="1" applyFont="1" applyFill="1" applyBorder="1" applyAlignment="1">
      <alignment horizontal="center"/>
    </xf>
    <xf numFmtId="164" fontId="22" fillId="3" borderId="12" xfId="4" applyNumberFormat="1" applyFont="1" applyFill="1" applyBorder="1" applyAlignment="1">
      <alignment horizontal="center" vertical="center" wrapText="1"/>
    </xf>
    <xf numFmtId="164" fontId="22" fillId="3" borderId="14" xfId="4" applyNumberFormat="1" applyFont="1" applyFill="1" applyBorder="1" applyAlignment="1">
      <alignment horizontal="center" vertical="center" wrapText="1"/>
    </xf>
    <xf numFmtId="1" fontId="22" fillId="0" borderId="0" xfId="4" applyNumberFormat="1" applyFont="1" applyAlignment="1">
      <alignment horizontal="left"/>
    </xf>
    <xf numFmtId="0" fontId="22" fillId="3" borderId="1" xfId="7" applyFont="1" applyFill="1" applyBorder="1" applyAlignment="1">
      <alignment horizontal="center" vertical="center" wrapText="1"/>
    </xf>
    <xf numFmtId="0" fontId="22" fillId="3" borderId="8" xfId="7" applyFont="1" applyFill="1" applyBorder="1" applyAlignment="1">
      <alignment horizontal="center" vertical="center"/>
    </xf>
    <xf numFmtId="0" fontId="22" fillId="3" borderId="15" xfId="7" applyFont="1" applyFill="1" applyBorder="1" applyAlignment="1">
      <alignment horizontal="center" vertical="center"/>
    </xf>
    <xf numFmtId="1" fontId="22" fillId="3" borderId="2" xfId="4" applyNumberFormat="1" applyFont="1" applyFill="1" applyBorder="1" applyAlignment="1">
      <alignment horizontal="center"/>
    </xf>
    <xf numFmtId="1" fontId="22" fillId="3" borderId="3" xfId="4" applyNumberFormat="1" applyFont="1" applyFill="1" applyBorder="1" applyAlignment="1">
      <alignment horizontal="center"/>
    </xf>
    <xf numFmtId="1" fontId="22" fillId="3" borderId="4" xfId="4" applyNumberFormat="1" applyFont="1" applyFill="1" applyBorder="1" applyAlignment="1">
      <alignment horizontal="center"/>
    </xf>
    <xf numFmtId="164" fontId="22" fillId="3" borderId="5" xfId="4" applyNumberFormat="1" applyFont="1" applyFill="1" applyBorder="1" applyAlignment="1">
      <alignment horizontal="center" vertical="center"/>
    </xf>
    <xf numFmtId="164" fontId="22" fillId="3" borderId="6" xfId="4" applyNumberFormat="1" applyFont="1" applyFill="1" applyBorder="1" applyAlignment="1">
      <alignment horizontal="center" vertical="center" wrapText="1"/>
    </xf>
    <xf numFmtId="164" fontId="22" fillId="3" borderId="13" xfId="4" applyNumberFormat="1" applyFont="1" applyFill="1" applyBorder="1" applyAlignment="1">
      <alignment horizontal="center" vertical="center" wrapText="1"/>
    </xf>
    <xf numFmtId="164" fontId="22" fillId="3" borderId="10" xfId="4" applyNumberFormat="1" applyFont="1" applyFill="1" applyBorder="1" applyAlignment="1">
      <alignment horizontal="center" vertical="center" wrapText="1"/>
    </xf>
    <xf numFmtId="164" fontId="22" fillId="0" borderId="0" xfId="4" applyNumberFormat="1" applyFont="1" applyBorder="1" applyAlignment="1">
      <alignment horizontal="left" wrapText="1"/>
    </xf>
    <xf numFmtId="1" fontId="14" fillId="0" borderId="0" xfId="4" applyNumberFormat="1" applyFont="1" applyBorder="1" applyAlignment="1">
      <alignment horizontal="center"/>
    </xf>
    <xf numFmtId="164" fontId="22" fillId="3" borderId="17" xfId="4" applyNumberFormat="1" applyFont="1" applyFill="1" applyBorder="1" applyAlignment="1">
      <alignment horizontal="center" vertical="center" wrapText="1"/>
    </xf>
    <xf numFmtId="164" fontId="22" fillId="3" borderId="16" xfId="4" applyNumberFormat="1" applyFont="1" applyFill="1" applyBorder="1" applyAlignment="1">
      <alignment horizontal="center" vertical="center" wrapText="1"/>
    </xf>
    <xf numFmtId="164" fontId="22" fillId="3" borderId="18" xfId="4" applyNumberFormat="1" applyFont="1" applyFill="1" applyBorder="1" applyAlignment="1">
      <alignment horizontal="center" vertical="center" wrapText="1"/>
    </xf>
    <xf numFmtId="0" fontId="14" fillId="0" borderId="0" xfId="4" applyFont="1" applyBorder="1" applyAlignment="1">
      <alignment horizontal="center"/>
    </xf>
    <xf numFmtId="164" fontId="22" fillId="3" borderId="19" xfId="4" applyNumberFormat="1" applyFont="1" applyFill="1" applyBorder="1" applyAlignment="1">
      <alignment horizontal="center" vertical="center" wrapText="1"/>
    </xf>
    <xf numFmtId="164" fontId="22" fillId="3" borderId="20" xfId="4" applyNumberFormat="1" applyFont="1" applyFill="1" applyBorder="1" applyAlignment="1">
      <alignment horizontal="center" vertical="center" wrapText="1"/>
    </xf>
    <xf numFmtId="164" fontId="22" fillId="3" borderId="21" xfId="4" applyNumberFormat="1" applyFont="1" applyFill="1" applyBorder="1" applyAlignment="1">
      <alignment horizontal="center" vertical="center" wrapText="1"/>
    </xf>
    <xf numFmtId="164" fontId="22" fillId="3" borderId="22" xfId="4" applyNumberFormat="1" applyFont="1" applyFill="1" applyBorder="1" applyAlignment="1">
      <alignment horizontal="center" vertical="center" wrapText="1"/>
    </xf>
    <xf numFmtId="1" fontId="22" fillId="3" borderId="1" xfId="4" applyNumberFormat="1" applyFont="1" applyFill="1" applyBorder="1" applyAlignment="1">
      <alignment horizontal="center" vertical="center" wrapText="1"/>
    </xf>
    <xf numFmtId="1" fontId="22" fillId="3" borderId="8" xfId="4" applyNumberFormat="1" applyFont="1" applyFill="1" applyBorder="1" applyAlignment="1">
      <alignment horizontal="center" vertical="center"/>
    </xf>
    <xf numFmtId="1" fontId="22" fillId="3" borderId="15" xfId="4" applyNumberFormat="1" applyFont="1" applyFill="1" applyBorder="1" applyAlignment="1">
      <alignment horizontal="center" vertical="center"/>
    </xf>
    <xf numFmtId="1" fontId="22" fillId="3" borderId="6" xfId="4" applyNumberFormat="1" applyFont="1" applyFill="1" applyBorder="1" applyAlignment="1">
      <alignment horizontal="center"/>
    </xf>
    <xf numFmtId="1" fontId="22" fillId="3" borderId="7" xfId="4" applyNumberFormat="1" applyFont="1" applyFill="1" applyBorder="1" applyAlignment="1">
      <alignment horizontal="center"/>
    </xf>
    <xf numFmtId="0" fontId="13" fillId="0" borderId="0" xfId="4" applyFont="1" applyAlignment="1">
      <alignment horizontal="left"/>
    </xf>
    <xf numFmtId="0" fontId="22" fillId="3" borderId="13" xfId="4" applyFont="1" applyFill="1" applyBorder="1" applyAlignment="1">
      <alignment horizontal="center"/>
    </xf>
    <xf numFmtId="0" fontId="22" fillId="3" borderId="8" xfId="4" applyFont="1" applyFill="1" applyBorder="1" applyAlignment="1">
      <alignment horizontal="center"/>
    </xf>
    <xf numFmtId="164" fontId="22" fillId="3" borderId="13" xfId="4" applyNumberFormat="1" applyFont="1" applyFill="1" applyBorder="1" applyAlignment="1">
      <alignment horizontal="center" vertical="center"/>
    </xf>
    <xf numFmtId="164" fontId="22" fillId="3" borderId="8" xfId="4" applyNumberFormat="1" applyFont="1" applyFill="1" applyBorder="1" applyAlignment="1">
      <alignment horizontal="center" vertical="center"/>
    </xf>
    <xf numFmtId="164" fontId="22" fillId="3" borderId="10" xfId="4" applyNumberFormat="1" applyFont="1" applyFill="1" applyBorder="1" applyAlignment="1">
      <alignment horizontal="center" vertical="center"/>
    </xf>
    <xf numFmtId="164" fontId="22" fillId="3" borderId="15" xfId="4" applyNumberFormat="1" applyFont="1" applyFill="1" applyBorder="1" applyAlignment="1">
      <alignment horizontal="center" vertical="center"/>
    </xf>
    <xf numFmtId="1" fontId="22" fillId="3" borderId="5" xfId="4" applyNumberFormat="1" applyFont="1" applyFill="1" applyBorder="1" applyAlignment="1">
      <alignment horizontal="center" vertical="center" wrapText="1"/>
    </xf>
    <xf numFmtId="1" fontId="22" fillId="3" borderId="12" xfId="4" applyNumberFormat="1" applyFont="1" applyFill="1" applyBorder="1" applyAlignment="1">
      <alignment horizontal="center" vertical="center" wrapText="1"/>
    </xf>
    <xf numFmtId="1" fontId="22" fillId="3" borderId="14" xfId="4" applyNumberFormat="1" applyFont="1" applyFill="1" applyBorder="1" applyAlignment="1">
      <alignment horizontal="center" vertical="center" wrapText="1"/>
    </xf>
    <xf numFmtId="164" fontId="14" fillId="0" borderId="0" xfId="4" applyNumberFormat="1" applyFont="1" applyAlignment="1">
      <alignment horizontal="left" wrapText="1"/>
    </xf>
    <xf numFmtId="164" fontId="22" fillId="3" borderId="17" xfId="4" applyNumberFormat="1" applyFont="1" applyFill="1" applyBorder="1" applyAlignment="1">
      <alignment horizontal="center" vertical="center"/>
    </xf>
    <xf numFmtId="164" fontId="22" fillId="3" borderId="16" xfId="4" applyNumberFormat="1" applyFont="1" applyFill="1" applyBorder="1" applyAlignment="1">
      <alignment horizontal="center" vertical="center"/>
    </xf>
    <xf numFmtId="1" fontId="22" fillId="3" borderId="1" xfId="4" applyNumberFormat="1" applyFont="1" applyFill="1" applyBorder="1" applyAlignment="1">
      <alignment horizontal="center" vertical="center"/>
    </xf>
    <xf numFmtId="164" fontId="22" fillId="3" borderId="19" xfId="4" applyNumberFormat="1" applyFont="1" applyFill="1" applyBorder="1" applyAlignment="1">
      <alignment horizontal="center"/>
    </xf>
    <xf numFmtId="0" fontId="22" fillId="3" borderId="9" xfId="4" applyFont="1" applyFill="1" applyBorder="1" applyAlignment="1">
      <alignment horizontal="center" vertical="center" wrapText="1"/>
    </xf>
    <xf numFmtId="0" fontId="22" fillId="3" borderId="12" xfId="4" applyFont="1" applyFill="1" applyBorder="1" applyAlignment="1">
      <alignment horizontal="center" vertical="center"/>
    </xf>
    <xf numFmtId="0" fontId="22" fillId="3" borderId="14" xfId="4" applyFont="1" applyFill="1" applyBorder="1" applyAlignment="1">
      <alignment horizontal="center" vertical="center"/>
    </xf>
    <xf numFmtId="1" fontId="22" fillId="3" borderId="9" xfId="4" applyNumberFormat="1" applyFont="1" applyFill="1" applyBorder="1" applyAlignment="1">
      <alignment horizontal="center" vertical="center" wrapText="1"/>
    </xf>
    <xf numFmtId="172" fontId="27" fillId="0" borderId="0" xfId="5" applyNumberFormat="1" applyFont="1" applyFill="1" applyBorder="1" applyAlignment="1">
      <alignment horizontal="center"/>
    </xf>
    <xf numFmtId="0" fontId="22" fillId="3" borderId="1" xfId="5" applyFont="1" applyFill="1" applyBorder="1" applyAlignment="1">
      <alignment horizontal="center" vertical="center"/>
    </xf>
    <xf numFmtId="0" fontId="22" fillId="3" borderId="8" xfId="5" applyFont="1" applyFill="1" applyBorder="1" applyAlignment="1">
      <alignment horizontal="center" vertical="center"/>
    </xf>
    <xf numFmtId="0" fontId="22" fillId="3" borderId="15" xfId="5" applyFont="1" applyFill="1" applyBorder="1" applyAlignment="1">
      <alignment horizontal="center" vertical="center"/>
    </xf>
    <xf numFmtId="0" fontId="22" fillId="3" borderId="6" xfId="5" applyFont="1" applyFill="1" applyBorder="1" applyAlignment="1">
      <alignment horizontal="center" vertical="center" wrapText="1"/>
    </xf>
    <xf numFmtId="0" fontId="22" fillId="3" borderId="13" xfId="5" applyFont="1" applyFill="1" applyBorder="1" applyAlignment="1">
      <alignment horizontal="center" vertical="center" wrapText="1"/>
    </xf>
    <xf numFmtId="0" fontId="22" fillId="3" borderId="10" xfId="5" applyFont="1" applyFill="1" applyBorder="1" applyAlignment="1">
      <alignment horizontal="center" vertical="center" wrapText="1"/>
    </xf>
    <xf numFmtId="0" fontId="22" fillId="3" borderId="2" xfId="5" applyFont="1" applyFill="1" applyBorder="1" applyAlignment="1">
      <alignment horizontal="center" vertical="center"/>
    </xf>
    <xf numFmtId="0" fontId="22" fillId="3" borderId="3" xfId="5" applyFont="1" applyFill="1" applyBorder="1" applyAlignment="1">
      <alignment horizontal="center" vertical="center"/>
    </xf>
    <xf numFmtId="0" fontId="15" fillId="0" borderId="0" xfId="5" applyFont="1" applyAlignment="1">
      <alignment horizontal="left" vertical="top" wrapText="1"/>
    </xf>
    <xf numFmtId="0" fontId="22" fillId="3" borderId="12" xfId="5" applyFont="1" applyFill="1" applyBorder="1" applyAlignment="1">
      <alignment horizontal="center" vertical="center" wrapText="1"/>
    </xf>
    <xf numFmtId="0" fontId="22" fillId="3" borderId="14" xfId="5" applyFont="1" applyFill="1" applyBorder="1" applyAlignment="1">
      <alignment horizontal="center" vertical="center" wrapText="1"/>
    </xf>
    <xf numFmtId="0" fontId="22" fillId="3" borderId="20" xfId="5" applyFont="1" applyFill="1" applyBorder="1" applyAlignment="1">
      <alignment horizontal="center" vertical="center" wrapText="1"/>
    </xf>
    <xf numFmtId="0" fontId="22" fillId="3" borderId="22" xfId="5" applyFont="1" applyFill="1" applyBorder="1" applyAlignment="1">
      <alignment horizontal="center" vertical="center" wrapText="1"/>
    </xf>
    <xf numFmtId="0" fontId="22" fillId="3" borderId="15" xfId="5" applyFont="1" applyFill="1" applyBorder="1" applyAlignment="1">
      <alignment horizontal="center" vertical="center" wrapText="1"/>
    </xf>
    <xf numFmtId="0" fontId="27" fillId="0" borderId="0" xfId="5" applyFont="1" applyFill="1" applyBorder="1" applyAlignment="1">
      <alignment horizontal="center"/>
    </xf>
    <xf numFmtId="0" fontId="22" fillId="3" borderId="1" xfId="5" applyFont="1" applyFill="1" applyBorder="1" applyAlignment="1">
      <alignment horizontal="center" vertical="center" wrapText="1"/>
    </xf>
    <xf numFmtId="0" fontId="22" fillId="3" borderId="4" xfId="5" applyFont="1" applyFill="1" applyBorder="1" applyAlignment="1">
      <alignment horizontal="center" vertical="center"/>
    </xf>
    <xf numFmtId="0" fontId="22" fillId="3" borderId="17" xfId="5" applyFont="1" applyFill="1" applyBorder="1" applyAlignment="1">
      <alignment horizontal="center" vertical="center" wrapText="1"/>
    </xf>
    <xf numFmtId="0" fontId="22" fillId="3" borderId="18" xfId="5" applyFont="1" applyFill="1" applyBorder="1" applyAlignment="1">
      <alignment horizontal="center" vertical="center" wrapText="1"/>
    </xf>
    <xf numFmtId="0" fontId="22" fillId="3" borderId="17" xfId="5" applyFont="1" applyFill="1" applyBorder="1" applyAlignment="1">
      <alignment horizontal="center" vertical="center"/>
    </xf>
    <xf numFmtId="0" fontId="22" fillId="3" borderId="18" xfId="5" applyFont="1" applyFill="1" applyBorder="1" applyAlignment="1">
      <alignment horizontal="center" vertical="center"/>
    </xf>
    <xf numFmtId="0" fontId="22" fillId="0" borderId="0" xfId="5" applyFont="1" applyAlignment="1">
      <alignment horizontal="left"/>
    </xf>
    <xf numFmtId="0" fontId="22" fillId="3" borderId="7" xfId="5" applyFont="1" applyFill="1" applyBorder="1" applyAlignment="1">
      <alignment horizontal="center" vertical="center" wrapText="1"/>
    </xf>
    <xf numFmtId="0" fontId="22" fillId="3" borderId="0" xfId="5" applyFont="1" applyFill="1" applyBorder="1" applyAlignment="1">
      <alignment horizontal="center" vertical="center"/>
    </xf>
    <xf numFmtId="0" fontId="22" fillId="3" borderId="11" xfId="5" applyFont="1" applyFill="1" applyBorder="1" applyAlignment="1">
      <alignment horizontal="center" vertical="center"/>
    </xf>
    <xf numFmtId="0" fontId="22" fillId="3" borderId="5" xfId="5" applyFont="1" applyFill="1" applyBorder="1" applyAlignment="1">
      <alignment horizontal="center" vertical="center"/>
    </xf>
    <xf numFmtId="0" fontId="22" fillId="3" borderId="12" xfId="5" applyFont="1" applyFill="1" applyBorder="1" applyAlignment="1">
      <alignment horizontal="center" vertical="center"/>
    </xf>
    <xf numFmtId="0" fontId="22" fillId="3" borderId="14" xfId="5" applyFont="1" applyFill="1" applyBorder="1" applyAlignment="1">
      <alignment horizontal="center" vertical="center"/>
    </xf>
    <xf numFmtId="0" fontId="22" fillId="3" borderId="23" xfId="5" applyFont="1" applyFill="1" applyBorder="1" applyAlignment="1">
      <alignment horizontal="center" vertical="center"/>
    </xf>
    <xf numFmtId="0" fontId="22" fillId="3" borderId="19" xfId="5" applyFont="1" applyFill="1" applyBorder="1" applyAlignment="1">
      <alignment horizontal="center" vertical="center"/>
    </xf>
    <xf numFmtId="0" fontId="22" fillId="3" borderId="23" xfId="5" applyFont="1" applyFill="1" applyBorder="1" applyAlignment="1">
      <alignment horizontal="center"/>
    </xf>
    <xf numFmtId="0" fontId="22" fillId="3" borderId="2" xfId="5" applyFont="1" applyFill="1" applyBorder="1" applyAlignment="1">
      <alignment horizontal="center"/>
    </xf>
    <xf numFmtId="0" fontId="22" fillId="3" borderId="19" xfId="5" applyFont="1" applyFill="1" applyBorder="1" applyAlignment="1">
      <alignment horizontal="center"/>
    </xf>
    <xf numFmtId="0" fontId="22" fillId="3" borderId="17" xfId="5" applyFont="1" applyFill="1" applyBorder="1" applyAlignment="1">
      <alignment horizontal="center"/>
    </xf>
    <xf numFmtId="0" fontId="29" fillId="3" borderId="7" xfId="1" applyFont="1" applyFill="1" applyBorder="1" applyAlignment="1">
      <alignment horizontal="center" vertical="center"/>
    </xf>
    <xf numFmtId="0" fontId="29" fillId="3" borderId="0" xfId="1" applyFont="1" applyFill="1" applyBorder="1" applyAlignment="1">
      <alignment horizontal="center" vertical="center"/>
    </xf>
    <xf numFmtId="0" fontId="29" fillId="3" borderId="11" xfId="1" applyFont="1" applyFill="1" applyBorder="1" applyAlignment="1">
      <alignment horizontal="center" vertical="center"/>
    </xf>
    <xf numFmtId="0" fontId="29" fillId="3" borderId="2" xfId="1" applyFont="1" applyFill="1" applyBorder="1" applyAlignment="1">
      <alignment horizontal="center" vertical="center"/>
    </xf>
    <xf numFmtId="0" fontId="29" fillId="3" borderId="3" xfId="1" applyFont="1" applyFill="1" applyBorder="1" applyAlignment="1">
      <alignment horizontal="center" vertical="center"/>
    </xf>
    <xf numFmtId="0" fontId="29" fillId="3" borderId="17" xfId="1" applyFont="1" applyFill="1" applyBorder="1" applyAlignment="1">
      <alignment horizontal="center" vertical="center"/>
    </xf>
    <xf numFmtId="0" fontId="29" fillId="3" borderId="16" xfId="1" applyFont="1" applyFill="1" applyBorder="1" applyAlignment="1">
      <alignment horizontal="center" vertical="center"/>
    </xf>
    <xf numFmtId="0" fontId="32" fillId="0" borderId="0" xfId="1" applyFont="1" applyFill="1" applyBorder="1" applyAlignment="1">
      <alignment horizontal="center" wrapText="1"/>
    </xf>
    <xf numFmtId="0" fontId="32" fillId="0" borderId="21" xfId="1" applyFont="1" applyFill="1" applyBorder="1" applyAlignment="1">
      <alignment horizontal="center" wrapText="1"/>
    </xf>
    <xf numFmtId="0" fontId="29" fillId="3" borderId="3" xfId="1" applyFont="1" applyFill="1" applyBorder="1" applyAlignment="1">
      <alignment horizontal="center" vertical="center" wrapText="1"/>
    </xf>
    <xf numFmtId="0" fontId="29" fillId="3" borderId="4" xfId="1" applyFont="1" applyFill="1" applyBorder="1" applyAlignment="1">
      <alignment horizontal="center" vertical="center" wrapText="1"/>
    </xf>
    <xf numFmtId="0" fontId="29" fillId="0" borderId="0" xfId="1" applyFont="1" applyFill="1" applyBorder="1" applyAlignment="1">
      <alignment horizontal="left" wrapText="1"/>
    </xf>
    <xf numFmtId="0" fontId="22" fillId="2" borderId="0" xfId="2" applyFont="1" applyFill="1" applyAlignment="1">
      <alignment horizontal="left" vertical="top" wrapText="1"/>
    </xf>
  </cellXfs>
  <cellStyles count="11">
    <cellStyle name="Hyperlink 3" xfId="3"/>
    <cellStyle name="Standard" xfId="0" builtinId="0"/>
    <cellStyle name="Standard 10" xfId="4"/>
    <cellStyle name="Standard 11" xfId="5"/>
    <cellStyle name="Standard 12" xfId="7"/>
    <cellStyle name="Standard 2 5 3 3" xfId="6"/>
    <cellStyle name="Standard 3 2" xfId="2"/>
    <cellStyle name="Standard 9 2 2 2" xfId="1"/>
    <cellStyle name="Standard 9 2 4" xfId="9"/>
    <cellStyle name="Standard 9 2 4 2" xfId="10"/>
    <cellStyle name="Standard 9 2 6" xfId="8"/>
  </cellStyles>
  <dxfs count="0"/>
  <tableStyles count="0" defaultTableStyle="TableStyleMedium2" defaultPivotStyle="PivotStyleLight16"/>
  <colors>
    <mruColors>
      <color rgb="FFFFEA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10113759727430079"/>
          <c:w val="0.90904963660180294"/>
          <c:h val="0.79335472437534327"/>
        </c:manualLayout>
      </c:layout>
      <c:lineChart>
        <c:grouping val="standard"/>
        <c:varyColors val="0"/>
        <c:ser>
          <c:idx val="0"/>
          <c:order val="0"/>
          <c:tx>
            <c:strRef>
              <c:f>'601 '!$B$3:$K$3</c:f>
              <c:strCache>
                <c:ptCount val="1"/>
                <c:pt idx="0">
                  <c:v>Wohnungen in Wohn- und Nichtwohngebäuden 1)</c:v>
                </c:pt>
              </c:strCache>
            </c:strRef>
          </c:tx>
          <c:spPr>
            <a:ln w="28575">
              <a:solidFill>
                <a:schemeClr val="accent2">
                  <a:lumMod val="75000"/>
                </a:schemeClr>
              </a:solidFill>
            </a:ln>
          </c:spPr>
          <c:marker>
            <c:symbol val="none"/>
          </c:marker>
          <c:cat>
            <c:numRef>
              <c:f>'601 '!$P$45:$P$79</c:f>
              <c:numCache>
                <c:formatCode>0</c:formatCode>
                <c:ptCount val="35"/>
                <c:pt idx="0">
                  <c:v>1990</c:v>
                </c:pt>
                <c:pt idx="5">
                  <c:v>1995</c:v>
                </c:pt>
                <c:pt idx="10">
                  <c:v>2000</c:v>
                </c:pt>
                <c:pt idx="15">
                  <c:v>2005</c:v>
                </c:pt>
                <c:pt idx="20">
                  <c:v>2010</c:v>
                </c:pt>
                <c:pt idx="25">
                  <c:v>2015</c:v>
                </c:pt>
                <c:pt idx="30">
                  <c:v>2020</c:v>
                </c:pt>
                <c:pt idx="34">
                  <c:v>2024</c:v>
                </c:pt>
              </c:numCache>
            </c:numRef>
          </c:cat>
          <c:val>
            <c:numRef>
              <c:f>'601 '!$B$9:$B$43</c:f>
              <c:numCache>
                <c:formatCode>[=0]"- ";#\ ##0\ \ </c:formatCode>
                <c:ptCount val="35"/>
                <c:pt idx="0">
                  <c:v>103632</c:v>
                </c:pt>
                <c:pt idx="1">
                  <c:v>104158</c:v>
                </c:pt>
                <c:pt idx="2">
                  <c:v>104793</c:v>
                </c:pt>
                <c:pt idx="3">
                  <c:v>105364</c:v>
                </c:pt>
                <c:pt idx="4">
                  <c:v>106129</c:v>
                </c:pt>
                <c:pt idx="5">
                  <c:v>107459</c:v>
                </c:pt>
                <c:pt idx="6">
                  <c:v>108296</c:v>
                </c:pt>
                <c:pt idx="7">
                  <c:v>109499</c:v>
                </c:pt>
                <c:pt idx="8">
                  <c:v>110808</c:v>
                </c:pt>
                <c:pt idx="9">
                  <c:v>111421</c:v>
                </c:pt>
                <c:pt idx="10">
                  <c:v>111687</c:v>
                </c:pt>
                <c:pt idx="11">
                  <c:v>111947</c:v>
                </c:pt>
                <c:pt idx="12">
                  <c:v>112097</c:v>
                </c:pt>
                <c:pt idx="13">
                  <c:v>112317</c:v>
                </c:pt>
                <c:pt idx="14">
                  <c:v>112679</c:v>
                </c:pt>
                <c:pt idx="15">
                  <c:v>113010</c:v>
                </c:pt>
                <c:pt idx="16">
                  <c:v>113466</c:v>
                </c:pt>
                <c:pt idx="17">
                  <c:v>113643</c:v>
                </c:pt>
                <c:pt idx="18">
                  <c:v>113893</c:v>
                </c:pt>
                <c:pt idx="19">
                  <c:v>114387</c:v>
                </c:pt>
                <c:pt idx="20">
                  <c:v>114436</c:v>
                </c:pt>
                <c:pt idx="21">
                  <c:v>114850</c:v>
                </c:pt>
                <c:pt idx="22">
                  <c:v>115344</c:v>
                </c:pt>
                <c:pt idx="23">
                  <c:v>115529</c:v>
                </c:pt>
                <c:pt idx="24">
                  <c:v>115834</c:v>
                </c:pt>
                <c:pt idx="25">
                  <c:v>115915</c:v>
                </c:pt>
                <c:pt idx="26">
                  <c:v>116863</c:v>
                </c:pt>
                <c:pt idx="27">
                  <c:v>117221</c:v>
                </c:pt>
                <c:pt idx="28">
                  <c:v>117615</c:v>
                </c:pt>
                <c:pt idx="29">
                  <c:v>118498</c:v>
                </c:pt>
                <c:pt idx="30">
                  <c:v>119523</c:v>
                </c:pt>
                <c:pt idx="31">
                  <c:v>120537</c:v>
                </c:pt>
                <c:pt idx="32">
                  <c:v>121245</c:v>
                </c:pt>
                <c:pt idx="33">
                  <c:v>121740</c:v>
                </c:pt>
                <c:pt idx="34">
                  <c:v>122356</c:v>
                </c:pt>
              </c:numCache>
            </c:numRef>
          </c:val>
          <c:smooth val="0"/>
          <c:extLst>
            <c:ext xmlns:c16="http://schemas.microsoft.com/office/drawing/2014/chart" uri="{C3380CC4-5D6E-409C-BE32-E72D297353CC}">
              <c16:uniqueId val="{00000000-7F3E-4AF2-9F9F-746C54D0B133}"/>
            </c:ext>
          </c:extLst>
        </c:ser>
        <c:dLbls>
          <c:showLegendKey val="0"/>
          <c:showVal val="0"/>
          <c:showCatName val="0"/>
          <c:showSerName val="0"/>
          <c:showPercent val="0"/>
          <c:showBubbleSize val="0"/>
        </c:dLbls>
        <c:smooth val="0"/>
        <c:axId val="424500224"/>
        <c:axId val="424502016"/>
      </c:lineChart>
      <c:catAx>
        <c:axId val="424500224"/>
        <c:scaling>
          <c:orientation val="minMax"/>
        </c:scaling>
        <c:delete val="0"/>
        <c:axPos val="b"/>
        <c:numFmt formatCode="0" sourceLinked="1"/>
        <c:majorTickMark val="out"/>
        <c:minorTickMark val="none"/>
        <c:tickLblPos val="nextTo"/>
        <c:spPr>
          <a:ln w="3175">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24502016"/>
        <c:crosses val="autoZero"/>
        <c:auto val="1"/>
        <c:lblAlgn val="ctr"/>
        <c:lblOffset val="100"/>
        <c:noMultiLvlLbl val="0"/>
      </c:catAx>
      <c:valAx>
        <c:axId val="424502016"/>
        <c:scaling>
          <c:orientation val="minMax"/>
          <c:max val="130000"/>
          <c:min val="95000"/>
        </c:scaling>
        <c:delete val="0"/>
        <c:axPos val="r"/>
        <c:majorGridlines>
          <c:spPr>
            <a:ln w="28575">
              <a:solidFill>
                <a:schemeClr val="bg1"/>
              </a:solidFill>
            </a:ln>
          </c:spPr>
        </c:majorGridlines>
        <c:numFmt formatCode="[=0]&quot;- &quot;;#\ ##0\ \ " sourceLinked="1"/>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24500224"/>
        <c:crosses val="max"/>
        <c:crossBetween val="midCat"/>
      </c:valAx>
      <c:spPr>
        <a:solidFill>
          <a:schemeClr val="bg1">
            <a:lumMod val="95000"/>
          </a:schemeClr>
        </a:solidFill>
      </c:spPr>
    </c:plotArea>
    <c:plotVisOnly val="0"/>
    <c:dispBlanksAs val="zero"/>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36231167459801E-3"/>
          <c:y val="0.18447988873185725"/>
          <c:w val="0.91970994108947979"/>
          <c:h val="0.55688159999108389"/>
        </c:manualLayout>
      </c:layout>
      <c:barChart>
        <c:barDir val="col"/>
        <c:grouping val="percentStacked"/>
        <c:varyColors val="0"/>
        <c:ser>
          <c:idx val="8"/>
          <c:order val="0"/>
          <c:tx>
            <c:strRef>
              <c:f>'613'!$A$15</c:f>
              <c:strCache>
                <c:ptCount val="1"/>
                <c:pt idx="0">
                  <c:v>vor 1919</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val>
            <c:numRef>
              <c:f>'613'!$C$15:$M$15</c:f>
              <c:numCache>
                <c:formatCode>0.0</c:formatCode>
                <c:ptCount val="11"/>
                <c:pt idx="0">
                  <c:v>59.400724399078044</c:v>
                </c:pt>
                <c:pt idx="1">
                  <c:v>17.787960841491358</c:v>
                </c:pt>
                <c:pt idx="2">
                  <c:v>9.8332374928119606</c:v>
                </c:pt>
                <c:pt idx="3">
                  <c:v>6.4557779212395099</c:v>
                </c:pt>
                <c:pt idx="4">
                  <c:v>33.955065705807549</c:v>
                </c:pt>
                <c:pt idx="5">
                  <c:v>16.885991882917232</c:v>
                </c:pt>
                <c:pt idx="6">
                  <c:v>11.279946761313221</c:v>
                </c:pt>
                <c:pt idx="7">
                  <c:v>15.289525048796357</c:v>
                </c:pt>
                <c:pt idx="8">
                  <c:v>6.1689002339927672</c:v>
                </c:pt>
                <c:pt idx="9">
                  <c:v>7.124937280481686</c:v>
                </c:pt>
                <c:pt idx="10">
                  <c:v>17.041075494832718</c:v>
                </c:pt>
              </c:numCache>
            </c:numRef>
          </c:val>
          <c:extLst>
            <c:ext xmlns:c16="http://schemas.microsoft.com/office/drawing/2014/chart" uri="{C3380CC4-5D6E-409C-BE32-E72D297353CC}">
              <c16:uniqueId val="{00000009-0415-4342-AA27-C3CBB812867D}"/>
            </c:ext>
          </c:extLst>
        </c:ser>
        <c:ser>
          <c:idx val="0"/>
          <c:order val="1"/>
          <c:tx>
            <c:strRef>
              <c:f>'613'!$A$6</c:f>
              <c:strCache>
                <c:ptCount val="1"/>
                <c:pt idx="0">
                  <c:v>1919 - 1948</c:v>
                </c:pt>
              </c:strCache>
            </c:strRef>
          </c:tx>
          <c:spPr>
            <a:solidFill>
              <a:schemeClr val="accent2">
                <a:lumMod val="60000"/>
                <a:lumOff val="40000"/>
              </a:schemeClr>
            </a:solidFill>
            <a:ln>
              <a:noFill/>
            </a:ln>
            <a:effectLst/>
          </c:spPr>
          <c:invertIfNegative val="0"/>
          <c:dLbls>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'613'!$C$16:$M$16</c:f>
              <c:numCache>
                <c:formatCode>0.0</c:formatCode>
                <c:ptCount val="11"/>
                <c:pt idx="0">
                  <c:v>14.290418175831412</c:v>
                </c:pt>
                <c:pt idx="1">
                  <c:v>14.382420329098105</c:v>
                </c:pt>
                <c:pt idx="2">
                  <c:v>10.868315123634273</c:v>
                </c:pt>
                <c:pt idx="3">
                  <c:v>12.846998063266623</c:v>
                </c:pt>
                <c:pt idx="4">
                  <c:v>18.60958033064858</c:v>
                </c:pt>
                <c:pt idx="5">
                  <c:v>17.599311277825606</c:v>
                </c:pt>
                <c:pt idx="6">
                  <c:v>16.781277728482696</c:v>
                </c:pt>
                <c:pt idx="7">
                  <c:v>31.554977228366948</c:v>
                </c:pt>
                <c:pt idx="8">
                  <c:v>26.100829610721121</c:v>
                </c:pt>
                <c:pt idx="9">
                  <c:v>14.149523331660813</c:v>
                </c:pt>
                <c:pt idx="10">
                  <c:v>17.240322298125765</c:v>
                </c:pt>
              </c:numCache>
            </c:numRef>
          </c:val>
          <c:extLst>
            <c:ext xmlns:c16="http://schemas.microsoft.com/office/drawing/2014/chart" uri="{C3380CC4-5D6E-409C-BE32-E72D297353CC}">
              <c16:uniqueId val="{00000000-0415-4342-AA27-C3CBB812867D}"/>
            </c:ext>
          </c:extLst>
        </c:ser>
        <c:ser>
          <c:idx val="2"/>
          <c:order val="2"/>
          <c:tx>
            <c:strRef>
              <c:f>'613'!$A$7</c:f>
              <c:strCache>
                <c:ptCount val="1"/>
                <c:pt idx="0">
                  <c:v>1949 - 1978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'613'!$C$17:$M$17</c:f>
              <c:numCache>
                <c:formatCode>0.0</c:formatCode>
                <c:ptCount val="11"/>
                <c:pt idx="0">
                  <c:v>12.512347711557458</c:v>
                </c:pt>
                <c:pt idx="1">
                  <c:v>32.055821703811702</c:v>
                </c:pt>
                <c:pt idx="2">
                  <c:v>51.926394479585966</c:v>
                </c:pt>
                <c:pt idx="3">
                  <c:v>61.975468043899284</c:v>
                </c:pt>
                <c:pt idx="4">
                  <c:v>19.83891479440441</c:v>
                </c:pt>
                <c:pt idx="5">
                  <c:v>39.503136145615549</c:v>
                </c:pt>
                <c:pt idx="6">
                  <c:v>53.027950310559</c:v>
                </c:pt>
                <c:pt idx="7">
                  <c:v>34.222511385816524</c:v>
                </c:pt>
                <c:pt idx="8">
                  <c:v>50.861518825781751</c:v>
                </c:pt>
                <c:pt idx="9">
                  <c:v>36.853988961364777</c:v>
                </c:pt>
                <c:pt idx="10">
                  <c:v>39.781485373970924</c:v>
                </c:pt>
              </c:numCache>
            </c:numRef>
          </c:val>
          <c:extLst>
            <c:ext xmlns:c16="http://schemas.microsoft.com/office/drawing/2014/chart" uri="{C3380CC4-5D6E-409C-BE32-E72D297353CC}">
              <c16:uniqueId val="{00000001-0415-4342-AA27-C3CBB812867D}"/>
            </c:ext>
          </c:extLst>
        </c:ser>
        <c:ser>
          <c:idx val="3"/>
          <c:order val="3"/>
          <c:tx>
            <c:strRef>
              <c:f>'613'!$A$8</c:f>
              <c:strCache>
                <c:ptCount val="1"/>
                <c:pt idx="0">
                  <c:v>1979 - 1990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'613'!$C$18:$M$18</c:f>
              <c:numCache>
                <c:formatCode>0.0</c:formatCode>
                <c:ptCount val="11"/>
                <c:pt idx="0">
                  <c:v>6.9147184721764896</c:v>
                </c:pt>
                <c:pt idx="1">
                  <c:v>8.4253280566548643</c:v>
                </c:pt>
                <c:pt idx="2">
                  <c:v>5.5204140310523284</c:v>
                </c:pt>
                <c:pt idx="3">
                  <c:v>6.5203357004519038</c:v>
                </c:pt>
                <c:pt idx="4">
                  <c:v>11.827045358202628</c:v>
                </c:pt>
                <c:pt idx="5">
                  <c:v>4.8456524412741366</c:v>
                </c:pt>
                <c:pt idx="6">
                  <c:v>6.8101153504880223</c:v>
                </c:pt>
                <c:pt idx="7">
                  <c:v>7.2218607677293436</c:v>
                </c:pt>
                <c:pt idx="8">
                  <c:v>4.8074877685598807</c:v>
                </c:pt>
                <c:pt idx="9">
                  <c:v>9.0566984445559449</c:v>
                </c:pt>
                <c:pt idx="10">
                  <c:v>7.0108600455421266</c:v>
                </c:pt>
              </c:numCache>
            </c:numRef>
          </c:val>
          <c:extLst>
            <c:ext xmlns:c16="http://schemas.microsoft.com/office/drawing/2014/chart" uri="{C3380CC4-5D6E-409C-BE32-E72D297353CC}">
              <c16:uniqueId val="{00000002-0415-4342-AA27-C3CBB812867D}"/>
            </c:ext>
          </c:extLst>
        </c:ser>
        <c:ser>
          <c:idx val="1"/>
          <c:order val="4"/>
          <c:tx>
            <c:strRef>
              <c:f>'613'!$A$9</c:f>
              <c:strCache>
                <c:ptCount val="1"/>
                <c:pt idx="0">
                  <c:v>1991 - 2000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'613'!$C$19:$M$19</c:f>
              <c:numCache>
                <c:formatCode>0.0</c:formatCode>
                <c:ptCount val="11"/>
                <c:pt idx="0">
                  <c:v>3.0951596970694766</c:v>
                </c:pt>
                <c:pt idx="1">
                  <c:v>5.9570922724432407</c:v>
                </c:pt>
                <c:pt idx="2">
                  <c:v>11.385853939045429</c:v>
                </c:pt>
                <c:pt idx="3">
                  <c:v>5.5519690122659782</c:v>
                </c:pt>
                <c:pt idx="4">
                  <c:v>9.9618482407799913</c:v>
                </c:pt>
                <c:pt idx="5">
                  <c:v>7.6128397491083506</c:v>
                </c:pt>
                <c:pt idx="6">
                  <c:v>4.9689440993788816</c:v>
                </c:pt>
                <c:pt idx="7">
                  <c:v>5.1398828887443067</c:v>
                </c:pt>
                <c:pt idx="8">
                  <c:v>6.5730695596681556</c:v>
                </c:pt>
                <c:pt idx="9">
                  <c:v>16.833918715504264</c:v>
                </c:pt>
                <c:pt idx="10">
                  <c:v>7.2560868803643377</c:v>
                </c:pt>
              </c:numCache>
            </c:numRef>
          </c:val>
          <c:extLst>
            <c:ext xmlns:c16="http://schemas.microsoft.com/office/drawing/2014/chart" uri="{C3380CC4-5D6E-409C-BE32-E72D297353CC}">
              <c16:uniqueId val="{00000003-0415-4342-AA27-C3CBB812867D}"/>
            </c:ext>
          </c:extLst>
        </c:ser>
        <c:ser>
          <c:idx val="5"/>
          <c:order val="5"/>
          <c:tx>
            <c:strRef>
              <c:f>'613'!$A$20</c:f>
              <c:strCache>
                <c:ptCount val="1"/>
                <c:pt idx="0">
                  <c:v>2001 - 2010</c:v>
                </c:pt>
              </c:strCache>
            </c:strRef>
          </c:tx>
          <c:spPr>
            <a:solidFill>
              <a:schemeClr val="accent6">
                <a:lumMod val="75000"/>
              </a:schemeClr>
            </a:solidFill>
            <a:ln>
              <a:noFill/>
            </a:ln>
            <a:effectLst/>
          </c:spPr>
          <c:invertIfNegative val="0"/>
          <c:dLbls>
            <c:dLbl>
              <c:idx val="0"/>
              <c:layout>
                <c:manualLayout>
                  <c:x val="-2.1305443222000469E-3"/>
                  <c:y val="-1.1244992848464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E5C-4A7E-8082-B4DBA57F70D0}"/>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'613'!$C$20:$M$20</c:f>
              <c:numCache>
                <c:formatCode>0.0</c:formatCode>
                <c:ptCount val="11"/>
                <c:pt idx="0">
                  <c:v>1.3170892327955219</c:v>
                </c:pt>
                <c:pt idx="1">
                  <c:v>14.361591335138513</c:v>
                </c:pt>
                <c:pt idx="2">
                  <c:v>2.1851638872915471</c:v>
                </c:pt>
                <c:pt idx="3">
                  <c:v>3.1633311814073597</c:v>
                </c:pt>
                <c:pt idx="4">
                  <c:v>2.9673590504451042</c:v>
                </c:pt>
                <c:pt idx="5">
                  <c:v>7.4406592055097764</c:v>
                </c:pt>
                <c:pt idx="6">
                  <c:v>4.0039929015084299</c:v>
                </c:pt>
                <c:pt idx="7">
                  <c:v>4.8145738451528954</c:v>
                </c:pt>
                <c:pt idx="8">
                  <c:v>2.3611997447351629</c:v>
                </c:pt>
                <c:pt idx="9">
                  <c:v>7.8775715002508777</c:v>
                </c:pt>
                <c:pt idx="10">
                  <c:v>6.6692940970397618</c:v>
                </c:pt>
              </c:numCache>
            </c:numRef>
          </c:val>
          <c:extLst>
            <c:ext xmlns:c16="http://schemas.microsoft.com/office/drawing/2014/chart" uri="{C3380CC4-5D6E-409C-BE32-E72D297353CC}">
              <c16:uniqueId val="{00000005-0415-4342-AA27-C3CBB812867D}"/>
            </c:ext>
          </c:extLst>
        </c:ser>
        <c:ser>
          <c:idx val="6"/>
          <c:order val="6"/>
          <c:tx>
            <c:strRef>
              <c:f>'613'!$A$21</c:f>
              <c:strCache>
                <c:ptCount val="1"/>
                <c:pt idx="0">
                  <c:v>2011 - 2019</c:v>
                </c:pt>
              </c:strCache>
            </c:strRef>
          </c:tx>
          <c:spPr>
            <a:solidFill>
              <a:schemeClr val="accent6">
                <a:lumMod val="60000"/>
                <a:lumOff val="40000"/>
              </a:schemeClr>
            </a:solidFill>
            <a:ln>
              <a:noFill/>
            </a:ln>
            <a:effectLst/>
          </c:spPr>
          <c:invertIfNegative val="0"/>
          <c:dLbls>
            <c:dLbl>
              <c:idx val="0"/>
              <c:layout>
                <c:manualLayout>
                  <c:x val="1.7044354577600295E-2"/>
                  <c:y val="-2.59128380996254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584-4D79-8534-503403143FBA}"/>
                </c:ext>
              </c:extLst>
            </c:dLbl>
            <c:dLbl>
              <c:idx val="3"/>
              <c:layout>
                <c:manualLayout>
                  <c:x val="1.9191228248682052E-2"/>
                  <c:y val="-8.47714064488568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84-4D79-8534-503403143FBA}"/>
                </c:ext>
              </c:extLst>
            </c:dLbl>
            <c:dLbl>
              <c:idx val="4"/>
              <c:layout>
                <c:manualLayout>
                  <c:x val="1.4926510860085961E-2"/>
                  <c:y val="-8.47714064488568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584-4D79-8534-503403143FBA}"/>
                </c:ext>
              </c:extLst>
            </c:dLbl>
            <c:dLbl>
              <c:idx val="6"/>
              <c:layout>
                <c:manualLayout>
                  <c:x val="1.9191228248681972E-2"/>
                  <c:y val="-5.651427096590454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584-4D79-8534-503403143FBA}"/>
                </c:ext>
              </c:extLst>
            </c:dLbl>
            <c:dLbl>
              <c:idx val="7"/>
              <c:layout>
                <c:manualLayout>
                  <c:x val="1.4926510860086117E-2"/>
                  <c:y val="-5.651427096590454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584-4D79-8534-503403143FBA}"/>
                </c:ext>
              </c:extLst>
            </c:dLbl>
            <c:dLbl>
              <c:idx val="8"/>
              <c:layout>
                <c:manualLayout>
                  <c:x val="1.4848630819276964E-2"/>
                  <c:y val="-1.11444225017297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84-4D79-8534-503403143FBA}"/>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'613'!$C$21:$M$21</c:f>
              <c:numCache>
                <c:formatCode>0.0</c:formatCode>
                <c:ptCount val="11"/>
                <c:pt idx="0">
                  <c:v>1.9427066183733948</c:v>
                </c:pt>
                <c:pt idx="1">
                  <c:v>5.9258487815038539</c:v>
                </c:pt>
                <c:pt idx="2">
                  <c:v>7.3605520414031052</c:v>
                </c:pt>
                <c:pt idx="3">
                  <c:v>2.7759845061329891</c:v>
                </c:pt>
                <c:pt idx="4">
                  <c:v>2.628232301822806</c:v>
                </c:pt>
                <c:pt idx="5">
                  <c:v>5.1285204771860782</c:v>
                </c:pt>
                <c:pt idx="6">
                  <c:v>2.7950310559006213</c:v>
                </c:pt>
                <c:pt idx="7">
                  <c:v>1.3012361743656473</c:v>
                </c:pt>
                <c:pt idx="8">
                  <c:v>2.8079132099553283</c:v>
                </c:pt>
                <c:pt idx="9">
                  <c:v>7.0245860511791269</c:v>
                </c:pt>
                <c:pt idx="10">
                  <c:v>4.2914696093886846</c:v>
                </c:pt>
              </c:numCache>
            </c:numRef>
          </c:val>
          <c:extLst>
            <c:ext xmlns:c16="http://schemas.microsoft.com/office/drawing/2014/chart" uri="{C3380CC4-5D6E-409C-BE32-E72D297353CC}">
              <c16:uniqueId val="{00000006-0415-4342-AA27-C3CBB812867D}"/>
            </c:ext>
          </c:extLst>
        </c:ser>
        <c:ser>
          <c:idx val="7"/>
          <c:order val="7"/>
          <c:tx>
            <c:strRef>
              <c:f>'613'!$A$22</c:f>
              <c:strCache>
                <c:ptCount val="1"/>
                <c:pt idx="0">
                  <c:v>2020 und später</c:v>
                </c:pt>
              </c:strCache>
            </c:strRef>
          </c:tx>
          <c:spPr>
            <a:solidFill>
              <a:schemeClr val="accent6">
                <a:lumMod val="40000"/>
                <a:lumOff val="60000"/>
              </a:schemeClr>
            </a:solidFill>
            <a:ln>
              <a:noFill/>
            </a:ln>
            <a:effectLst/>
          </c:spPr>
          <c:invertIfNegative val="0"/>
          <c:dLbls>
            <c:dLbl>
              <c:idx val="0"/>
              <c:layout>
                <c:manualLayout>
                  <c:x val="-1.2794152165788034E-2"/>
                  <c:y val="-1.97799948380666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584-4D79-8534-503403143FBA}"/>
                </c:ext>
              </c:extLst>
            </c:dLbl>
            <c:dLbl>
              <c:idx val="1"/>
              <c:layout>
                <c:manualLayout>
                  <c:x val="-1.9529764010666615E-17"/>
                  <c:y val="-5.758408466583434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84-4D79-8534-503403143FBA}"/>
                </c:ext>
              </c:extLst>
            </c:dLbl>
            <c:dLbl>
              <c:idx val="3"/>
              <c:layout>
                <c:manualLayout>
                  <c:x val="-1.2792324940554458E-2"/>
                  <c:y val="-1.68471988176672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584-4D79-8534-503403143FBA}"/>
                </c:ext>
              </c:extLst>
            </c:dLbl>
            <c:dLbl>
              <c:idx val="4"/>
              <c:layout>
                <c:manualLayout>
                  <c:x val="-1.704972287825466E-2"/>
                  <c:y val="-1.41285045526566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84-4D79-8534-503403143FBA}"/>
                </c:ext>
              </c:extLst>
            </c:dLbl>
            <c:dLbl>
              <c:idx val="5"/>
              <c:layout>
                <c:manualLayout>
                  <c:x val="-7.8185582251075546E-17"/>
                  <c:y val="-8.477140644885680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84-4D79-8534-503403143FBA}"/>
                </c:ext>
              </c:extLst>
            </c:dLbl>
            <c:dLbl>
              <c:idx val="6"/>
              <c:layout>
                <c:manualLayout>
                  <c:x val="-1.4926510860086117E-2"/>
                  <c:y val="-1.412856774147613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584-4D79-8534-503403143FBA}"/>
                </c:ext>
              </c:extLst>
            </c:dLbl>
            <c:dLbl>
              <c:idx val="7"/>
              <c:layout>
                <c:manualLayout>
                  <c:x val="-1.4848630819277042E-2"/>
                  <c:y val="-1.39305281271622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84-4D79-8534-503403143FBA}"/>
                </c:ext>
              </c:extLst>
            </c:dLbl>
            <c:dLbl>
              <c:idx val="8"/>
              <c:layout>
                <c:manualLayout>
                  <c:x val="-1.2727397845094617E-2"/>
                  <c:y val="-1.67166337525947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84-4D79-8534-503403143FBA}"/>
                </c:ext>
              </c:extLst>
            </c:dLbl>
            <c:dLbl>
              <c:idx val="10"/>
              <c:layout>
                <c:manualLayout>
                  <c:x val="0"/>
                  <c:y val="-1.393052812716224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84-4D79-8534-503403143FBA}"/>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'613'!$N$25:$N$35</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'613'!$C$22:$M$22</c:f>
              <c:numCache>
                <c:formatCode>0.0</c:formatCode>
                <c:ptCount val="11"/>
                <c:pt idx="0">
                  <c:v>0.52683569311820877</c:v>
                </c:pt>
                <c:pt idx="1">
                  <c:v>1.1039366798583627</c:v>
                </c:pt>
                <c:pt idx="2">
                  <c:v>0.92006900517538814</c:v>
                </c:pt>
                <c:pt idx="3">
                  <c:v>0.71013557133634608</c:v>
                </c:pt>
                <c:pt idx="4">
                  <c:v>0.21195421788893598</c:v>
                </c:pt>
                <c:pt idx="5">
                  <c:v>0.98388882056327631</c:v>
                </c:pt>
                <c:pt idx="6">
                  <c:v>0.33274179236912155</c:v>
                </c:pt>
                <c:pt idx="7">
                  <c:v>0.45543266102797658</c:v>
                </c:pt>
                <c:pt idx="8">
                  <c:v>0.31908104658583281</c:v>
                </c:pt>
                <c:pt idx="9">
                  <c:v>1.0787757150025088</c:v>
                </c:pt>
                <c:pt idx="10">
                  <c:v>0.7094062007356805</c:v>
                </c:pt>
              </c:numCache>
            </c:numRef>
          </c:val>
          <c:extLst>
            <c:ext xmlns:c16="http://schemas.microsoft.com/office/drawing/2014/chart" uri="{C3380CC4-5D6E-409C-BE32-E72D297353CC}">
              <c16:uniqueId val="{00000007-0415-4342-AA27-C3CBB812867D}"/>
            </c:ext>
          </c:extLst>
        </c:ser>
        <c:dLbls>
          <c:showLegendKey val="0"/>
          <c:showVal val="0"/>
          <c:showCatName val="0"/>
          <c:showSerName val="0"/>
          <c:showPercent val="0"/>
          <c:showBubbleSize val="0"/>
        </c:dLbls>
        <c:gapWidth val="47"/>
        <c:overlap val="100"/>
        <c:axId val="489559552"/>
        <c:axId val="489561088"/>
      </c:barChart>
      <c:catAx>
        <c:axId val="489559552"/>
        <c:scaling>
          <c:orientation val="minMax"/>
        </c:scaling>
        <c:delete val="0"/>
        <c:axPos val="b"/>
        <c:numFmt formatCode="General" sourceLinked="1"/>
        <c:majorTickMark val="out"/>
        <c:minorTickMark val="none"/>
        <c:tickLblPos val="nextTo"/>
        <c:spPr>
          <a:noFill/>
          <a:ln w="6350" cap="flat" cmpd="sng" algn="ctr">
            <a:solidFill>
              <a:schemeClr val="bg1">
                <a:lumMod val="85000"/>
              </a:schemeClr>
            </a:solid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61088"/>
        <c:crosses val="autoZero"/>
        <c:auto val="1"/>
        <c:lblAlgn val="ctr"/>
        <c:lblOffset val="100"/>
        <c:noMultiLvlLbl val="0"/>
      </c:catAx>
      <c:valAx>
        <c:axId val="489561088"/>
        <c:scaling>
          <c:orientation val="minMax"/>
        </c:scaling>
        <c:delete val="0"/>
        <c:axPos val="r"/>
        <c:majorGridlines>
          <c:spPr>
            <a:ln w="28575" cap="flat" cmpd="sng" algn="ctr">
              <a:solidFill>
                <a:schemeClr val="bg1"/>
              </a:solidFill>
              <a:prstDash val="solid"/>
              <a:round/>
            </a:ln>
            <a:effectLst/>
          </c:spPr>
        </c:majorGridlines>
        <c:numFmt formatCode="0\ %" sourceLinked="0"/>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59552"/>
        <c:crosses val="max"/>
        <c:crossBetween val="between"/>
      </c:valAx>
      <c:spPr>
        <a:solidFill>
          <a:schemeClr val="bg1">
            <a:lumMod val="95000"/>
          </a:schemeClr>
        </a:solidFill>
        <a:ln>
          <a:noFill/>
        </a:ln>
        <a:effectLst/>
      </c:spPr>
    </c:plotArea>
    <c:legend>
      <c:legendPos val="r"/>
      <c:layout>
        <c:manualLayout>
          <c:xMode val="edge"/>
          <c:yMode val="edge"/>
          <c:x val="0"/>
          <c:y val="9.6474863718958206E-2"/>
          <c:w val="0.99819574770194797"/>
          <c:h val="5.290880396214933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chemeClr val="bg1"/>
    </a:solidFill>
    <a:ln w="6350"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36231167459801E-3"/>
          <c:y val="0.24786846746980648"/>
          <c:w val="0.91970994108947979"/>
          <c:h val="0.44147428131949285"/>
        </c:manualLayout>
      </c:layout>
      <c:barChart>
        <c:barDir val="col"/>
        <c:grouping val="percentStacked"/>
        <c:varyColors val="0"/>
        <c:ser>
          <c:idx val="0"/>
          <c:order val="0"/>
          <c:tx>
            <c:strRef>
              <c:f>'614'!$A$5</c:f>
              <c:strCache>
                <c:ptCount val="1"/>
                <c:pt idx="0">
                  <c:v>unter 40 m2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'614'!$C$18:$M$18</c:f>
              <c:numCache>
                <c:formatCode>0.0</c:formatCode>
                <c:ptCount val="11"/>
                <c:pt idx="0">
                  <c:v>18.786849205556109</c:v>
                </c:pt>
                <c:pt idx="1">
                  <c:v>8.9249819088204543</c:v>
                </c:pt>
                <c:pt idx="2">
                  <c:v>7.9446710409647094</c:v>
                </c:pt>
                <c:pt idx="3">
                  <c:v>6.4672897196261676</c:v>
                </c:pt>
                <c:pt idx="4">
                  <c:v>11.810444467794474</c:v>
                </c:pt>
                <c:pt idx="5">
                  <c:v>6.9903670919031509</c:v>
                </c:pt>
                <c:pt idx="6">
                  <c:v>8.3777641814526689</c:v>
                </c:pt>
                <c:pt idx="7">
                  <c:v>5.6904675607104025</c:v>
                </c:pt>
                <c:pt idx="8">
                  <c:v>7.1965979718678446</c:v>
                </c:pt>
                <c:pt idx="9">
                  <c:v>7.7527501309586171</c:v>
                </c:pt>
                <c:pt idx="10">
                  <c:v>9.0419771181955131</c:v>
                </c:pt>
              </c:numCache>
            </c:numRef>
          </c:val>
          <c:extLst>
            <c:ext xmlns:c16="http://schemas.microsoft.com/office/drawing/2014/chart" uri="{C3380CC4-5D6E-409C-BE32-E72D297353CC}">
              <c16:uniqueId val="{00000000-0CE6-47CD-A067-A6F7A178D9EF}"/>
            </c:ext>
          </c:extLst>
        </c:ser>
        <c:ser>
          <c:idx val="2"/>
          <c:order val="1"/>
          <c:tx>
            <c:strRef>
              <c:f>'614'!$A$6</c:f>
              <c:strCache>
                <c:ptCount val="1"/>
                <c:pt idx="0">
                  <c:v>40 - 59 m2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'614'!$C$19:$M$19</c:f>
              <c:numCache>
                <c:formatCode>0.0</c:formatCode>
                <c:ptCount val="11"/>
                <c:pt idx="0">
                  <c:v>30.328769861097232</c:v>
                </c:pt>
                <c:pt idx="1">
                  <c:v>24.286403473506475</c:v>
                </c:pt>
                <c:pt idx="2">
                  <c:v>22.752261039191346</c:v>
                </c:pt>
                <c:pt idx="3">
                  <c:v>21.084112149532711</c:v>
                </c:pt>
                <c:pt idx="4">
                  <c:v>39.129977934222971</c:v>
                </c:pt>
                <c:pt idx="5">
                  <c:v>31.033585003905234</c:v>
                </c:pt>
                <c:pt idx="6">
                  <c:v>30.714098417970458</c:v>
                </c:pt>
                <c:pt idx="7">
                  <c:v>16.890177600579921</c:v>
                </c:pt>
                <c:pt idx="8">
                  <c:v>24.457529168029659</c:v>
                </c:pt>
                <c:pt idx="9">
                  <c:v>28.161341016238868</c:v>
                </c:pt>
                <c:pt idx="10">
                  <c:v>28.337608403566627</c:v>
                </c:pt>
              </c:numCache>
            </c:numRef>
          </c:val>
          <c:extLst>
            <c:ext xmlns:c16="http://schemas.microsoft.com/office/drawing/2014/chart" uri="{C3380CC4-5D6E-409C-BE32-E72D297353CC}">
              <c16:uniqueId val="{00000001-0CE6-47CD-A067-A6F7A178D9EF}"/>
            </c:ext>
          </c:extLst>
        </c:ser>
        <c:ser>
          <c:idx val="3"/>
          <c:order val="2"/>
          <c:tx>
            <c:strRef>
              <c:f>'614'!$A$7</c:f>
              <c:strCache>
                <c:ptCount val="1"/>
                <c:pt idx="0">
                  <c:v>60 - 79 m2</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'614'!$C$20:$M$20</c:f>
              <c:numCache>
                <c:formatCode>0.0</c:formatCode>
                <c:ptCount val="11"/>
                <c:pt idx="0">
                  <c:v>23.103827320875386</c:v>
                </c:pt>
                <c:pt idx="1">
                  <c:v>24.857280694701295</c:v>
                </c:pt>
                <c:pt idx="2">
                  <c:v>39.936158893420817</c:v>
                </c:pt>
                <c:pt idx="3">
                  <c:v>43.084112149532707</c:v>
                </c:pt>
                <c:pt idx="4">
                  <c:v>27.84490911001366</c:v>
                </c:pt>
                <c:pt idx="5">
                  <c:v>30.131042263299491</c:v>
                </c:pt>
                <c:pt idx="6">
                  <c:v>23.13608950266585</c:v>
                </c:pt>
                <c:pt idx="7">
                  <c:v>27.437477346864807</c:v>
                </c:pt>
                <c:pt idx="8">
                  <c:v>30.203903609202921</c:v>
                </c:pt>
                <c:pt idx="9">
                  <c:v>22.870612886327919</c:v>
                </c:pt>
                <c:pt idx="10">
                  <c:v>27.409307438622204</c:v>
                </c:pt>
              </c:numCache>
            </c:numRef>
          </c:val>
          <c:extLst>
            <c:ext xmlns:c16="http://schemas.microsoft.com/office/drawing/2014/chart" uri="{C3380CC4-5D6E-409C-BE32-E72D297353CC}">
              <c16:uniqueId val="{00000002-0CE6-47CD-A067-A6F7A178D9EF}"/>
            </c:ext>
          </c:extLst>
        </c:ser>
        <c:ser>
          <c:idx val="1"/>
          <c:order val="3"/>
          <c:tx>
            <c:strRef>
              <c:f>'614'!$A$8</c:f>
              <c:strCache>
                <c:ptCount val="1"/>
                <c:pt idx="0">
                  <c:v>80 - 99 m2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'614'!$C$21:$M$21</c:f>
              <c:numCache>
                <c:formatCode>0.0</c:formatCode>
                <c:ptCount val="11"/>
                <c:pt idx="0">
                  <c:v>11.352053562506246</c:v>
                </c:pt>
                <c:pt idx="1">
                  <c:v>13.532202299589931</c:v>
                </c:pt>
                <c:pt idx="2">
                  <c:v>11.526866465685405</c:v>
                </c:pt>
                <c:pt idx="3">
                  <c:v>14.747663551401867</c:v>
                </c:pt>
                <c:pt idx="4">
                  <c:v>10.475990333088157</c:v>
                </c:pt>
                <c:pt idx="5">
                  <c:v>12.939338713876595</c:v>
                </c:pt>
                <c:pt idx="6">
                  <c:v>11.89144305567695</c:v>
                </c:pt>
                <c:pt idx="7">
                  <c:v>16.165277274374773</c:v>
                </c:pt>
                <c:pt idx="8">
                  <c:v>14.076981790426343</c:v>
                </c:pt>
                <c:pt idx="9">
                  <c:v>12.331063383970665</c:v>
                </c:pt>
                <c:pt idx="10">
                  <c:v>12.667236676031107</c:v>
                </c:pt>
              </c:numCache>
            </c:numRef>
          </c:val>
          <c:extLst>
            <c:ext xmlns:c16="http://schemas.microsoft.com/office/drawing/2014/chart" uri="{C3380CC4-5D6E-409C-BE32-E72D297353CC}">
              <c16:uniqueId val="{00000003-0CE6-47CD-A067-A6F7A178D9EF}"/>
            </c:ext>
          </c:extLst>
        </c:ser>
        <c:ser>
          <c:idx val="4"/>
          <c:order val="4"/>
          <c:tx>
            <c:strRef>
              <c:f>'614'!$A$22</c:f>
              <c:strCache>
                <c:ptCount val="1"/>
                <c:pt idx="0">
                  <c:v>100 - 119 m2</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'614'!$C$22:$M$22</c:f>
              <c:numCache>
                <c:formatCode>0.0</c:formatCode>
                <c:ptCount val="11"/>
                <c:pt idx="0">
                  <c:v>5.6760267812531229</c:v>
                </c:pt>
                <c:pt idx="1">
                  <c:v>9.6888317118276106</c:v>
                </c:pt>
                <c:pt idx="2">
                  <c:v>6.1890406100372406</c:v>
                </c:pt>
                <c:pt idx="3">
                  <c:v>6.5046728971962615</c:v>
                </c:pt>
                <c:pt idx="4">
                  <c:v>4.7704108437532842</c:v>
                </c:pt>
                <c:pt idx="5">
                  <c:v>7.8842315369261478</c:v>
                </c:pt>
                <c:pt idx="6">
                  <c:v>9.6800978935407755</c:v>
                </c:pt>
                <c:pt idx="7">
                  <c:v>12.975715839072127</c:v>
                </c:pt>
                <c:pt idx="8">
                  <c:v>10.053429287972957</c:v>
                </c:pt>
                <c:pt idx="9">
                  <c:v>9.0413829229963323</c:v>
                </c:pt>
                <c:pt idx="10">
                  <c:v>8.3921664427344176</c:v>
                </c:pt>
              </c:numCache>
            </c:numRef>
          </c:val>
          <c:extLst>
            <c:ext xmlns:c16="http://schemas.microsoft.com/office/drawing/2014/chart" uri="{C3380CC4-5D6E-409C-BE32-E72D297353CC}">
              <c16:uniqueId val="{00000004-0CE6-47CD-A067-A6F7A178D9EF}"/>
            </c:ext>
          </c:extLst>
        </c:ser>
        <c:ser>
          <c:idx val="5"/>
          <c:order val="5"/>
          <c:tx>
            <c:strRef>
              <c:f>'614'!$A$23</c:f>
              <c:strCache>
                <c:ptCount val="1"/>
                <c:pt idx="0">
                  <c:v>120 - 139 m2</c:v>
                </c:pt>
              </c:strCache>
            </c:strRef>
          </c:tx>
          <c:spPr>
            <a:solidFill>
              <a:schemeClr val="accent6"/>
            </a:solidFill>
            <a:ln>
              <a:noFill/>
            </a:ln>
            <a:effectLst/>
          </c:spPr>
          <c:invertIfNegative val="0"/>
          <c:dLbls>
            <c:dLbl>
              <c:idx val="0"/>
              <c:layout>
                <c:manualLayout>
                  <c:x val="-1.7464110607392394E-3"/>
                  <c:y val="-7.338412632008364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6A9-4989-A0F3-721DC3DE1DBE}"/>
                </c:ext>
              </c:extLst>
            </c:dLbl>
            <c:dLbl>
              <c:idx val="2"/>
              <c:layout>
                <c:manualLayout>
                  <c:x val="0"/>
                  <c:y val="-7.3384126320083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79-4292-93A8-2CE373B5EC8F}"/>
                </c:ext>
              </c:extLst>
            </c:dLbl>
            <c:dLbl>
              <c:idx val="3"/>
              <c:layout>
                <c:manualLayout>
                  <c:x val="0"/>
                  <c:y val="-3.669206316004215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179-4292-93A8-2CE373B5EC8F}"/>
                </c:ext>
              </c:extLst>
            </c:dLbl>
            <c:dLbl>
              <c:idx val="4"/>
              <c:delete val="1"/>
              <c:extLst>
                <c:ext xmlns:c15="http://schemas.microsoft.com/office/drawing/2012/chart" uri="{CE6537A1-D6FC-4f65-9D91-7224C49458BB}"/>
                <c:ext xmlns:c16="http://schemas.microsoft.com/office/drawing/2014/chart" uri="{C3380CC4-5D6E-409C-BE32-E72D297353CC}">
                  <c16:uniqueId val="{00000007-26A9-4989-A0F3-721DC3DE1DBE}"/>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'614'!$C$23:$M$23</c:f>
              <c:numCache>
                <c:formatCode>0.0</c:formatCode>
                <c:ptCount val="11"/>
                <c:pt idx="0">
                  <c:v>2.9179574297991406</c:v>
                </c:pt>
                <c:pt idx="1">
                  <c:v>7.5420117391653942</c:v>
                </c:pt>
                <c:pt idx="2">
                  <c:v>5.2846249334988471</c:v>
                </c:pt>
                <c:pt idx="3">
                  <c:v>4.5607476635514015</c:v>
                </c:pt>
                <c:pt idx="4">
                  <c:v>2.6373857307975204</c:v>
                </c:pt>
                <c:pt idx="5">
                  <c:v>5.8231363360236053</c:v>
                </c:pt>
                <c:pt idx="6">
                  <c:v>7.5736386679486056</c:v>
                </c:pt>
                <c:pt idx="7">
                  <c:v>10.583544762595142</c:v>
                </c:pt>
                <c:pt idx="8">
                  <c:v>7.4473885072511177</c:v>
                </c:pt>
                <c:pt idx="9">
                  <c:v>6.3907805133577789</c:v>
                </c:pt>
                <c:pt idx="10">
                  <c:v>6.2041447823785676</c:v>
                </c:pt>
              </c:numCache>
            </c:numRef>
          </c:val>
          <c:extLst>
            <c:ext xmlns:c16="http://schemas.microsoft.com/office/drawing/2014/chart" uri="{C3380CC4-5D6E-409C-BE32-E72D297353CC}">
              <c16:uniqueId val="{00000005-0CE6-47CD-A067-A6F7A178D9EF}"/>
            </c:ext>
          </c:extLst>
        </c:ser>
        <c:ser>
          <c:idx val="6"/>
          <c:order val="6"/>
          <c:tx>
            <c:strRef>
              <c:f>'614'!$A$24</c:f>
              <c:strCache>
                <c:ptCount val="1"/>
                <c:pt idx="0">
                  <c:v>140 - 159 m2</c:v>
                </c:pt>
              </c:strCache>
            </c:strRef>
          </c:tx>
          <c:spPr>
            <a:solidFill>
              <a:schemeClr val="accent1">
                <a:lumMod val="60000"/>
              </a:schemeClr>
            </a:solidFill>
            <a:ln>
              <a:noFill/>
            </a:ln>
            <a:effectLst/>
          </c:spPr>
          <c:invertIfNegative val="0"/>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'614'!$C$24:$M$24</c:f>
              <c:numCache>
                <c:formatCode>0.0</c:formatCode>
                <c:ptCount val="11"/>
                <c:pt idx="0">
                  <c:v>1.7787548715898871</c:v>
                </c:pt>
                <c:pt idx="1">
                  <c:v>4.6836053710701941</c:v>
                </c:pt>
                <c:pt idx="2">
                  <c:v>3.2629898918247919</c:v>
                </c:pt>
                <c:pt idx="3">
                  <c:v>1.4205607476635513</c:v>
                </c:pt>
                <c:pt idx="4">
                  <c:v>1.103288851528843</c:v>
                </c:pt>
                <c:pt idx="5">
                  <c:v>2.577453788076022</c:v>
                </c:pt>
                <c:pt idx="6">
                  <c:v>3.5704920898522854</c:v>
                </c:pt>
                <c:pt idx="7">
                  <c:v>4.2769119246103662</c:v>
                </c:pt>
                <c:pt idx="8">
                  <c:v>3.5982989859339223</c:v>
                </c:pt>
                <c:pt idx="9">
                  <c:v>3.8449449973808272</c:v>
                </c:pt>
                <c:pt idx="10">
                  <c:v>3.2034526281503197</c:v>
                </c:pt>
              </c:numCache>
            </c:numRef>
          </c:val>
          <c:extLst>
            <c:ext xmlns:c16="http://schemas.microsoft.com/office/drawing/2014/chart" uri="{C3380CC4-5D6E-409C-BE32-E72D297353CC}">
              <c16:uniqueId val="{00000006-0CE6-47CD-A067-A6F7A178D9EF}"/>
            </c:ext>
          </c:extLst>
        </c:ser>
        <c:ser>
          <c:idx val="7"/>
          <c:order val="7"/>
          <c:tx>
            <c:strRef>
              <c:f>'614'!$A$25</c:f>
              <c:strCache>
                <c:ptCount val="1"/>
                <c:pt idx="0">
                  <c:v>160 - 179 m2</c:v>
                </c:pt>
              </c:strCache>
            </c:strRef>
          </c:tx>
          <c:spPr>
            <a:solidFill>
              <a:schemeClr val="accent2">
                <a:lumMod val="60000"/>
              </a:schemeClr>
            </a:solidFill>
            <a:ln>
              <a:noFill/>
            </a:ln>
            <a:effectLst/>
          </c:spPr>
          <c:invertIfNegative val="0"/>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'614'!$C$25:$M$25</c:f>
              <c:numCache>
                <c:formatCode>0.0</c:formatCode>
                <c:ptCount val="11"/>
                <c:pt idx="0">
                  <c:v>0.98930748476066754</c:v>
                </c:pt>
                <c:pt idx="1">
                  <c:v>2.1830023317520304</c:v>
                </c:pt>
                <c:pt idx="2">
                  <c:v>1.0994857244192233</c:v>
                </c:pt>
                <c:pt idx="3">
                  <c:v>0.80373831775700921</c:v>
                </c:pt>
                <c:pt idx="4">
                  <c:v>0.56740569507197647</c:v>
                </c:pt>
                <c:pt idx="5">
                  <c:v>1.0196997309728368</c:v>
                </c:pt>
                <c:pt idx="6">
                  <c:v>1.3722576697841098</c:v>
                </c:pt>
                <c:pt idx="7">
                  <c:v>2.1747009786154403</c:v>
                </c:pt>
                <c:pt idx="8">
                  <c:v>1.3302802311634501</c:v>
                </c:pt>
                <c:pt idx="9">
                  <c:v>1.7915138816134102</c:v>
                </c:pt>
                <c:pt idx="10">
                  <c:v>1.3851227555881276</c:v>
                </c:pt>
              </c:numCache>
            </c:numRef>
          </c:val>
          <c:extLst>
            <c:ext xmlns:c16="http://schemas.microsoft.com/office/drawing/2014/chart" uri="{C3380CC4-5D6E-409C-BE32-E72D297353CC}">
              <c16:uniqueId val="{00000007-0CE6-47CD-A067-A6F7A178D9EF}"/>
            </c:ext>
          </c:extLst>
        </c:ser>
        <c:ser>
          <c:idx val="8"/>
          <c:order val="8"/>
          <c:tx>
            <c:strRef>
              <c:f>'614'!$A$26</c:f>
              <c:strCache>
                <c:ptCount val="1"/>
                <c:pt idx="0">
                  <c:v>180 - 199 m2</c:v>
                </c:pt>
              </c:strCache>
            </c:strRef>
          </c:tx>
          <c:spPr>
            <a:solidFill>
              <a:schemeClr val="accent3">
                <a:lumMod val="60000"/>
              </a:schemeClr>
            </a:solidFill>
            <a:ln>
              <a:noFill/>
            </a:ln>
            <a:effectLst/>
          </c:spPr>
          <c:invertIfNegative val="0"/>
          <c:cat>
            <c:strRef>
              <c:f>'614'!$N$31:$N$41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'614'!$C$26:$M$26</c:f>
              <c:numCache>
                <c:formatCode>0.0</c:formatCode>
                <c:ptCount val="11"/>
                <c:pt idx="0">
                  <c:v>0.51963625462176477</c:v>
                </c:pt>
                <c:pt idx="1">
                  <c:v>1.3709093832917907</c:v>
                </c:pt>
                <c:pt idx="2">
                  <c:v>0.63841106579180706</c:v>
                </c:pt>
                <c:pt idx="3">
                  <c:v>0.37383177570093462</c:v>
                </c:pt>
                <c:pt idx="4">
                  <c:v>0.18913523169065882</c:v>
                </c:pt>
                <c:pt idx="5">
                  <c:v>0.52069773496485283</c:v>
                </c:pt>
                <c:pt idx="6">
                  <c:v>1.0182676339480814</c:v>
                </c:pt>
                <c:pt idx="7">
                  <c:v>1.1235955056179776</c:v>
                </c:pt>
                <c:pt idx="8">
                  <c:v>0.58881256133464177</c:v>
                </c:pt>
                <c:pt idx="9">
                  <c:v>0.79622839182818228</c:v>
                </c:pt>
                <c:pt idx="10">
                  <c:v>0.80452750295183417</c:v>
                </c:pt>
              </c:numCache>
            </c:numRef>
          </c:val>
          <c:extLst>
            <c:ext xmlns:c16="http://schemas.microsoft.com/office/drawing/2014/chart" uri="{C3380CC4-5D6E-409C-BE32-E72D297353CC}">
              <c16:uniqueId val="{00000008-0CE6-47CD-A067-A6F7A178D9EF}"/>
            </c:ext>
          </c:extLst>
        </c:ser>
        <c:dLbls>
          <c:showLegendKey val="0"/>
          <c:showVal val="0"/>
          <c:showCatName val="0"/>
          <c:showSerName val="0"/>
          <c:showPercent val="0"/>
          <c:showBubbleSize val="0"/>
        </c:dLbls>
        <c:gapWidth val="47"/>
        <c:overlap val="100"/>
        <c:axId val="489559552"/>
        <c:axId val="489561088"/>
      </c:barChart>
      <c:catAx>
        <c:axId val="489559552"/>
        <c:scaling>
          <c:orientation val="minMax"/>
        </c:scaling>
        <c:delete val="0"/>
        <c:axPos val="b"/>
        <c:numFmt formatCode="General" sourceLinked="1"/>
        <c:majorTickMark val="out"/>
        <c:minorTickMark val="none"/>
        <c:tickLblPos val="nextTo"/>
        <c:spPr>
          <a:noFill/>
          <a:ln w="6350" cap="flat" cmpd="sng" algn="ctr">
            <a:solidFill>
              <a:schemeClr val="bg1">
                <a:lumMod val="85000"/>
              </a:schemeClr>
            </a:solid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61088"/>
        <c:crosses val="autoZero"/>
        <c:auto val="1"/>
        <c:lblAlgn val="ctr"/>
        <c:lblOffset val="100"/>
        <c:noMultiLvlLbl val="0"/>
      </c:catAx>
      <c:valAx>
        <c:axId val="489561088"/>
        <c:scaling>
          <c:orientation val="minMax"/>
        </c:scaling>
        <c:delete val="0"/>
        <c:axPos val="r"/>
        <c:majorGridlines>
          <c:spPr>
            <a:ln w="28575" cap="flat" cmpd="sng" algn="ctr">
              <a:solidFill>
                <a:schemeClr val="bg1"/>
              </a:solidFill>
              <a:prstDash val="solid"/>
              <a:round/>
            </a:ln>
            <a:effectLst/>
          </c:spPr>
        </c:majorGridlines>
        <c:numFmt formatCode="0\ %" sourceLinked="0"/>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59552"/>
        <c:crosses val="max"/>
        <c:crossBetween val="between"/>
      </c:valAx>
      <c:spPr>
        <a:solidFill>
          <a:schemeClr val="bg1">
            <a:lumMod val="95000"/>
          </a:schemeClr>
        </a:solidFill>
        <a:ln>
          <a:noFill/>
        </a:ln>
        <a:effectLst/>
      </c:spPr>
    </c:plotArea>
    <c:legend>
      <c:legendPos val="r"/>
      <c:layout>
        <c:manualLayout>
          <c:xMode val="edge"/>
          <c:yMode val="edge"/>
          <c:x val="2.3109771248003744E-2"/>
          <c:y val="0.10523674990636026"/>
          <c:w val="0.97689022875199627"/>
          <c:h val="0.12603900316395669"/>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chemeClr val="bg1"/>
    </a:solidFill>
    <a:ln w="6350"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36231167459801E-3"/>
          <c:y val="0.26150861577085471"/>
          <c:w val="0.91970994108947979"/>
          <c:h val="0.44013747642158541"/>
        </c:manualLayout>
      </c:layout>
      <c:barChart>
        <c:barDir val="col"/>
        <c:grouping val="percentStacked"/>
        <c:varyColors val="0"/>
        <c:ser>
          <c:idx val="3"/>
          <c:order val="0"/>
          <c:tx>
            <c:strRef>
              <c:f>'615'!$A$7</c:f>
              <c:strCache>
                <c:ptCount val="1"/>
                <c:pt idx="0">
                  <c:v>Innerhalb von 3 Monaten für den Bezug verfügbar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'615'!$N$24:$N$34</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'615'!$C$16:$M$16</c:f>
              <c:numCache>
                <c:formatCode>0.0</c:formatCode>
                <c:ptCount val="11"/>
                <c:pt idx="0">
                  <c:v>46.697038724373577</c:v>
                </c:pt>
                <c:pt idx="1">
                  <c:v>50.510204081632651</c:v>
                </c:pt>
                <c:pt idx="2">
                  <c:v>19.950124688279303</c:v>
                </c:pt>
                <c:pt idx="3">
                  <c:v>65.957446808510639</c:v>
                </c:pt>
                <c:pt idx="4">
                  <c:v>61.576354679802961</c:v>
                </c:pt>
                <c:pt idx="5">
                  <c:v>50.247933884297524</c:v>
                </c:pt>
                <c:pt idx="6">
                  <c:v>48.549323017408128</c:v>
                </c:pt>
                <c:pt idx="7">
                  <c:v>37.254901960784316</c:v>
                </c:pt>
                <c:pt idx="8">
                  <c:v>45.754716981132077</c:v>
                </c:pt>
                <c:pt idx="9">
                  <c:v>32.758620689655174</c:v>
                </c:pt>
                <c:pt idx="10">
                  <c:v>45.433658816771974</c:v>
                </c:pt>
              </c:numCache>
            </c:numRef>
          </c:val>
          <c:extLst>
            <c:ext xmlns:c16="http://schemas.microsoft.com/office/drawing/2014/chart" uri="{C3380CC4-5D6E-409C-BE32-E72D297353CC}">
              <c16:uniqueId val="{00000002-3383-43C5-B25D-57A59E6E7433}"/>
            </c:ext>
          </c:extLst>
        </c:ser>
        <c:ser>
          <c:idx val="4"/>
          <c:order val="1"/>
          <c:tx>
            <c:strRef>
              <c:f>'615'!$A$18</c:f>
              <c:strCache>
                <c:ptCount val="1"/>
                <c:pt idx="0">
                  <c:v>Laufende bzw. geplante Baumaßnahmen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'615'!$N$24:$N$34</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'615'!$C$18:$M$18</c:f>
              <c:numCache>
                <c:formatCode>0.0</c:formatCode>
                <c:ptCount val="11"/>
                <c:pt idx="0">
                  <c:v>36.674259681093396</c:v>
                </c:pt>
                <c:pt idx="1">
                  <c:v>20.918367346938776</c:v>
                </c:pt>
                <c:pt idx="2">
                  <c:v>41.645885286783042</c:v>
                </c:pt>
                <c:pt idx="3">
                  <c:v>9.9290780141843982</c:v>
                </c:pt>
                <c:pt idx="4">
                  <c:v>20.689655172413794</c:v>
                </c:pt>
                <c:pt idx="5">
                  <c:v>31.735537190082646</c:v>
                </c:pt>
                <c:pt idx="6">
                  <c:v>27.659574468085108</c:v>
                </c:pt>
                <c:pt idx="7">
                  <c:v>28.431372549019606</c:v>
                </c:pt>
                <c:pt idx="8">
                  <c:v>30.660377358490564</c:v>
                </c:pt>
                <c:pt idx="9">
                  <c:v>26.206896551724139</c:v>
                </c:pt>
                <c:pt idx="10">
                  <c:v>29.063756461803564</c:v>
                </c:pt>
              </c:numCache>
            </c:numRef>
          </c:val>
          <c:extLst>
            <c:ext xmlns:c16="http://schemas.microsoft.com/office/drawing/2014/chart" uri="{C3380CC4-5D6E-409C-BE32-E72D297353CC}">
              <c16:uniqueId val="{00000004-3383-43C5-B25D-57A59E6E7433}"/>
            </c:ext>
          </c:extLst>
        </c:ser>
        <c:ser>
          <c:idx val="5"/>
          <c:order val="2"/>
          <c:tx>
            <c:strRef>
              <c:f>'615'!$A$19</c:f>
              <c:strCache>
                <c:ptCount val="1"/>
                <c:pt idx="0">
                  <c:v>Sonstiger Grund</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'615'!$N$24:$N$34</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'615'!$C$19:$M$19</c:f>
              <c:numCache>
                <c:formatCode>0.0</c:formatCode>
                <c:ptCount val="11"/>
                <c:pt idx="0">
                  <c:v>6.83371298405467</c:v>
                </c:pt>
                <c:pt idx="1">
                  <c:v>9.3537414965986407</c:v>
                </c:pt>
                <c:pt idx="2">
                  <c:v>10.473815461346634</c:v>
                </c:pt>
                <c:pt idx="3">
                  <c:v>12.056737588652481</c:v>
                </c:pt>
                <c:pt idx="4">
                  <c:v>6.8965517241379306</c:v>
                </c:pt>
                <c:pt idx="5">
                  <c:v>10.24793388429752</c:v>
                </c:pt>
                <c:pt idx="6">
                  <c:v>11.605415860735009</c:v>
                </c:pt>
                <c:pt idx="7">
                  <c:v>25.490196078431371</c:v>
                </c:pt>
                <c:pt idx="8">
                  <c:v>9.9056603773584904</c:v>
                </c:pt>
                <c:pt idx="9">
                  <c:v>16.551724137931036</c:v>
                </c:pt>
                <c:pt idx="10">
                  <c:v>10.769672601952902</c:v>
                </c:pt>
              </c:numCache>
            </c:numRef>
          </c:val>
          <c:extLst>
            <c:ext xmlns:c16="http://schemas.microsoft.com/office/drawing/2014/chart" uri="{C3380CC4-5D6E-409C-BE32-E72D297353CC}">
              <c16:uniqueId val="{00000005-3383-43C5-B25D-57A59E6E7433}"/>
            </c:ext>
          </c:extLst>
        </c:ser>
        <c:ser>
          <c:idx val="6"/>
          <c:order val="3"/>
          <c:tx>
            <c:strRef>
              <c:f>'615'!$A$20</c:f>
              <c:strCache>
                <c:ptCount val="1"/>
                <c:pt idx="0">
                  <c:v>Verkauf des Gebäudes oder der Wohnung</c:v>
                </c:pt>
              </c:strCache>
            </c:strRef>
          </c:tx>
          <c:spPr>
            <a:solidFill>
              <a:schemeClr val="accent1">
                <a:lumMod val="60000"/>
              </a:schemeClr>
            </a:solidFill>
            <a:ln>
              <a:noFill/>
            </a:ln>
            <a:effectLst/>
          </c:spPr>
          <c:invertIfNegative val="0"/>
          <c:dLbls>
            <c:dLbl>
              <c:idx val="0"/>
              <c:layout>
                <c:manualLayout>
                  <c:x val="-2.1153801629642337E-3"/>
                  <c:y val="-6.666666666666667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102-49E2-A14B-694725347474}"/>
                </c:ext>
              </c:extLst>
            </c:dLbl>
            <c:dLbl>
              <c:idx val="5"/>
              <c:layout>
                <c:manualLayout>
                  <c:x val="-7.7563043293793373E-17"/>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102-49E2-A14B-694725347474}"/>
                </c:ext>
              </c:extLst>
            </c:dLbl>
            <c:dLbl>
              <c:idx val="7"/>
              <c:delete val="1"/>
              <c:extLst>
                <c:ext xmlns:c15="http://schemas.microsoft.com/office/drawing/2012/chart" uri="{CE6537A1-D6FC-4f65-9D91-7224C49458BB}"/>
                <c:ext xmlns:c16="http://schemas.microsoft.com/office/drawing/2014/chart" uri="{C3380CC4-5D6E-409C-BE32-E72D297353CC}">
                  <c16:uniqueId val="{00000001-CA6A-4D7B-8511-3EC80B77AF9A}"/>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'615'!$N$24:$N$34</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'615'!$C$20:$M$20</c:f>
              <c:numCache>
                <c:formatCode>0.0</c:formatCode>
                <c:ptCount val="11"/>
                <c:pt idx="0">
                  <c:v>3.8724373576309796</c:v>
                </c:pt>
                <c:pt idx="1">
                  <c:v>7.1428571428571423</c:v>
                </c:pt>
                <c:pt idx="2">
                  <c:v>3.7406483790523692</c:v>
                </c:pt>
                <c:pt idx="3">
                  <c:v>9.9290780141843982</c:v>
                </c:pt>
                <c:pt idx="4">
                  <c:v>5.4187192118226601</c:v>
                </c:pt>
                <c:pt idx="5">
                  <c:v>2.9752066115702478</c:v>
                </c:pt>
                <c:pt idx="6">
                  <c:v>6.5764023210831715</c:v>
                </c:pt>
                <c:pt idx="7">
                  <c:v>0</c:v>
                </c:pt>
                <c:pt idx="8">
                  <c:v>8.0188679245283012</c:v>
                </c:pt>
                <c:pt idx="9">
                  <c:v>10.344827586206897</c:v>
                </c:pt>
                <c:pt idx="10">
                  <c:v>5.6289488799540495</c:v>
                </c:pt>
              </c:numCache>
            </c:numRef>
          </c:val>
          <c:extLst>
            <c:ext xmlns:c16="http://schemas.microsoft.com/office/drawing/2014/chart" uri="{C3380CC4-5D6E-409C-BE32-E72D297353CC}">
              <c16:uniqueId val="{00000006-3383-43C5-B25D-57A59E6E7433}"/>
            </c:ext>
          </c:extLst>
        </c:ser>
        <c:ser>
          <c:idx val="1"/>
          <c:order val="4"/>
          <c:tx>
            <c:strRef>
              <c:f>'615'!$A$8</c:f>
              <c:strCache>
                <c:ptCount val="1"/>
                <c:pt idx="0">
                  <c:v>Künftige Selbstnutzung</c:v>
                </c:pt>
              </c:strCache>
            </c:strRef>
          </c:tx>
          <c:spPr>
            <a:solidFill>
              <a:schemeClr val="accent2"/>
            </a:solidFill>
            <a:ln>
              <a:noFill/>
            </a:ln>
            <a:effectLst/>
          </c:spPr>
          <c:invertIfNegative val="0"/>
          <c:dLbls>
            <c:dLbl>
              <c:idx val="0"/>
              <c:layout>
                <c:manualLayout>
                  <c:x val="2.3269181792606442E-2"/>
                  <c:y val="-0.0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102-49E2-A14B-694725347474}"/>
                </c:ext>
              </c:extLst>
            </c:dLbl>
            <c:dLbl>
              <c:idx val="2"/>
              <c:layout>
                <c:manualLayout>
                  <c:x val="0"/>
                  <c:y val="-6.66666666666672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98D-43C5-A875-97AAE4756FBD}"/>
                </c:ext>
              </c:extLst>
            </c:dLbl>
            <c:dLbl>
              <c:idx val="3"/>
              <c:layout>
                <c:manualLayout>
                  <c:x val="-1.0576900814821119E-3"/>
                  <c:y val="-6.6666666666666671E-3"/>
                </c:manualLayout>
              </c:layout>
              <c:spPr>
                <a:noFill/>
                <a:ln>
                  <a:noFill/>
                </a:ln>
                <a:effectLst/>
              </c:spPr>
              <c:txPr>
                <a:bodyPr rot="0" spcFirstLastPara="1" vertOverflow="ellipsis" vert="horz" wrap="square" lIns="38100" tIns="19050" rIns="38100" bIns="19050" anchor="ctr" anchorCtr="1">
                  <a:no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4.8034620278433998E-2"/>
                      <c:h val="5.525013123359581E-2"/>
                    </c:manualLayout>
                  </c15:layout>
                </c:ext>
                <c:ext xmlns:c16="http://schemas.microsoft.com/office/drawing/2014/chart" uri="{C3380CC4-5D6E-409C-BE32-E72D297353CC}">
                  <c16:uniqueId val="{00000000-CA6A-4D7B-8511-3EC80B77AF9A}"/>
                </c:ext>
              </c:extLst>
            </c:dLbl>
            <c:dLbl>
              <c:idx val="4"/>
              <c:layout>
                <c:manualLayout>
                  <c:x val="1.057690081482112E-2"/>
                  <c:y val="-6.666666666666667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102-49E2-A14B-694725347474}"/>
                </c:ext>
              </c:extLst>
            </c:dLbl>
            <c:dLbl>
              <c:idx val="5"/>
              <c:layout>
                <c:manualLayout>
                  <c:x val="3.1730702444463361E-2"/>
                  <c:y val="-1.6666666666666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102-49E2-A14B-694725347474}"/>
                </c:ext>
              </c:extLst>
            </c:dLbl>
            <c:dLbl>
              <c:idx val="6"/>
              <c:layout>
                <c:manualLayout>
                  <c:x val="2.1153801629642241E-2"/>
                  <c:y val="-6.666666666666697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102-49E2-A14B-694725347474}"/>
                </c:ext>
              </c:extLst>
            </c:dLbl>
            <c:dLbl>
              <c:idx val="8"/>
              <c:layout>
                <c:manualLayout>
                  <c:x val="1.4807661140749568E-2"/>
                  <c:y val="-0.0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102-49E2-A14B-694725347474}"/>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'615'!$N$24:$N$34</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'615'!$C$17:$M$17</c:f>
              <c:numCache>
                <c:formatCode>0.0</c:formatCode>
                <c:ptCount val="11"/>
                <c:pt idx="0">
                  <c:v>3.1890660592255129</c:v>
                </c:pt>
                <c:pt idx="1">
                  <c:v>10.034013605442176</c:v>
                </c:pt>
                <c:pt idx="2">
                  <c:v>1.2468827930174564</c:v>
                </c:pt>
                <c:pt idx="3">
                  <c:v>2.1276595744680851</c:v>
                </c:pt>
                <c:pt idx="4">
                  <c:v>2.4630541871921183</c:v>
                </c:pt>
                <c:pt idx="5">
                  <c:v>3.8016528925619832</c:v>
                </c:pt>
                <c:pt idx="6">
                  <c:v>4.2553191489361701</c:v>
                </c:pt>
                <c:pt idx="7">
                  <c:v>8.8235294117647065</c:v>
                </c:pt>
                <c:pt idx="8">
                  <c:v>3.3018867924528301</c:v>
                </c:pt>
                <c:pt idx="9">
                  <c:v>11.724137931034482</c:v>
                </c:pt>
                <c:pt idx="10">
                  <c:v>5.0258472142446875</c:v>
                </c:pt>
              </c:numCache>
            </c:numRef>
          </c:val>
          <c:extLst>
            <c:ext xmlns:c16="http://schemas.microsoft.com/office/drawing/2014/chart" uri="{C3380CC4-5D6E-409C-BE32-E72D297353CC}">
              <c16:uniqueId val="{00000003-3383-43C5-B25D-57A59E6E7433}"/>
            </c:ext>
          </c:extLst>
        </c:ser>
        <c:ser>
          <c:idx val="2"/>
          <c:order val="5"/>
          <c:tx>
            <c:strRef>
              <c:f>'615'!$A$6</c:f>
              <c:strCache>
                <c:ptCount val="1"/>
                <c:pt idx="0">
                  <c:v>Geplanter Abriss/Rückbau</c:v>
                </c:pt>
              </c:strCache>
            </c:strRef>
          </c:tx>
          <c:spPr>
            <a:solidFill>
              <a:schemeClr val="accent3"/>
            </a:solidFill>
            <a:ln>
              <a:noFill/>
            </a:ln>
            <a:effectLst/>
          </c:spPr>
          <c:invertIfNegative val="0"/>
          <c:dLbls>
            <c:dLbl>
              <c:idx val="0"/>
              <c:layout>
                <c:manualLayout>
                  <c:x val="-8.4615206518569054E-3"/>
                  <c:y val="-1.6666666666666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98D-43C5-A875-97AAE4756FBD}"/>
                </c:ext>
              </c:extLst>
            </c:dLbl>
            <c:dLbl>
              <c:idx val="3"/>
              <c:delete val="1"/>
              <c:extLst>
                <c:ext xmlns:c15="http://schemas.microsoft.com/office/drawing/2012/chart" uri="{CE6537A1-D6FC-4f65-9D91-7224C49458BB}"/>
                <c:ext xmlns:c16="http://schemas.microsoft.com/office/drawing/2014/chart" uri="{C3380CC4-5D6E-409C-BE32-E72D297353CC}">
                  <c16:uniqueId val="{00000003-CA6A-4D7B-8511-3EC80B77AF9A}"/>
                </c:ext>
              </c:extLst>
            </c:dLbl>
            <c:dLbl>
              <c:idx val="4"/>
              <c:layout>
                <c:manualLayout>
                  <c:x val="-8.461520651856895E-3"/>
                  <c:y val="-2.00000000000000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98D-43C5-A875-97AAE4756FBD}"/>
                </c:ext>
              </c:extLst>
            </c:dLbl>
            <c:dLbl>
              <c:idx val="5"/>
              <c:layout>
                <c:manualLayout>
                  <c:x val="-1.057690081482112E-2"/>
                  <c:y val="-2.66666666666666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102-49E2-A14B-694725347474}"/>
                </c:ext>
              </c:extLst>
            </c:dLbl>
            <c:dLbl>
              <c:idx val="6"/>
              <c:layout>
                <c:manualLayout>
                  <c:x val="-1.4807661140749568E-2"/>
                  <c:y val="-1.33333333333333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98D-43C5-A875-97AAE4756FBD}"/>
                </c:ext>
              </c:extLst>
            </c:dLbl>
            <c:dLbl>
              <c:idx val="7"/>
              <c:delete val="1"/>
              <c:extLst>
                <c:ext xmlns:c15="http://schemas.microsoft.com/office/drawing/2012/chart" uri="{CE6537A1-D6FC-4f65-9D91-7224C49458BB}"/>
                <c:ext xmlns:c16="http://schemas.microsoft.com/office/drawing/2014/chart" uri="{C3380CC4-5D6E-409C-BE32-E72D297353CC}">
                  <c16:uniqueId val="{00000002-CA6A-4D7B-8511-3EC80B77AF9A}"/>
                </c:ext>
              </c:extLst>
            </c:dLbl>
            <c:dLbl>
              <c:idx val="8"/>
              <c:layout>
                <c:manualLayout>
                  <c:x val="-1.4807661140749644E-2"/>
                  <c:y val="-0.0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102-49E2-A14B-694725347474}"/>
                </c:ext>
              </c:extLst>
            </c:dLbl>
            <c:dLbl>
              <c:idx val="10"/>
              <c:layout>
                <c:manualLayout>
                  <c:x val="0"/>
                  <c:y val="-1.66666666666666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102-49E2-A14B-694725347474}"/>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'615'!$N$24:$N$34</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'615'!$C$15:$M$15</c:f>
              <c:numCache>
                <c:formatCode>0.0</c:formatCode>
                <c:ptCount val="11"/>
                <c:pt idx="0">
                  <c:v>2.7334851936218678</c:v>
                </c:pt>
                <c:pt idx="1">
                  <c:v>2.0408163265306123</c:v>
                </c:pt>
                <c:pt idx="2">
                  <c:v>22.942643391521198</c:v>
                </c:pt>
                <c:pt idx="3">
                  <c:v>0</c:v>
                </c:pt>
                <c:pt idx="4">
                  <c:v>2.9556650246305418</c:v>
                </c:pt>
                <c:pt idx="5">
                  <c:v>0.99173553719008267</c:v>
                </c:pt>
                <c:pt idx="6">
                  <c:v>1.3539651837524178</c:v>
                </c:pt>
                <c:pt idx="7">
                  <c:v>0</c:v>
                </c:pt>
                <c:pt idx="8">
                  <c:v>2.358490566037736</c:v>
                </c:pt>
                <c:pt idx="9">
                  <c:v>2.4137931034482758</c:v>
                </c:pt>
                <c:pt idx="10">
                  <c:v>4.0781160252728315</c:v>
                </c:pt>
              </c:numCache>
            </c:numRef>
          </c:val>
          <c:extLst>
            <c:ext xmlns:c16="http://schemas.microsoft.com/office/drawing/2014/chart" uri="{C3380CC4-5D6E-409C-BE32-E72D297353CC}">
              <c16:uniqueId val="{00000001-3383-43C5-B25D-57A59E6E7433}"/>
            </c:ext>
          </c:extLst>
        </c:ser>
        <c:dLbls>
          <c:showLegendKey val="0"/>
          <c:showVal val="0"/>
          <c:showCatName val="0"/>
          <c:showSerName val="0"/>
          <c:showPercent val="0"/>
          <c:showBubbleSize val="0"/>
        </c:dLbls>
        <c:gapWidth val="47"/>
        <c:overlap val="100"/>
        <c:axId val="489559552"/>
        <c:axId val="489561088"/>
      </c:barChart>
      <c:catAx>
        <c:axId val="489559552"/>
        <c:scaling>
          <c:orientation val="minMax"/>
        </c:scaling>
        <c:delete val="0"/>
        <c:axPos val="b"/>
        <c:numFmt formatCode="General" sourceLinked="1"/>
        <c:majorTickMark val="out"/>
        <c:minorTickMark val="none"/>
        <c:tickLblPos val="nextTo"/>
        <c:spPr>
          <a:noFill/>
          <a:ln w="6350" cap="flat" cmpd="sng" algn="ctr">
            <a:solidFill>
              <a:schemeClr val="bg1">
                <a:lumMod val="85000"/>
              </a:schemeClr>
            </a:solid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61088"/>
        <c:crosses val="autoZero"/>
        <c:auto val="1"/>
        <c:lblAlgn val="ctr"/>
        <c:lblOffset val="100"/>
        <c:noMultiLvlLbl val="0"/>
      </c:catAx>
      <c:valAx>
        <c:axId val="489561088"/>
        <c:scaling>
          <c:orientation val="minMax"/>
        </c:scaling>
        <c:delete val="0"/>
        <c:axPos val="r"/>
        <c:majorGridlines>
          <c:spPr>
            <a:ln w="28575" cap="flat" cmpd="sng" algn="ctr">
              <a:solidFill>
                <a:schemeClr val="bg1"/>
              </a:solidFill>
              <a:prstDash val="solid"/>
              <a:round/>
            </a:ln>
            <a:effectLst/>
          </c:spPr>
        </c:majorGridlines>
        <c:numFmt formatCode="0\ %" sourceLinked="0"/>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59552"/>
        <c:crosses val="max"/>
        <c:crossBetween val="between"/>
      </c:valAx>
      <c:spPr>
        <a:solidFill>
          <a:schemeClr val="bg1">
            <a:lumMod val="95000"/>
          </a:schemeClr>
        </a:solidFill>
        <a:ln>
          <a:noFill/>
        </a:ln>
        <a:effectLst/>
      </c:spPr>
    </c:plotArea>
    <c:legend>
      <c:legendPos val="r"/>
      <c:layout>
        <c:manualLayout>
          <c:xMode val="edge"/>
          <c:yMode val="edge"/>
          <c:x val="2.0994398573267691E-2"/>
          <c:y val="0.10190341207349081"/>
          <c:w val="0.97689022875199627"/>
          <c:h val="0.12603900316395669"/>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chemeClr val="bg1"/>
    </a:solidFill>
    <a:ln w="6350"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491668417580976E-2"/>
          <c:y val="0.14275467478879991"/>
          <c:w val="0.87596539086169445"/>
          <c:h val="0.74868782940044232"/>
        </c:manualLayout>
      </c:layout>
      <c:lineChart>
        <c:grouping val="standard"/>
        <c:varyColors val="0"/>
        <c:ser>
          <c:idx val="0"/>
          <c:order val="0"/>
          <c:tx>
            <c:strRef>
              <c:f>'602'!$E$5:$F$5</c:f>
              <c:strCache>
                <c:ptCount val="1"/>
                <c:pt idx="0">
                  <c:v>mit 1 Wohnung</c:v>
                </c:pt>
              </c:strCache>
            </c:strRef>
          </c:tx>
          <c:spPr>
            <a:ln w="28575">
              <a:solidFill>
                <a:schemeClr val="accent2">
                  <a:lumMod val="50000"/>
                </a:schemeClr>
              </a:solidFill>
            </a:ln>
          </c:spPr>
          <c:marker>
            <c:symbol val="none"/>
          </c:marker>
          <c:cat>
            <c:strRef>
              <c:f>'602'!$M$48:$M$83</c:f>
              <c:strCache>
                <c:ptCount val="36"/>
                <c:pt idx="0">
                  <c:v>89</c:v>
                </c:pt>
                <c:pt idx="1">
                  <c:v>90</c:v>
                </c:pt>
                <c:pt idx="6">
                  <c:v>1995</c:v>
                </c:pt>
                <c:pt idx="11">
                  <c:v>2000</c:v>
                </c:pt>
                <c:pt idx="16">
                  <c:v>2005</c:v>
                </c:pt>
                <c:pt idx="21">
                  <c:v>2010</c:v>
                </c:pt>
                <c:pt idx="26">
                  <c:v>2015</c:v>
                </c:pt>
                <c:pt idx="31">
                  <c:v>2020</c:v>
                </c:pt>
                <c:pt idx="35">
                  <c:v>2024</c:v>
                </c:pt>
              </c:strCache>
            </c:strRef>
          </c:cat>
          <c:val>
            <c:numRef>
              <c:f>'602'!$E$9:$E$44</c:f>
              <c:numCache>
                <c:formatCode>[=0]"- ";###\ ##0\ \ </c:formatCode>
                <c:ptCount val="36"/>
                <c:pt idx="0">
                  <c:v>21430</c:v>
                </c:pt>
                <c:pt idx="1">
                  <c:v>21592</c:v>
                </c:pt>
                <c:pt idx="2">
                  <c:v>21782</c:v>
                </c:pt>
                <c:pt idx="3">
                  <c:v>21883</c:v>
                </c:pt>
                <c:pt idx="4">
                  <c:v>21986</c:v>
                </c:pt>
                <c:pt idx="5">
                  <c:v>22162</c:v>
                </c:pt>
                <c:pt idx="6">
                  <c:v>22317</c:v>
                </c:pt>
                <c:pt idx="7">
                  <c:v>22558</c:v>
                </c:pt>
                <c:pt idx="8">
                  <c:v>22748</c:v>
                </c:pt>
                <c:pt idx="9">
                  <c:v>22899</c:v>
                </c:pt>
                <c:pt idx="10">
                  <c:v>23221</c:v>
                </c:pt>
                <c:pt idx="11">
                  <c:v>23304</c:v>
                </c:pt>
                <c:pt idx="12">
                  <c:v>23416</c:v>
                </c:pt>
                <c:pt idx="13">
                  <c:v>23559</c:v>
                </c:pt>
                <c:pt idx="14">
                  <c:v>23826</c:v>
                </c:pt>
                <c:pt idx="15">
                  <c:v>24066</c:v>
                </c:pt>
                <c:pt idx="16">
                  <c:v>24351</c:v>
                </c:pt>
                <c:pt idx="17">
                  <c:v>24698</c:v>
                </c:pt>
                <c:pt idx="18">
                  <c:v>24910</c:v>
                </c:pt>
                <c:pt idx="19">
                  <c:v>25112</c:v>
                </c:pt>
                <c:pt idx="20">
                  <c:v>25279</c:v>
                </c:pt>
                <c:pt idx="21">
                  <c:v>27896</c:v>
                </c:pt>
                <c:pt idx="22">
                  <c:v>27996</c:v>
                </c:pt>
                <c:pt idx="23">
                  <c:v>28149</c:v>
                </c:pt>
                <c:pt idx="24">
                  <c:v>28170</c:v>
                </c:pt>
                <c:pt idx="25">
                  <c:v>28415</c:v>
                </c:pt>
                <c:pt idx="26">
                  <c:v>28453</c:v>
                </c:pt>
                <c:pt idx="27">
                  <c:v>28625</c:v>
                </c:pt>
                <c:pt idx="28">
                  <c:v>28730</c:v>
                </c:pt>
                <c:pt idx="29">
                  <c:v>28778</c:v>
                </c:pt>
                <c:pt idx="30">
                  <c:v>28851</c:v>
                </c:pt>
                <c:pt idx="31">
                  <c:v>29019</c:v>
                </c:pt>
                <c:pt idx="32">
                  <c:v>29189</c:v>
                </c:pt>
                <c:pt idx="33">
                  <c:v>30326</c:v>
                </c:pt>
                <c:pt idx="34">
                  <c:v>30442</c:v>
                </c:pt>
                <c:pt idx="35">
                  <c:v>30516</c:v>
                </c:pt>
              </c:numCache>
            </c:numRef>
          </c:val>
          <c:smooth val="0"/>
          <c:extLst>
            <c:ext xmlns:c16="http://schemas.microsoft.com/office/drawing/2014/chart" uri="{C3380CC4-5D6E-409C-BE32-E72D297353CC}">
              <c16:uniqueId val="{00000000-3DEF-4938-B76B-71B9FA67A7DB}"/>
            </c:ext>
          </c:extLst>
        </c:ser>
        <c:ser>
          <c:idx val="1"/>
          <c:order val="1"/>
          <c:tx>
            <c:strRef>
              <c:f>'602'!$G$5:$I$5</c:f>
              <c:strCache>
                <c:ptCount val="1"/>
                <c:pt idx="0">
                  <c:v>mit 2 Wohnungen</c:v>
                </c:pt>
              </c:strCache>
            </c:strRef>
          </c:tx>
          <c:spPr>
            <a:ln w="28575"/>
          </c:spPr>
          <c:marker>
            <c:symbol val="none"/>
          </c:marker>
          <c:cat>
            <c:strRef>
              <c:f>'602'!$M$48:$M$83</c:f>
              <c:strCache>
                <c:ptCount val="36"/>
                <c:pt idx="0">
                  <c:v>89</c:v>
                </c:pt>
                <c:pt idx="1">
                  <c:v>90</c:v>
                </c:pt>
                <c:pt idx="6">
                  <c:v>1995</c:v>
                </c:pt>
                <c:pt idx="11">
                  <c:v>2000</c:v>
                </c:pt>
                <c:pt idx="16">
                  <c:v>2005</c:v>
                </c:pt>
                <c:pt idx="21">
                  <c:v>2010</c:v>
                </c:pt>
                <c:pt idx="26">
                  <c:v>2015</c:v>
                </c:pt>
                <c:pt idx="31">
                  <c:v>2020</c:v>
                </c:pt>
                <c:pt idx="35">
                  <c:v>2024</c:v>
                </c:pt>
              </c:strCache>
            </c:strRef>
          </c:cat>
          <c:val>
            <c:numRef>
              <c:f>'602'!$G$9:$G$44</c:f>
              <c:numCache>
                <c:formatCode>[=0]"- ";###\ ##0\ \ </c:formatCode>
                <c:ptCount val="36"/>
                <c:pt idx="0">
                  <c:v>5195</c:v>
                </c:pt>
                <c:pt idx="1">
                  <c:v>5205</c:v>
                </c:pt>
                <c:pt idx="2">
                  <c:v>5248</c:v>
                </c:pt>
                <c:pt idx="3">
                  <c:v>5304</c:v>
                </c:pt>
                <c:pt idx="4">
                  <c:v>5332</c:v>
                </c:pt>
                <c:pt idx="5">
                  <c:v>5365</c:v>
                </c:pt>
                <c:pt idx="6">
                  <c:v>5416</c:v>
                </c:pt>
                <c:pt idx="7">
                  <c:v>5444</c:v>
                </c:pt>
                <c:pt idx="8">
                  <c:v>5458</c:v>
                </c:pt>
                <c:pt idx="9">
                  <c:v>5483</c:v>
                </c:pt>
                <c:pt idx="10">
                  <c:v>5506</c:v>
                </c:pt>
                <c:pt idx="11">
                  <c:v>5527</c:v>
                </c:pt>
                <c:pt idx="12">
                  <c:v>5533</c:v>
                </c:pt>
                <c:pt idx="13">
                  <c:v>5536</c:v>
                </c:pt>
                <c:pt idx="14">
                  <c:v>5560</c:v>
                </c:pt>
                <c:pt idx="15">
                  <c:v>5568</c:v>
                </c:pt>
                <c:pt idx="16">
                  <c:v>5557</c:v>
                </c:pt>
                <c:pt idx="17">
                  <c:v>5557</c:v>
                </c:pt>
                <c:pt idx="18">
                  <c:v>5553</c:v>
                </c:pt>
                <c:pt idx="19">
                  <c:v>5555</c:v>
                </c:pt>
                <c:pt idx="20">
                  <c:v>5549</c:v>
                </c:pt>
                <c:pt idx="21">
                  <c:v>3996</c:v>
                </c:pt>
                <c:pt idx="22">
                  <c:v>4003</c:v>
                </c:pt>
                <c:pt idx="23">
                  <c:v>4011</c:v>
                </c:pt>
                <c:pt idx="24">
                  <c:v>4018</c:v>
                </c:pt>
                <c:pt idx="25">
                  <c:v>4028</c:v>
                </c:pt>
                <c:pt idx="26">
                  <c:v>4029</c:v>
                </c:pt>
                <c:pt idx="27">
                  <c:v>4055</c:v>
                </c:pt>
                <c:pt idx="28">
                  <c:v>4059</c:v>
                </c:pt>
                <c:pt idx="29">
                  <c:v>4069</c:v>
                </c:pt>
                <c:pt idx="30">
                  <c:v>4078</c:v>
                </c:pt>
                <c:pt idx="31">
                  <c:v>4090</c:v>
                </c:pt>
                <c:pt idx="32">
                  <c:v>4103</c:v>
                </c:pt>
                <c:pt idx="33">
                  <c:v>3292</c:v>
                </c:pt>
                <c:pt idx="34">
                  <c:v>3304</c:v>
                </c:pt>
                <c:pt idx="35">
                  <c:v>3313</c:v>
                </c:pt>
              </c:numCache>
            </c:numRef>
          </c:val>
          <c:smooth val="0"/>
          <c:extLst>
            <c:ext xmlns:c16="http://schemas.microsoft.com/office/drawing/2014/chart" uri="{C3380CC4-5D6E-409C-BE32-E72D297353CC}">
              <c16:uniqueId val="{00000001-3DEF-4938-B76B-71B9FA67A7DB}"/>
            </c:ext>
          </c:extLst>
        </c:ser>
        <c:ser>
          <c:idx val="2"/>
          <c:order val="2"/>
          <c:tx>
            <c:strRef>
              <c:f>'602'!$J$5:$L$5</c:f>
              <c:strCache>
                <c:ptCount val="1"/>
                <c:pt idx="0">
                  <c:v> ≥ 3 Wohnungen</c:v>
                </c:pt>
              </c:strCache>
            </c:strRef>
          </c:tx>
          <c:spPr>
            <a:ln w="28575">
              <a:solidFill>
                <a:schemeClr val="accent2">
                  <a:lumMod val="75000"/>
                </a:schemeClr>
              </a:solidFill>
            </a:ln>
          </c:spPr>
          <c:marker>
            <c:symbol val="none"/>
          </c:marker>
          <c:cat>
            <c:strRef>
              <c:f>'602'!$M$48:$M$83</c:f>
              <c:strCache>
                <c:ptCount val="36"/>
                <c:pt idx="0">
                  <c:v>89</c:v>
                </c:pt>
                <c:pt idx="1">
                  <c:v>90</c:v>
                </c:pt>
                <c:pt idx="6">
                  <c:v>1995</c:v>
                </c:pt>
                <c:pt idx="11">
                  <c:v>2000</c:v>
                </c:pt>
                <c:pt idx="16">
                  <c:v>2005</c:v>
                </c:pt>
                <c:pt idx="21">
                  <c:v>2010</c:v>
                </c:pt>
                <c:pt idx="26">
                  <c:v>2015</c:v>
                </c:pt>
                <c:pt idx="31">
                  <c:v>2020</c:v>
                </c:pt>
                <c:pt idx="35">
                  <c:v>2024</c:v>
                </c:pt>
              </c:strCache>
            </c:strRef>
          </c:cat>
          <c:val>
            <c:numRef>
              <c:f>'602'!$J$9:$J$44</c:f>
              <c:numCache>
                <c:formatCode>[=0]"- ";###\ ##0\ \ </c:formatCode>
                <c:ptCount val="36"/>
                <c:pt idx="0">
                  <c:v>10136</c:v>
                </c:pt>
                <c:pt idx="1">
                  <c:v>10160</c:v>
                </c:pt>
                <c:pt idx="2">
                  <c:v>10184</c:v>
                </c:pt>
                <c:pt idx="3">
                  <c:v>10215</c:v>
                </c:pt>
                <c:pt idx="4">
                  <c:v>10247</c:v>
                </c:pt>
                <c:pt idx="5">
                  <c:v>10289</c:v>
                </c:pt>
                <c:pt idx="6">
                  <c:v>10378</c:v>
                </c:pt>
                <c:pt idx="7">
                  <c:v>10419</c:v>
                </c:pt>
                <c:pt idx="8">
                  <c:v>10478</c:v>
                </c:pt>
                <c:pt idx="9">
                  <c:v>10529</c:v>
                </c:pt>
                <c:pt idx="10">
                  <c:v>10545</c:v>
                </c:pt>
                <c:pt idx="11">
                  <c:v>10562</c:v>
                </c:pt>
                <c:pt idx="12">
                  <c:v>10576</c:v>
                </c:pt>
                <c:pt idx="13">
                  <c:v>10575</c:v>
                </c:pt>
                <c:pt idx="14">
                  <c:v>10569</c:v>
                </c:pt>
                <c:pt idx="15">
                  <c:v>10580</c:v>
                </c:pt>
                <c:pt idx="16">
                  <c:v>10594</c:v>
                </c:pt>
                <c:pt idx="17">
                  <c:v>10612</c:v>
                </c:pt>
                <c:pt idx="18">
                  <c:v>10618</c:v>
                </c:pt>
                <c:pt idx="19">
                  <c:v>10628</c:v>
                </c:pt>
                <c:pt idx="20">
                  <c:v>10652</c:v>
                </c:pt>
                <c:pt idx="21">
                  <c:v>10388</c:v>
                </c:pt>
                <c:pt idx="22">
                  <c:v>10410</c:v>
                </c:pt>
                <c:pt idx="23">
                  <c:v>10439</c:v>
                </c:pt>
                <c:pt idx="24">
                  <c:v>10454</c:v>
                </c:pt>
                <c:pt idx="25">
                  <c:v>10472</c:v>
                </c:pt>
                <c:pt idx="26">
                  <c:v>10477</c:v>
                </c:pt>
                <c:pt idx="27">
                  <c:v>10541</c:v>
                </c:pt>
                <c:pt idx="28">
                  <c:v>10556</c:v>
                </c:pt>
                <c:pt idx="29">
                  <c:v>10591</c:v>
                </c:pt>
                <c:pt idx="30">
                  <c:v>10651</c:v>
                </c:pt>
                <c:pt idx="31">
                  <c:v>10742</c:v>
                </c:pt>
                <c:pt idx="32">
                  <c:v>10815</c:v>
                </c:pt>
                <c:pt idx="33">
                  <c:v>11121</c:v>
                </c:pt>
                <c:pt idx="34">
                  <c:v>11159</c:v>
                </c:pt>
                <c:pt idx="35">
                  <c:v>11190</c:v>
                </c:pt>
              </c:numCache>
            </c:numRef>
          </c:val>
          <c:smooth val="0"/>
          <c:extLst>
            <c:ext xmlns:c16="http://schemas.microsoft.com/office/drawing/2014/chart" uri="{C3380CC4-5D6E-409C-BE32-E72D297353CC}">
              <c16:uniqueId val="{00000002-3DEF-4938-B76B-71B9FA67A7DB}"/>
            </c:ext>
          </c:extLst>
        </c:ser>
        <c:dLbls>
          <c:showLegendKey val="0"/>
          <c:showVal val="0"/>
          <c:showCatName val="0"/>
          <c:showSerName val="0"/>
          <c:showPercent val="0"/>
          <c:showBubbleSize val="0"/>
        </c:dLbls>
        <c:smooth val="0"/>
        <c:axId val="401374208"/>
        <c:axId val="401376000"/>
      </c:lineChart>
      <c:catAx>
        <c:axId val="401374208"/>
        <c:scaling>
          <c:orientation val="minMax"/>
        </c:scaling>
        <c:delete val="0"/>
        <c:axPos val="b"/>
        <c:numFmt formatCode="General" sourceLinked="1"/>
        <c:majorTickMark val="out"/>
        <c:minorTickMark val="none"/>
        <c:tickLblPos val="nextTo"/>
        <c:spPr>
          <a:noFill/>
          <a:ln w="3175">
            <a:solidFill>
              <a:schemeClr val="bg1">
                <a:lumMod val="85000"/>
              </a:schemeClr>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401376000"/>
        <c:crosses val="autoZero"/>
        <c:auto val="1"/>
        <c:lblAlgn val="ctr"/>
        <c:lblOffset val="100"/>
        <c:noMultiLvlLbl val="0"/>
      </c:catAx>
      <c:valAx>
        <c:axId val="401376000"/>
        <c:scaling>
          <c:orientation val="minMax"/>
        </c:scaling>
        <c:delete val="0"/>
        <c:axPos val="r"/>
        <c:majorGridlines>
          <c:spPr>
            <a:ln w="28575">
              <a:solidFill>
                <a:schemeClr val="bg1"/>
              </a:solidFill>
            </a:ln>
          </c:spPr>
        </c:majorGridlines>
        <c:numFmt formatCode="[=0]&quot;-   &quot;;#\ ##0\ \ " sourceLinked="0"/>
        <c:majorTickMark val="out"/>
        <c:minorTickMark val="none"/>
        <c:tickLblPos val="nextTo"/>
        <c:spPr>
          <a:ln>
            <a:solidFill>
              <a:schemeClr val="bg1"/>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01374208"/>
        <c:crosses val="max"/>
        <c:crossBetween val="midCat"/>
      </c:valAx>
      <c:spPr>
        <a:solidFill>
          <a:schemeClr val="bg1">
            <a:lumMod val="95000"/>
          </a:schemeClr>
        </a:solidFill>
        <a:ln w="31750">
          <a:solidFill>
            <a:schemeClr val="bg1"/>
          </a:solidFill>
        </a:ln>
      </c:spPr>
    </c:plotArea>
    <c:legend>
      <c:legendPos val="r"/>
      <c:layout>
        <c:manualLayout>
          <c:xMode val="edge"/>
          <c:yMode val="edge"/>
          <c:x val="2.0153395336652252E-2"/>
          <c:y val="8.4131705759002362E-2"/>
          <c:w val="0.63280900237043913"/>
          <c:h val="4.225377611125352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printSettings>
    <c:headerFooter/>
    <c:pageMargins b="0.59055118110236227" l="0.59055118110236227" r="0.59055118110236227" t="0.59055118110236227" header="0.31496062992125984" footer="0.31496062992125984"/>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58452570217276E-2"/>
          <c:y val="0.10054347826086957"/>
          <c:w val="0.89876861576722622"/>
          <c:h val="0.76962506836888189"/>
        </c:manualLayout>
      </c:layout>
      <c:lineChart>
        <c:grouping val="standard"/>
        <c:varyColors val="0"/>
        <c:ser>
          <c:idx val="3"/>
          <c:order val="0"/>
          <c:spPr>
            <a:ln w="28575">
              <a:solidFill>
                <a:schemeClr val="accent2">
                  <a:lumMod val="75000"/>
                </a:schemeClr>
              </a:solidFill>
              <a:prstDash val="solid"/>
            </a:ln>
          </c:spPr>
          <c:marker>
            <c:symbol val="none"/>
          </c:marker>
          <c:cat>
            <c:numRef>
              <c:f>'604'!$O$11:$O$60</c:f>
              <c:numCache>
                <c:formatCode>0</c:formatCode>
                <c:ptCount val="50"/>
                <c:pt idx="0">
                  <c:v>1975</c:v>
                </c:pt>
                <c:pt idx="5">
                  <c:v>1980</c:v>
                </c:pt>
                <c:pt idx="10">
                  <c:v>1985</c:v>
                </c:pt>
                <c:pt idx="15">
                  <c:v>1990</c:v>
                </c:pt>
                <c:pt idx="20">
                  <c:v>1995</c:v>
                </c:pt>
                <c:pt idx="25">
                  <c:v>2000</c:v>
                </c:pt>
                <c:pt idx="30">
                  <c:v>2005</c:v>
                </c:pt>
                <c:pt idx="35">
                  <c:v>2010</c:v>
                </c:pt>
                <c:pt idx="40">
                  <c:v>2015</c:v>
                </c:pt>
                <c:pt idx="45">
                  <c:v>2020</c:v>
                </c:pt>
                <c:pt idx="49">
                  <c:v>2024</c:v>
                </c:pt>
              </c:numCache>
            </c:numRef>
          </c:cat>
          <c:val>
            <c:numRef>
              <c:f>'604'!$J$11:$J$60</c:f>
              <c:numCache>
                <c:formatCode>#\ ##0\ \ \ </c:formatCode>
                <c:ptCount val="50"/>
                <c:pt idx="0">
                  <c:v>927</c:v>
                </c:pt>
                <c:pt idx="1">
                  <c:v>664</c:v>
                </c:pt>
                <c:pt idx="2">
                  <c:v>465</c:v>
                </c:pt>
                <c:pt idx="3">
                  <c:v>713</c:v>
                </c:pt>
                <c:pt idx="4">
                  <c:v>823</c:v>
                </c:pt>
                <c:pt idx="5">
                  <c:v>778</c:v>
                </c:pt>
                <c:pt idx="6">
                  <c:v>559</c:v>
                </c:pt>
                <c:pt idx="7">
                  <c:v>613</c:v>
                </c:pt>
                <c:pt idx="8">
                  <c:v>723</c:v>
                </c:pt>
                <c:pt idx="9">
                  <c:v>404</c:v>
                </c:pt>
                <c:pt idx="10">
                  <c:v>413</c:v>
                </c:pt>
                <c:pt idx="11">
                  <c:v>401</c:v>
                </c:pt>
                <c:pt idx="12">
                  <c:v>385</c:v>
                </c:pt>
                <c:pt idx="13">
                  <c:v>252</c:v>
                </c:pt>
                <c:pt idx="14">
                  <c:v>252</c:v>
                </c:pt>
                <c:pt idx="15">
                  <c:v>648</c:v>
                </c:pt>
                <c:pt idx="16">
                  <c:v>718</c:v>
                </c:pt>
                <c:pt idx="17">
                  <c:v>579</c:v>
                </c:pt>
                <c:pt idx="18">
                  <c:v>1152</c:v>
                </c:pt>
                <c:pt idx="19">
                  <c:v>1355</c:v>
                </c:pt>
                <c:pt idx="20">
                  <c:v>1393</c:v>
                </c:pt>
                <c:pt idx="21">
                  <c:v>533</c:v>
                </c:pt>
                <c:pt idx="22">
                  <c:v>947</c:v>
                </c:pt>
                <c:pt idx="23">
                  <c:v>1037</c:v>
                </c:pt>
                <c:pt idx="24">
                  <c:v>421</c:v>
                </c:pt>
                <c:pt idx="25">
                  <c:v>340</c:v>
                </c:pt>
                <c:pt idx="26">
                  <c:v>298</c:v>
                </c:pt>
                <c:pt idx="27">
                  <c:v>327</c:v>
                </c:pt>
                <c:pt idx="28">
                  <c:v>770</c:v>
                </c:pt>
                <c:pt idx="29">
                  <c:v>361</c:v>
                </c:pt>
                <c:pt idx="30">
                  <c:v>290</c:v>
                </c:pt>
                <c:pt idx="31">
                  <c:v>669</c:v>
                </c:pt>
                <c:pt idx="32">
                  <c:v>239</c:v>
                </c:pt>
                <c:pt idx="33">
                  <c:v>699</c:v>
                </c:pt>
                <c:pt idx="34" formatCode="[=0]&quot;-   &quot;;#\ ##0\ \ ">
                  <c:v>355</c:v>
                </c:pt>
                <c:pt idx="35">
                  <c:v>851</c:v>
                </c:pt>
                <c:pt idx="36">
                  <c:v>435</c:v>
                </c:pt>
                <c:pt idx="37">
                  <c:v>343</c:v>
                </c:pt>
                <c:pt idx="38">
                  <c:v>311</c:v>
                </c:pt>
                <c:pt idx="39">
                  <c:v>792</c:v>
                </c:pt>
                <c:pt idx="40">
                  <c:v>730</c:v>
                </c:pt>
                <c:pt idx="41">
                  <c:v>1175</c:v>
                </c:pt>
                <c:pt idx="42">
                  <c:v>660</c:v>
                </c:pt>
                <c:pt idx="43">
                  <c:v>818</c:v>
                </c:pt>
                <c:pt idx="44">
                  <c:v>732</c:v>
                </c:pt>
                <c:pt idx="45">
                  <c:v>701</c:v>
                </c:pt>
                <c:pt idx="46">
                  <c:v>941</c:v>
                </c:pt>
                <c:pt idx="47">
                  <c:v>476</c:v>
                </c:pt>
                <c:pt idx="48">
                  <c:v>560</c:v>
                </c:pt>
                <c:pt idx="49">
                  <c:v>387</c:v>
                </c:pt>
              </c:numCache>
            </c:numRef>
          </c:val>
          <c:smooth val="0"/>
          <c:extLst>
            <c:ext xmlns:c16="http://schemas.microsoft.com/office/drawing/2014/chart" uri="{C3380CC4-5D6E-409C-BE32-E72D297353CC}">
              <c16:uniqueId val="{00000000-30F6-4C92-99A3-803752FBA32B}"/>
            </c:ext>
          </c:extLst>
        </c:ser>
        <c:dLbls>
          <c:showLegendKey val="0"/>
          <c:showVal val="0"/>
          <c:showCatName val="0"/>
          <c:showSerName val="0"/>
          <c:showPercent val="0"/>
          <c:showBubbleSize val="0"/>
        </c:dLbls>
        <c:smooth val="0"/>
        <c:axId val="424569856"/>
        <c:axId val="424596224"/>
      </c:lineChart>
      <c:catAx>
        <c:axId val="424569856"/>
        <c:scaling>
          <c:orientation val="minMax"/>
        </c:scaling>
        <c:delete val="0"/>
        <c:axPos val="b"/>
        <c:majorGridlines>
          <c:spPr>
            <a:ln w="3175">
              <a:noFill/>
              <a:prstDash val="solid"/>
            </a:ln>
          </c:spPr>
        </c:majorGridlines>
        <c:numFmt formatCode="0" sourceLinked="1"/>
        <c:majorTickMark val="out"/>
        <c:minorTickMark val="none"/>
        <c:tickLblPos val="nextTo"/>
        <c:spPr>
          <a:ln w="3175">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24596224"/>
        <c:crosses val="autoZero"/>
        <c:auto val="1"/>
        <c:lblAlgn val="ctr"/>
        <c:lblOffset val="100"/>
        <c:tickMarkSkip val="1"/>
        <c:noMultiLvlLbl val="0"/>
      </c:catAx>
      <c:valAx>
        <c:axId val="424596224"/>
        <c:scaling>
          <c:orientation val="minMax"/>
        </c:scaling>
        <c:delete val="0"/>
        <c:axPos val="r"/>
        <c:majorGridlines>
          <c:spPr>
            <a:ln w="28575">
              <a:solidFill>
                <a:schemeClr val="bg1"/>
              </a:solidFill>
              <a:prstDash val="solid"/>
            </a:ln>
          </c:spPr>
        </c:majorGridlines>
        <c:numFmt formatCode="[=0]&quot;-   &quot;;#\ ##0\ \ " sourceLinked="0"/>
        <c:majorTickMark val="out"/>
        <c:minorTickMark val="none"/>
        <c:tickLblPos val="nextTo"/>
        <c:spPr>
          <a:ln w="3175">
            <a:no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24569856"/>
        <c:crosses val="max"/>
        <c:crossBetween val="midCat"/>
      </c:valAx>
      <c:spPr>
        <a:solidFill>
          <a:schemeClr val="bg1">
            <a:lumMod val="95000"/>
          </a:schemeClr>
        </a:solidFill>
        <a:ln w="25400">
          <a:noFill/>
        </a:ln>
      </c:spPr>
    </c:plotArea>
    <c:plotVisOnly val="0"/>
    <c:dispBlanksAs val="gap"/>
    <c:showDLblsOverMax val="0"/>
  </c:chart>
  <c:spPr>
    <a:solidFill>
      <a:srgbClr val="FFFFFF"/>
    </a:solidFill>
    <a:ln w="12700">
      <a:no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263211779378641E-2"/>
          <c:y val="0.22114840393554158"/>
          <c:w val="0.90149613164330655"/>
          <c:h val="0.63157201718500267"/>
        </c:manualLayout>
      </c:layout>
      <c:lineChart>
        <c:grouping val="standard"/>
        <c:varyColors val="0"/>
        <c:ser>
          <c:idx val="1"/>
          <c:order val="0"/>
          <c:tx>
            <c:v>Wohnungsunternehmen</c:v>
          </c:tx>
          <c:spPr>
            <a:ln w="28575">
              <a:solidFill>
                <a:schemeClr val="accent2">
                  <a:lumMod val="50000"/>
                </a:schemeClr>
              </a:solidFill>
            </a:ln>
          </c:spPr>
          <c:marker>
            <c:symbol val="none"/>
          </c:marker>
          <c:cat>
            <c:numRef>
              <c:f>'605'!$K$79:$K$112</c:f>
              <c:numCache>
                <c:formatCode>General</c:formatCode>
                <c:ptCount val="34"/>
                <c:pt idx="0">
                  <c:v>1991</c:v>
                </c:pt>
                <c:pt idx="4">
                  <c:v>1995</c:v>
                </c:pt>
                <c:pt idx="9">
                  <c:v>2000</c:v>
                </c:pt>
                <c:pt idx="14">
                  <c:v>2005</c:v>
                </c:pt>
                <c:pt idx="19">
                  <c:v>2010</c:v>
                </c:pt>
                <c:pt idx="24">
                  <c:v>2015</c:v>
                </c:pt>
                <c:pt idx="29">
                  <c:v>2020</c:v>
                </c:pt>
                <c:pt idx="33">
                  <c:v>2024</c:v>
                </c:pt>
              </c:numCache>
            </c:numRef>
          </c:cat>
          <c:val>
            <c:numRef>
              <c:f>'605'!$E$43:$E$76</c:f>
              <c:numCache>
                <c:formatCode>[=1]".  ";[=2]".  ";#\ ##0\ \ </c:formatCode>
                <c:ptCount val="34"/>
                <c:pt idx="0">
                  <c:v>358</c:v>
                </c:pt>
                <c:pt idx="1">
                  <c:v>471</c:v>
                </c:pt>
                <c:pt idx="2">
                  <c:v>297</c:v>
                </c:pt>
                <c:pt idx="3">
                  <c:v>346</c:v>
                </c:pt>
                <c:pt idx="4">
                  <c:v>964</c:v>
                </c:pt>
                <c:pt idx="5">
                  <c:v>882</c:v>
                </c:pt>
                <c:pt idx="6">
                  <c:v>799</c:v>
                </c:pt>
                <c:pt idx="7">
                  <c:v>927</c:v>
                </c:pt>
                <c:pt idx="8" formatCode="[=0]&quot;-   &quot;;#\ ##0\ \ ">
                  <c:v>180</c:v>
                </c:pt>
                <c:pt idx="9">
                  <c:v>137</c:v>
                </c:pt>
                <c:pt idx="10">
                  <c:v>209</c:v>
                </c:pt>
                <c:pt idx="11">
                  <c:v>197</c:v>
                </c:pt>
                <c:pt idx="12">
                  <c:v>351</c:v>
                </c:pt>
                <c:pt idx="13">
                  <c:v>302</c:v>
                </c:pt>
                <c:pt idx="14">
                  <c:v>205</c:v>
                </c:pt>
                <c:pt idx="15">
                  <c:v>211</c:v>
                </c:pt>
                <c:pt idx="16">
                  <c:v>157</c:v>
                </c:pt>
                <c:pt idx="17">
                  <c:v>128</c:v>
                </c:pt>
                <c:pt idx="18">
                  <c:v>422</c:v>
                </c:pt>
                <c:pt idx="19">
                  <c:v>245</c:v>
                </c:pt>
                <c:pt idx="20">
                  <c:v>379</c:v>
                </c:pt>
                <c:pt idx="21">
                  <c:v>279</c:v>
                </c:pt>
                <c:pt idx="22">
                  <c:v>142</c:v>
                </c:pt>
                <c:pt idx="23">
                  <c:v>297</c:v>
                </c:pt>
                <c:pt idx="24">
                  <c:v>52</c:v>
                </c:pt>
                <c:pt idx="25">
                  <c:v>515</c:v>
                </c:pt>
                <c:pt idx="26">
                  <c:v>285</c:v>
                </c:pt>
                <c:pt idx="27">
                  <c:v>322</c:v>
                </c:pt>
                <c:pt idx="28">
                  <c:v>682</c:v>
                </c:pt>
                <c:pt idx="29">
                  <c:v>596</c:v>
                </c:pt>
                <c:pt idx="30">
                  <c:v>583</c:v>
                </c:pt>
                <c:pt idx="31">
                  <c:v>394</c:v>
                </c:pt>
                <c:pt idx="32">
                  <c:v>349</c:v>
                </c:pt>
                <c:pt idx="33">
                  <c:v>314</c:v>
                </c:pt>
              </c:numCache>
            </c:numRef>
          </c:val>
          <c:smooth val="0"/>
          <c:extLst>
            <c:ext xmlns:c16="http://schemas.microsoft.com/office/drawing/2014/chart" uri="{C3380CC4-5D6E-409C-BE32-E72D297353CC}">
              <c16:uniqueId val="{00000001-C593-4424-9801-0795535FCA22}"/>
            </c:ext>
          </c:extLst>
        </c:ser>
        <c:ser>
          <c:idx val="2"/>
          <c:order val="1"/>
          <c:tx>
            <c:v>Sonstige Unternehmen</c:v>
          </c:tx>
          <c:spPr>
            <a:ln w="28575">
              <a:solidFill>
                <a:schemeClr val="accent2">
                  <a:lumMod val="75000"/>
                </a:schemeClr>
              </a:solidFill>
            </a:ln>
          </c:spPr>
          <c:marker>
            <c:symbol val="none"/>
          </c:marker>
          <c:cat>
            <c:numRef>
              <c:f>'605'!$K$79:$K$112</c:f>
              <c:numCache>
                <c:formatCode>General</c:formatCode>
                <c:ptCount val="34"/>
                <c:pt idx="0">
                  <c:v>1991</c:v>
                </c:pt>
                <c:pt idx="4">
                  <c:v>1995</c:v>
                </c:pt>
                <c:pt idx="9">
                  <c:v>2000</c:v>
                </c:pt>
                <c:pt idx="14">
                  <c:v>2005</c:v>
                </c:pt>
                <c:pt idx="19">
                  <c:v>2010</c:v>
                </c:pt>
                <c:pt idx="24">
                  <c:v>2015</c:v>
                </c:pt>
                <c:pt idx="29">
                  <c:v>2020</c:v>
                </c:pt>
                <c:pt idx="33">
                  <c:v>2024</c:v>
                </c:pt>
              </c:numCache>
            </c:numRef>
          </c:cat>
          <c:val>
            <c:numRef>
              <c:f>'605'!$G$43:$G$76</c:f>
              <c:numCache>
                <c:formatCode>[=1]".  ";[=2]".  ";#\ ##0\ \ </c:formatCode>
                <c:ptCount val="34"/>
                <c:pt idx="0">
                  <c:v>43</c:v>
                </c:pt>
                <c:pt idx="1">
                  <c:v>16</c:v>
                </c:pt>
                <c:pt idx="2">
                  <c:v>205</c:v>
                </c:pt>
                <c:pt idx="3">
                  <c:v>37</c:v>
                </c:pt>
                <c:pt idx="4">
                  <c:v>15</c:v>
                </c:pt>
                <c:pt idx="5">
                  <c:v>42</c:v>
                </c:pt>
                <c:pt idx="6">
                  <c:v>59</c:v>
                </c:pt>
                <c:pt idx="7">
                  <c:v>32</c:v>
                </c:pt>
                <c:pt idx="8" formatCode="[=0]&quot;-   &quot;;#\ ##0\ \ ">
                  <c:v>116.44</c:v>
                </c:pt>
                <c:pt idx="9">
                  <c:v>22</c:v>
                </c:pt>
                <c:pt idx="10">
                  <c:v>23</c:v>
                </c:pt>
                <c:pt idx="11">
                  <c:v>38</c:v>
                </c:pt>
                <c:pt idx="12">
                  <c:v>56</c:v>
                </c:pt>
                <c:pt idx="13">
                  <c:v>24</c:v>
                </c:pt>
                <c:pt idx="14">
                  <c:v>36</c:v>
                </c:pt>
                <c:pt idx="15">
                  <c:v>30</c:v>
                </c:pt>
                <c:pt idx="16">
                  <c:v>40</c:v>
                </c:pt>
                <c:pt idx="17">
                  <c:v>62</c:v>
                </c:pt>
                <c:pt idx="18">
                  <c:v>69</c:v>
                </c:pt>
                <c:pt idx="19">
                  <c:v>85</c:v>
                </c:pt>
                <c:pt idx="20">
                  <c:v>99</c:v>
                </c:pt>
                <c:pt idx="21">
                  <c:v>11</c:v>
                </c:pt>
                <c:pt idx="22">
                  <c:v>2</c:v>
                </c:pt>
                <c:pt idx="23">
                  <c:v>27</c:v>
                </c:pt>
                <c:pt idx="24" formatCode="[&lt;4]&quot;.  &quot;;#\ ##0\ \ ">
                  <c:v>3</c:v>
                </c:pt>
                <c:pt idx="25">
                  <c:v>75</c:v>
                </c:pt>
                <c:pt idx="26">
                  <c:v>9</c:v>
                </c:pt>
                <c:pt idx="27">
                  <c:v>29</c:v>
                </c:pt>
                <c:pt idx="28">
                  <c:v>7</c:v>
                </c:pt>
                <c:pt idx="29" formatCode="[&lt;4]&quot;.  &quot;;#\ ##0\ \ ">
                  <c:v>64</c:v>
                </c:pt>
                <c:pt idx="30" formatCode="[&lt;4]&quot;.  &quot;;#\ ##0\ \ ">
                  <c:v>79</c:v>
                </c:pt>
                <c:pt idx="31">
                  <c:v>262</c:v>
                </c:pt>
                <c:pt idx="32" formatCode="[&lt;4]&quot;.  &quot;;#\ ##0\ \ ">
                  <c:v>81</c:v>
                </c:pt>
                <c:pt idx="33" formatCode="[&lt;4]&quot;.  &quot;;#\ ##0\ \ ">
                  <c:v>51</c:v>
                </c:pt>
              </c:numCache>
            </c:numRef>
          </c:val>
          <c:smooth val="0"/>
          <c:extLst>
            <c:ext xmlns:c16="http://schemas.microsoft.com/office/drawing/2014/chart" uri="{C3380CC4-5D6E-409C-BE32-E72D297353CC}">
              <c16:uniqueId val="{00000002-C593-4424-9801-0795535FCA22}"/>
            </c:ext>
          </c:extLst>
        </c:ser>
        <c:ser>
          <c:idx val="3"/>
          <c:order val="2"/>
          <c:tx>
            <c:v>Private Haushalte</c:v>
          </c:tx>
          <c:spPr>
            <a:ln w="28575">
              <a:solidFill>
                <a:schemeClr val="accent2">
                  <a:lumMod val="40000"/>
                  <a:lumOff val="60000"/>
                </a:schemeClr>
              </a:solidFill>
            </a:ln>
          </c:spPr>
          <c:marker>
            <c:symbol val="none"/>
          </c:marker>
          <c:cat>
            <c:numRef>
              <c:f>'605'!$K$79:$K$112</c:f>
              <c:numCache>
                <c:formatCode>General</c:formatCode>
                <c:ptCount val="34"/>
                <c:pt idx="0">
                  <c:v>1991</c:v>
                </c:pt>
                <c:pt idx="4">
                  <c:v>1995</c:v>
                </c:pt>
                <c:pt idx="9">
                  <c:v>2000</c:v>
                </c:pt>
                <c:pt idx="14">
                  <c:v>2005</c:v>
                </c:pt>
                <c:pt idx="19">
                  <c:v>2010</c:v>
                </c:pt>
                <c:pt idx="24">
                  <c:v>2015</c:v>
                </c:pt>
                <c:pt idx="29">
                  <c:v>2020</c:v>
                </c:pt>
                <c:pt idx="33">
                  <c:v>2024</c:v>
                </c:pt>
              </c:numCache>
            </c:numRef>
          </c:cat>
          <c:val>
            <c:numRef>
              <c:f>'605'!$I$43:$I$76</c:f>
              <c:numCache>
                <c:formatCode>[=1]".  ";[=2]".  ";#\ ##0\ \ </c:formatCode>
                <c:ptCount val="34"/>
                <c:pt idx="0">
                  <c:v>112</c:v>
                </c:pt>
                <c:pt idx="1">
                  <c:v>87</c:v>
                </c:pt>
                <c:pt idx="2">
                  <c:v>125</c:v>
                </c:pt>
                <c:pt idx="3">
                  <c:v>186</c:v>
                </c:pt>
                <c:pt idx="4">
                  <c:v>269</c:v>
                </c:pt>
                <c:pt idx="5">
                  <c:v>115</c:v>
                </c:pt>
                <c:pt idx="6">
                  <c:v>257</c:v>
                </c:pt>
                <c:pt idx="7">
                  <c:v>251</c:v>
                </c:pt>
                <c:pt idx="8" formatCode="[=0]&quot;-   &quot;;#\ ##0\ \ ">
                  <c:v>29</c:v>
                </c:pt>
                <c:pt idx="9">
                  <c:v>65</c:v>
                </c:pt>
                <c:pt idx="10">
                  <c:v>91</c:v>
                </c:pt>
                <c:pt idx="11">
                  <c:v>123</c:v>
                </c:pt>
                <c:pt idx="12">
                  <c:v>228</c:v>
                </c:pt>
                <c:pt idx="13">
                  <c:v>188</c:v>
                </c:pt>
                <c:pt idx="14">
                  <c:v>153</c:v>
                </c:pt>
                <c:pt idx="15">
                  <c:v>240</c:v>
                </c:pt>
                <c:pt idx="16">
                  <c:v>139</c:v>
                </c:pt>
                <c:pt idx="17">
                  <c:v>128</c:v>
                </c:pt>
                <c:pt idx="18">
                  <c:v>69</c:v>
                </c:pt>
                <c:pt idx="19">
                  <c:v>79</c:v>
                </c:pt>
                <c:pt idx="20">
                  <c:v>113</c:v>
                </c:pt>
                <c:pt idx="21">
                  <c:v>147</c:v>
                </c:pt>
                <c:pt idx="22">
                  <c:v>16</c:v>
                </c:pt>
                <c:pt idx="23">
                  <c:v>137</c:v>
                </c:pt>
                <c:pt idx="24">
                  <c:v>36</c:v>
                </c:pt>
                <c:pt idx="25">
                  <c:v>197</c:v>
                </c:pt>
                <c:pt idx="26">
                  <c:v>77</c:v>
                </c:pt>
                <c:pt idx="27">
                  <c:v>58</c:v>
                </c:pt>
                <c:pt idx="28">
                  <c:v>121</c:v>
                </c:pt>
                <c:pt idx="29">
                  <c:v>239</c:v>
                </c:pt>
                <c:pt idx="30">
                  <c:v>216</c:v>
                </c:pt>
                <c:pt idx="31">
                  <c:v>172</c:v>
                </c:pt>
                <c:pt idx="32">
                  <c:v>133</c:v>
                </c:pt>
                <c:pt idx="33">
                  <c:v>133</c:v>
                </c:pt>
              </c:numCache>
            </c:numRef>
          </c:val>
          <c:smooth val="0"/>
          <c:extLst>
            <c:ext xmlns:c16="http://schemas.microsoft.com/office/drawing/2014/chart" uri="{C3380CC4-5D6E-409C-BE32-E72D297353CC}">
              <c16:uniqueId val="{00000003-C593-4424-9801-0795535FCA22}"/>
            </c:ext>
          </c:extLst>
        </c:ser>
        <c:dLbls>
          <c:showLegendKey val="0"/>
          <c:showVal val="0"/>
          <c:showCatName val="0"/>
          <c:showSerName val="0"/>
          <c:showPercent val="0"/>
          <c:showBubbleSize val="0"/>
        </c:dLbls>
        <c:smooth val="0"/>
        <c:axId val="424455552"/>
        <c:axId val="424457344"/>
      </c:lineChart>
      <c:catAx>
        <c:axId val="424455552"/>
        <c:scaling>
          <c:orientation val="minMax"/>
        </c:scaling>
        <c:delete val="0"/>
        <c:axPos val="b"/>
        <c:numFmt formatCode="General" sourceLinked="1"/>
        <c:majorTickMark val="out"/>
        <c:minorTickMark val="none"/>
        <c:tickLblPos val="nextTo"/>
        <c:spPr>
          <a:ln w="3175">
            <a:solidFill>
              <a:schemeClr val="bg1">
                <a:lumMod val="85000"/>
              </a:scheme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24457344"/>
        <c:crosses val="autoZero"/>
        <c:auto val="1"/>
        <c:lblAlgn val="ctr"/>
        <c:lblOffset val="100"/>
        <c:noMultiLvlLbl val="0"/>
      </c:catAx>
      <c:valAx>
        <c:axId val="424457344"/>
        <c:scaling>
          <c:orientation val="minMax"/>
        </c:scaling>
        <c:delete val="0"/>
        <c:axPos val="r"/>
        <c:majorGridlines>
          <c:spPr>
            <a:ln w="28575">
              <a:solidFill>
                <a:schemeClr val="bg1"/>
              </a:solidFill>
            </a:ln>
          </c:spPr>
        </c:majorGridlines>
        <c:numFmt formatCode="[=0]&quot;-   &quot;;#\ ##0\ \ " sourceLinked="0"/>
        <c:majorTickMark val="out"/>
        <c:minorTickMark val="none"/>
        <c:tickLblPos val="nextTo"/>
        <c:spPr>
          <a:ln w="28575">
            <a:solidFill>
              <a:schemeClr val="bg1"/>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24455552"/>
        <c:crosses val="max"/>
        <c:crossBetween val="midCat"/>
      </c:valAx>
      <c:spPr>
        <a:solidFill>
          <a:schemeClr val="bg1">
            <a:lumMod val="95000"/>
          </a:schemeClr>
        </a:solidFill>
      </c:spPr>
    </c:plotArea>
    <c:legend>
      <c:legendPos val="r"/>
      <c:layout>
        <c:manualLayout>
          <c:xMode val="edge"/>
          <c:yMode val="edge"/>
          <c:x val="2.1265284423179161E-2"/>
          <c:y val="0.11121042830540037"/>
          <c:w val="0.79585326953748003"/>
          <c:h val="0.12834411061745771"/>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8263190175552108E-2"/>
          <c:y val="8.5896012842797451E-2"/>
          <c:w val="0.90149613164330655"/>
          <c:h val="0.81033000141197598"/>
        </c:manualLayout>
      </c:layout>
      <c:lineChart>
        <c:grouping val="standard"/>
        <c:varyColors val="0"/>
        <c:ser>
          <c:idx val="0"/>
          <c:order val="0"/>
          <c:spPr>
            <a:ln>
              <a:solidFill>
                <a:srgbClr val="C0504D">
                  <a:lumMod val="75000"/>
                </a:srgbClr>
              </a:solidFill>
            </a:ln>
          </c:spPr>
          <c:marker>
            <c:symbol val="none"/>
          </c:marker>
          <c:cat>
            <c:numRef>
              <c:f>'606'!$O$44:$O$77</c:f>
              <c:numCache>
                <c:formatCode>General</c:formatCode>
                <c:ptCount val="34"/>
                <c:pt idx="0">
                  <c:v>1991</c:v>
                </c:pt>
                <c:pt idx="4">
                  <c:v>1995</c:v>
                </c:pt>
                <c:pt idx="9">
                  <c:v>2000</c:v>
                </c:pt>
                <c:pt idx="14">
                  <c:v>2005</c:v>
                </c:pt>
                <c:pt idx="19">
                  <c:v>2010</c:v>
                </c:pt>
                <c:pt idx="24">
                  <c:v>2015</c:v>
                </c:pt>
                <c:pt idx="29">
                  <c:v>2020</c:v>
                </c:pt>
                <c:pt idx="33">
                  <c:v>2024</c:v>
                </c:pt>
              </c:numCache>
            </c:numRef>
          </c:cat>
          <c:val>
            <c:numRef>
              <c:f>'606'!$B$6:$B$39</c:f>
              <c:numCache>
                <c:formatCode>[=1]".";[=2]".";#\ ##0</c:formatCode>
                <c:ptCount val="34"/>
                <c:pt idx="0">
                  <c:v>41</c:v>
                </c:pt>
                <c:pt idx="1">
                  <c:v>54</c:v>
                </c:pt>
                <c:pt idx="2">
                  <c:v>60</c:v>
                </c:pt>
                <c:pt idx="3">
                  <c:v>40</c:v>
                </c:pt>
                <c:pt idx="4">
                  <c:v>39</c:v>
                </c:pt>
                <c:pt idx="5">
                  <c:v>26</c:v>
                </c:pt>
                <c:pt idx="6">
                  <c:v>41</c:v>
                </c:pt>
                <c:pt idx="7">
                  <c:v>46</c:v>
                </c:pt>
                <c:pt idx="8">
                  <c:v>32</c:v>
                </c:pt>
                <c:pt idx="9">
                  <c:v>36</c:v>
                </c:pt>
                <c:pt idx="10">
                  <c:v>48</c:v>
                </c:pt>
                <c:pt idx="11">
                  <c:v>29</c:v>
                </c:pt>
                <c:pt idx="12">
                  <c:v>42</c:v>
                </c:pt>
                <c:pt idx="13">
                  <c:v>25</c:v>
                </c:pt>
                <c:pt idx="14">
                  <c:v>32</c:v>
                </c:pt>
                <c:pt idx="15">
                  <c:v>28</c:v>
                </c:pt>
                <c:pt idx="16">
                  <c:v>22</c:v>
                </c:pt>
                <c:pt idx="17">
                  <c:v>36</c:v>
                </c:pt>
                <c:pt idx="18">
                  <c:v>27</c:v>
                </c:pt>
                <c:pt idx="19">
                  <c:v>25</c:v>
                </c:pt>
                <c:pt idx="20">
                  <c:v>43</c:v>
                </c:pt>
                <c:pt idx="21">
                  <c:v>49</c:v>
                </c:pt>
                <c:pt idx="22">
                  <c:v>11</c:v>
                </c:pt>
                <c:pt idx="23">
                  <c:v>55</c:v>
                </c:pt>
                <c:pt idx="24">
                  <c:v>11</c:v>
                </c:pt>
                <c:pt idx="25">
                  <c:v>56</c:v>
                </c:pt>
                <c:pt idx="26">
                  <c:v>40</c:v>
                </c:pt>
                <c:pt idx="27">
                  <c:v>31</c:v>
                </c:pt>
                <c:pt idx="28">
                  <c:v>33</c:v>
                </c:pt>
                <c:pt idx="29">
                  <c:v>45</c:v>
                </c:pt>
                <c:pt idx="30">
                  <c:v>29</c:v>
                </c:pt>
                <c:pt idx="31">
                  <c:v>39</c:v>
                </c:pt>
                <c:pt idx="32">
                  <c:v>29</c:v>
                </c:pt>
                <c:pt idx="33">
                  <c:v>22</c:v>
                </c:pt>
              </c:numCache>
            </c:numRef>
          </c:val>
          <c:smooth val="0"/>
          <c:extLst>
            <c:ext xmlns:c16="http://schemas.microsoft.com/office/drawing/2014/chart" uri="{C3380CC4-5D6E-409C-BE32-E72D297353CC}">
              <c16:uniqueId val="{00000000-8CA1-47DA-ACF9-1E99A5A07EF4}"/>
            </c:ext>
          </c:extLst>
        </c:ser>
        <c:dLbls>
          <c:showLegendKey val="0"/>
          <c:showVal val="0"/>
          <c:showCatName val="0"/>
          <c:showSerName val="0"/>
          <c:showPercent val="0"/>
          <c:showBubbleSize val="0"/>
        </c:dLbls>
        <c:smooth val="0"/>
        <c:axId val="401868672"/>
        <c:axId val="401870208"/>
      </c:lineChart>
      <c:catAx>
        <c:axId val="401868672"/>
        <c:scaling>
          <c:orientation val="minMax"/>
        </c:scaling>
        <c:delete val="0"/>
        <c:axPos val="b"/>
        <c:numFmt formatCode="General" sourceLinked="1"/>
        <c:majorTickMark val="out"/>
        <c:minorTickMark val="none"/>
        <c:tickLblPos val="nextTo"/>
        <c:spPr>
          <a:ln w="3175">
            <a:solidFill>
              <a:sysClr val="window" lastClr="FFFFFF">
                <a:lumMod val="85000"/>
              </a:sys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01870208"/>
        <c:crosses val="autoZero"/>
        <c:auto val="1"/>
        <c:lblAlgn val="ctr"/>
        <c:lblOffset val="100"/>
        <c:noMultiLvlLbl val="0"/>
      </c:catAx>
      <c:valAx>
        <c:axId val="401870208"/>
        <c:scaling>
          <c:orientation val="minMax"/>
        </c:scaling>
        <c:delete val="0"/>
        <c:axPos val="r"/>
        <c:majorGridlines>
          <c:spPr>
            <a:ln w="28575">
              <a:solidFill>
                <a:schemeClr val="bg1"/>
              </a:solidFill>
            </a:ln>
          </c:spPr>
        </c:majorGridlines>
        <c:numFmt formatCode="[=0]&quot;-   &quot;;#\ ##0\ \ " sourceLinked="0"/>
        <c:majorTickMark val="out"/>
        <c:minorTickMark val="none"/>
        <c:tickLblPos val="nextTo"/>
        <c:spPr>
          <a:ln w="28575">
            <a:solidFill>
              <a:schemeClr val="bg1"/>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401868672"/>
        <c:crosses val="max"/>
        <c:crossBetween val="midCat"/>
      </c:valAx>
      <c:spPr>
        <a:solidFill>
          <a:schemeClr val="bg1">
            <a:lumMod val="95000"/>
          </a:schemeClr>
        </a:solidFill>
        <a:ln>
          <a:noFill/>
        </a:ln>
      </c:spPr>
    </c:plotArea>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oddFooter>&amp;L&amp;"Open Sans,Standard"&amp;8Statistisches Jahrbuch 2019/20/21
&amp;R&amp;"Open Sans,Standard"&amp;8&amp;S
</c:oddFooter>
    </c:headerFooter>
    <c:pageMargins b="0.78740157499999996" l="0.7" r="0.7" t="0.78740157499999996"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1592711709158424E-2"/>
          <c:y val="0.17646913939059564"/>
          <c:w val="0.86129127224025903"/>
          <c:h val="0.62533222820831602"/>
        </c:manualLayout>
      </c:layout>
      <c:lineChart>
        <c:grouping val="standard"/>
        <c:varyColors val="0"/>
        <c:ser>
          <c:idx val="1"/>
          <c:order val="0"/>
          <c:tx>
            <c:strRef>
              <c:f>'607'!$A$6</c:f>
              <c:strCache>
                <c:ptCount val="1"/>
                <c:pt idx="0">
                  <c:v>Hansestadt Lübeck</c:v>
                </c:pt>
              </c:strCache>
            </c:strRef>
          </c:tx>
          <c:marker>
            <c:symbol val="none"/>
          </c:marker>
          <c:cat>
            <c:strRef>
              <c:f>'607'!$L$6:$L$32</c:f>
              <c:strCache>
                <c:ptCount val="27"/>
                <c:pt idx="0">
                  <c:v>98</c:v>
                </c:pt>
                <c:pt idx="2">
                  <c:v>2000</c:v>
                </c:pt>
                <c:pt idx="7">
                  <c:v>2005</c:v>
                </c:pt>
                <c:pt idx="12">
                  <c:v>2010</c:v>
                </c:pt>
                <c:pt idx="17">
                  <c:v>2015</c:v>
                </c:pt>
                <c:pt idx="22">
                  <c:v>2020</c:v>
                </c:pt>
                <c:pt idx="26">
                  <c:v>2024</c:v>
                </c:pt>
              </c:strCache>
            </c:strRef>
          </c:cat>
          <c:val>
            <c:numRef>
              <c:f>'607'!$C$6:$C$32</c:f>
              <c:numCache>
                <c:formatCode>[=0]"-   ";#\ ##0\ \ </c:formatCode>
                <c:ptCount val="27"/>
                <c:pt idx="0">
                  <c:v>48</c:v>
                </c:pt>
                <c:pt idx="1">
                  <c:v>56</c:v>
                </c:pt>
                <c:pt idx="2">
                  <c:v>41</c:v>
                </c:pt>
                <c:pt idx="3">
                  <c:v>4</c:v>
                </c:pt>
                <c:pt idx="4">
                  <c:v>8</c:v>
                </c:pt>
                <c:pt idx="5">
                  <c:v>13</c:v>
                </c:pt>
                <c:pt idx="6">
                  <c:v>16</c:v>
                </c:pt>
                <c:pt idx="7">
                  <c:v>43</c:v>
                </c:pt>
                <c:pt idx="8">
                  <c:v>26</c:v>
                </c:pt>
                <c:pt idx="9">
                  <c:v>42</c:v>
                </c:pt>
                <c:pt idx="10">
                  <c:v>30</c:v>
                </c:pt>
                <c:pt idx="11">
                  <c:v>63</c:v>
                </c:pt>
                <c:pt idx="12">
                  <c:v>59</c:v>
                </c:pt>
                <c:pt idx="13">
                  <c:v>148</c:v>
                </c:pt>
                <c:pt idx="14">
                  <c:v>80</c:v>
                </c:pt>
                <c:pt idx="15">
                  <c:v>66</c:v>
                </c:pt>
                <c:pt idx="16">
                  <c:v>36</c:v>
                </c:pt>
                <c:pt idx="17">
                  <c:v>65</c:v>
                </c:pt>
                <c:pt idx="18">
                  <c:v>40</c:v>
                </c:pt>
                <c:pt idx="19">
                  <c:v>50</c:v>
                </c:pt>
                <c:pt idx="20">
                  <c:v>42</c:v>
                </c:pt>
                <c:pt idx="21">
                  <c:v>29</c:v>
                </c:pt>
                <c:pt idx="22">
                  <c:v>11</c:v>
                </c:pt>
                <c:pt idx="23">
                  <c:v>15</c:v>
                </c:pt>
                <c:pt idx="24">
                  <c:v>6</c:v>
                </c:pt>
                <c:pt idx="25">
                  <c:v>1</c:v>
                </c:pt>
                <c:pt idx="26">
                  <c:v>6</c:v>
                </c:pt>
              </c:numCache>
            </c:numRef>
          </c:val>
          <c:smooth val="0"/>
          <c:extLst>
            <c:ext xmlns:c16="http://schemas.microsoft.com/office/drawing/2014/chart" uri="{C3380CC4-5D6E-409C-BE32-E72D297353CC}">
              <c16:uniqueId val="{00000000-703A-4D4B-A0F4-2570BB98FAB5}"/>
            </c:ext>
          </c:extLst>
        </c:ser>
        <c:ser>
          <c:idx val="2"/>
          <c:order val="1"/>
          <c:tx>
            <c:strRef>
              <c:f>'607'!$A$33</c:f>
              <c:strCache>
                <c:ptCount val="1"/>
                <c:pt idx="0">
                  <c:v>Herzogtum Lauenburg</c:v>
                </c:pt>
              </c:strCache>
            </c:strRef>
          </c:tx>
          <c:marker>
            <c:symbol val="none"/>
          </c:marker>
          <c:cat>
            <c:strRef>
              <c:f>'607'!$L$6:$L$32</c:f>
              <c:strCache>
                <c:ptCount val="27"/>
                <c:pt idx="0">
                  <c:v>98</c:v>
                </c:pt>
                <c:pt idx="2">
                  <c:v>2000</c:v>
                </c:pt>
                <c:pt idx="7">
                  <c:v>2005</c:v>
                </c:pt>
                <c:pt idx="12">
                  <c:v>2010</c:v>
                </c:pt>
                <c:pt idx="17">
                  <c:v>2015</c:v>
                </c:pt>
                <c:pt idx="22">
                  <c:v>2020</c:v>
                </c:pt>
                <c:pt idx="26">
                  <c:v>2024</c:v>
                </c:pt>
              </c:strCache>
            </c:strRef>
          </c:cat>
          <c:val>
            <c:numRef>
              <c:f>'607'!$C$33:$C$59</c:f>
              <c:numCache>
                <c:formatCode>[=0]"-   ";#\ ##0\ \ </c:formatCode>
                <c:ptCount val="27"/>
                <c:pt idx="0">
                  <c:v>200</c:v>
                </c:pt>
                <c:pt idx="1">
                  <c:v>148</c:v>
                </c:pt>
                <c:pt idx="2">
                  <c:v>127</c:v>
                </c:pt>
                <c:pt idx="3">
                  <c:v>165</c:v>
                </c:pt>
                <c:pt idx="4">
                  <c:v>167</c:v>
                </c:pt>
                <c:pt idx="5">
                  <c:v>214</c:v>
                </c:pt>
                <c:pt idx="6">
                  <c:v>189</c:v>
                </c:pt>
                <c:pt idx="7">
                  <c:v>258</c:v>
                </c:pt>
                <c:pt idx="8">
                  <c:v>175</c:v>
                </c:pt>
                <c:pt idx="9">
                  <c:v>155</c:v>
                </c:pt>
                <c:pt idx="10">
                  <c:v>101</c:v>
                </c:pt>
                <c:pt idx="11">
                  <c:v>73</c:v>
                </c:pt>
                <c:pt idx="12">
                  <c:v>130</c:v>
                </c:pt>
                <c:pt idx="13">
                  <c:v>169</c:v>
                </c:pt>
                <c:pt idx="14">
                  <c:v>150</c:v>
                </c:pt>
                <c:pt idx="15">
                  <c:v>275</c:v>
                </c:pt>
                <c:pt idx="16">
                  <c:v>150</c:v>
                </c:pt>
                <c:pt idx="17">
                  <c:v>278</c:v>
                </c:pt>
                <c:pt idx="18">
                  <c:v>247</c:v>
                </c:pt>
                <c:pt idx="19">
                  <c:v>201</c:v>
                </c:pt>
                <c:pt idx="20">
                  <c:v>282</c:v>
                </c:pt>
                <c:pt idx="21">
                  <c:v>176</c:v>
                </c:pt>
                <c:pt idx="22">
                  <c:v>209</c:v>
                </c:pt>
                <c:pt idx="23">
                  <c:v>260</c:v>
                </c:pt>
                <c:pt idx="24">
                  <c:v>183</c:v>
                </c:pt>
                <c:pt idx="25">
                  <c:v>107</c:v>
                </c:pt>
                <c:pt idx="26">
                  <c:v>42</c:v>
                </c:pt>
              </c:numCache>
            </c:numRef>
          </c:val>
          <c:smooth val="0"/>
          <c:extLst>
            <c:ext xmlns:c16="http://schemas.microsoft.com/office/drawing/2014/chart" uri="{C3380CC4-5D6E-409C-BE32-E72D297353CC}">
              <c16:uniqueId val="{00000001-703A-4D4B-A0F4-2570BB98FAB5}"/>
            </c:ext>
          </c:extLst>
        </c:ser>
        <c:ser>
          <c:idx val="3"/>
          <c:order val="2"/>
          <c:tx>
            <c:strRef>
              <c:f>'607'!$A$60</c:f>
              <c:strCache>
                <c:ptCount val="1"/>
                <c:pt idx="0">
                  <c:v>Ostholstein</c:v>
                </c:pt>
              </c:strCache>
            </c:strRef>
          </c:tx>
          <c:marker>
            <c:symbol val="none"/>
          </c:marker>
          <c:cat>
            <c:strRef>
              <c:f>'607'!$L$6:$L$32</c:f>
              <c:strCache>
                <c:ptCount val="27"/>
                <c:pt idx="0">
                  <c:v>98</c:v>
                </c:pt>
                <c:pt idx="2">
                  <c:v>2000</c:v>
                </c:pt>
                <c:pt idx="7">
                  <c:v>2005</c:v>
                </c:pt>
                <c:pt idx="12">
                  <c:v>2010</c:v>
                </c:pt>
                <c:pt idx="17">
                  <c:v>2015</c:v>
                </c:pt>
                <c:pt idx="22">
                  <c:v>2020</c:v>
                </c:pt>
                <c:pt idx="26">
                  <c:v>2024</c:v>
                </c:pt>
              </c:strCache>
            </c:strRef>
          </c:cat>
          <c:val>
            <c:numRef>
              <c:f>'607'!$C$60:$C$86</c:f>
              <c:numCache>
                <c:formatCode>[=0]"-   ";#\ ##0\ \ </c:formatCode>
                <c:ptCount val="27"/>
                <c:pt idx="0">
                  <c:v>505</c:v>
                </c:pt>
                <c:pt idx="1">
                  <c:v>605</c:v>
                </c:pt>
                <c:pt idx="2">
                  <c:v>436</c:v>
                </c:pt>
                <c:pt idx="3">
                  <c:v>427</c:v>
                </c:pt>
                <c:pt idx="4">
                  <c:v>436</c:v>
                </c:pt>
                <c:pt idx="5">
                  <c:v>364</c:v>
                </c:pt>
                <c:pt idx="6">
                  <c:v>286</c:v>
                </c:pt>
                <c:pt idx="7">
                  <c:v>242</c:v>
                </c:pt>
                <c:pt idx="8">
                  <c:v>135</c:v>
                </c:pt>
                <c:pt idx="9">
                  <c:v>107</c:v>
                </c:pt>
                <c:pt idx="10">
                  <c:v>142</c:v>
                </c:pt>
                <c:pt idx="11">
                  <c:v>208</c:v>
                </c:pt>
                <c:pt idx="12">
                  <c:v>208</c:v>
                </c:pt>
                <c:pt idx="13">
                  <c:v>243</c:v>
                </c:pt>
                <c:pt idx="14">
                  <c:v>160</c:v>
                </c:pt>
                <c:pt idx="15">
                  <c:v>125</c:v>
                </c:pt>
                <c:pt idx="16">
                  <c:v>195</c:v>
                </c:pt>
                <c:pt idx="17">
                  <c:v>194</c:v>
                </c:pt>
                <c:pt idx="18">
                  <c:v>207</c:v>
                </c:pt>
                <c:pt idx="19">
                  <c:v>123</c:v>
                </c:pt>
                <c:pt idx="20">
                  <c:v>231</c:v>
                </c:pt>
                <c:pt idx="21">
                  <c:v>107</c:v>
                </c:pt>
                <c:pt idx="22">
                  <c:v>67</c:v>
                </c:pt>
                <c:pt idx="23">
                  <c:v>65</c:v>
                </c:pt>
                <c:pt idx="24">
                  <c:v>48</c:v>
                </c:pt>
                <c:pt idx="25">
                  <c:v>47</c:v>
                </c:pt>
                <c:pt idx="26">
                  <c:v>49</c:v>
                </c:pt>
              </c:numCache>
            </c:numRef>
          </c:val>
          <c:smooth val="0"/>
          <c:extLst>
            <c:ext xmlns:c16="http://schemas.microsoft.com/office/drawing/2014/chart" uri="{C3380CC4-5D6E-409C-BE32-E72D297353CC}">
              <c16:uniqueId val="{00000002-703A-4D4B-A0F4-2570BB98FAB5}"/>
            </c:ext>
          </c:extLst>
        </c:ser>
        <c:ser>
          <c:idx val="4"/>
          <c:order val="3"/>
          <c:tx>
            <c:strRef>
              <c:f>'607'!$A$89</c:f>
              <c:strCache>
                <c:ptCount val="1"/>
                <c:pt idx="0">
                  <c:v>Stormarn</c:v>
                </c:pt>
              </c:strCache>
            </c:strRef>
          </c:tx>
          <c:marker>
            <c:symbol val="none"/>
          </c:marker>
          <c:cat>
            <c:strRef>
              <c:f>'607'!$L$6:$L$32</c:f>
              <c:strCache>
                <c:ptCount val="27"/>
                <c:pt idx="0">
                  <c:v>98</c:v>
                </c:pt>
                <c:pt idx="2">
                  <c:v>2000</c:v>
                </c:pt>
                <c:pt idx="7">
                  <c:v>2005</c:v>
                </c:pt>
                <c:pt idx="12">
                  <c:v>2010</c:v>
                </c:pt>
                <c:pt idx="17">
                  <c:v>2015</c:v>
                </c:pt>
                <c:pt idx="22">
                  <c:v>2020</c:v>
                </c:pt>
                <c:pt idx="26">
                  <c:v>2024</c:v>
                </c:pt>
              </c:strCache>
            </c:strRef>
          </c:cat>
          <c:val>
            <c:numRef>
              <c:f>'607'!$C$87:$C$113</c:f>
              <c:numCache>
                <c:formatCode>[=0]"-   ";#\ ##0\ \ </c:formatCode>
                <c:ptCount val="27"/>
                <c:pt idx="0">
                  <c:v>359</c:v>
                </c:pt>
                <c:pt idx="1">
                  <c:v>457</c:v>
                </c:pt>
                <c:pt idx="2">
                  <c:v>470</c:v>
                </c:pt>
                <c:pt idx="3">
                  <c:v>382</c:v>
                </c:pt>
                <c:pt idx="4">
                  <c:v>399</c:v>
                </c:pt>
                <c:pt idx="5">
                  <c:v>628</c:v>
                </c:pt>
                <c:pt idx="6">
                  <c:v>323</c:v>
                </c:pt>
                <c:pt idx="7">
                  <c:v>502</c:v>
                </c:pt>
                <c:pt idx="8">
                  <c:v>249</c:v>
                </c:pt>
                <c:pt idx="9">
                  <c:v>302</c:v>
                </c:pt>
                <c:pt idx="10">
                  <c:v>344</c:v>
                </c:pt>
                <c:pt idx="11">
                  <c:v>426</c:v>
                </c:pt>
                <c:pt idx="12">
                  <c:v>402</c:v>
                </c:pt>
                <c:pt idx="13">
                  <c:v>611</c:v>
                </c:pt>
                <c:pt idx="14">
                  <c:v>353</c:v>
                </c:pt>
                <c:pt idx="15">
                  <c:v>484</c:v>
                </c:pt>
                <c:pt idx="16">
                  <c:v>271</c:v>
                </c:pt>
                <c:pt idx="17">
                  <c:v>378</c:v>
                </c:pt>
                <c:pt idx="18">
                  <c:v>236</c:v>
                </c:pt>
                <c:pt idx="19">
                  <c:v>170</c:v>
                </c:pt>
                <c:pt idx="20">
                  <c:v>167</c:v>
                </c:pt>
                <c:pt idx="21">
                  <c:v>233</c:v>
                </c:pt>
                <c:pt idx="22">
                  <c:v>186</c:v>
                </c:pt>
                <c:pt idx="23">
                  <c:v>125</c:v>
                </c:pt>
                <c:pt idx="24">
                  <c:v>41</c:v>
                </c:pt>
                <c:pt idx="25">
                  <c:v>28</c:v>
                </c:pt>
                <c:pt idx="26">
                  <c:v>6</c:v>
                </c:pt>
              </c:numCache>
            </c:numRef>
          </c:val>
          <c:smooth val="0"/>
          <c:extLst>
            <c:ext xmlns:c16="http://schemas.microsoft.com/office/drawing/2014/chart" uri="{C3380CC4-5D6E-409C-BE32-E72D297353CC}">
              <c16:uniqueId val="{00000003-703A-4D4B-A0F4-2570BB98FAB5}"/>
            </c:ext>
          </c:extLst>
        </c:ser>
        <c:dLbls>
          <c:showLegendKey val="0"/>
          <c:showVal val="0"/>
          <c:showCatName val="0"/>
          <c:showSerName val="0"/>
          <c:showPercent val="0"/>
          <c:showBubbleSize val="0"/>
        </c:dLbls>
        <c:smooth val="0"/>
        <c:axId val="401909248"/>
        <c:axId val="401910784"/>
      </c:lineChart>
      <c:catAx>
        <c:axId val="401909248"/>
        <c:scaling>
          <c:orientation val="minMax"/>
        </c:scaling>
        <c:delete val="0"/>
        <c:axPos val="b"/>
        <c:numFmt formatCode="General" sourceLinked="1"/>
        <c:majorTickMark val="out"/>
        <c:minorTickMark val="none"/>
        <c:tickLblPos val="nextTo"/>
        <c:spPr>
          <a:ln w="3175">
            <a:solidFill>
              <a:sysClr val="window" lastClr="FFFFFF">
                <a:lumMod val="85000"/>
              </a:sysClr>
            </a:solidFill>
          </a:ln>
        </c:spPr>
        <c:txPr>
          <a:bodyPr rot="0"/>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401910784"/>
        <c:crosses val="autoZero"/>
        <c:auto val="1"/>
        <c:lblAlgn val="ctr"/>
        <c:lblOffset val="100"/>
        <c:noMultiLvlLbl val="0"/>
      </c:catAx>
      <c:valAx>
        <c:axId val="401910784"/>
        <c:scaling>
          <c:orientation val="minMax"/>
        </c:scaling>
        <c:delete val="0"/>
        <c:axPos val="r"/>
        <c:majorGridlines>
          <c:spPr>
            <a:ln w="28575">
              <a:solidFill>
                <a:schemeClr val="bg1"/>
              </a:solidFill>
            </a:ln>
          </c:spPr>
        </c:majorGridlines>
        <c:numFmt formatCode="[=0]&quot;-   &quot;;#\ ##0\ \ " sourceLinked="0"/>
        <c:majorTickMark val="out"/>
        <c:minorTickMark val="none"/>
        <c:tickLblPos val="nextTo"/>
        <c:spPr>
          <a:ln w="28575">
            <a:solidFill>
              <a:schemeClr val="bg1"/>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401909248"/>
        <c:crosses val="max"/>
        <c:crossBetween val="midCat"/>
      </c:valAx>
      <c:spPr>
        <a:solidFill>
          <a:schemeClr val="bg1">
            <a:lumMod val="95000"/>
          </a:schemeClr>
        </a:solidFill>
      </c:spPr>
    </c:plotArea>
    <c:legend>
      <c:legendPos val="r"/>
      <c:layout>
        <c:manualLayout>
          <c:xMode val="edge"/>
          <c:yMode val="edge"/>
          <c:x val="0.16761968134264907"/>
          <c:y val="8.2144109344822469E-2"/>
          <c:w val="0.79989468141126907"/>
          <c:h val="8.9609777324687778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oddHeader>&amp;L&amp;"Open Sans,Standard"&amp;8
&amp;I&amp;Z&amp;"Open Sans,Standard"&amp;8
&amp;I&amp;R&amp;"Open Sans,Standard"&amp;8
&amp;I</c:oddHeader>
    </c:headerFooter>
    <c:pageMargins b="0.78740157499999996" l="0.7" r="0.7" t="0.78740157499999996" header="0.3" footer="0.3"/>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10309438322994352"/>
          <c:w val="0.92465500997883421"/>
          <c:h val="0.69348311287347197"/>
        </c:manualLayout>
      </c:layout>
      <c:barChart>
        <c:barDir val="col"/>
        <c:grouping val="clustered"/>
        <c:varyColors val="0"/>
        <c:ser>
          <c:idx val="0"/>
          <c:order val="0"/>
          <c:tx>
            <c:strRef>
              <c:f>'610 '!$AA$3:$AB$3</c:f>
              <c:strCache>
                <c:ptCount val="1"/>
                <c:pt idx="0">
                  <c:v>2024</c:v>
                </c:pt>
              </c:strCache>
            </c:strRef>
          </c:tx>
          <c:spPr>
            <a:solidFill>
              <a:schemeClr val="accent2">
                <a:lumMod val="75000"/>
              </a:schemeClr>
            </a:solidFill>
            <a:ln>
              <a:noFill/>
              <a:prstDash val="sysDash"/>
            </a:ln>
          </c:spPr>
          <c:invertIfNegative val="0"/>
          <c:dLbls>
            <c:spPr>
              <a:noFill/>
              <a:ln>
                <a:noFill/>
              </a:ln>
              <a:effectLst/>
            </c:spPr>
            <c:txPr>
              <a:bodyPr wrap="square" lIns="38100" tIns="19050" rIns="38100" bIns="19050" anchor="ctr">
                <a:spAutoFit/>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'610 '!$AE$25:$AE$35</c:f>
              <c:strCache>
                <c:ptCount val="11"/>
                <c:pt idx="0">
                  <c:v>09 - Kücknitz</c:v>
                </c:pt>
                <c:pt idx="1">
                  <c:v>03 - Moisling</c:v>
                </c:pt>
                <c:pt idx="2">
                  <c:v>05 - St. Lorenz Süd</c:v>
                </c:pt>
                <c:pt idx="3">
                  <c:v>06 - St. Lorenz Nord</c:v>
                </c:pt>
                <c:pt idx="4">
                  <c:v>07 - St. Gertrud</c:v>
                </c:pt>
                <c:pt idx="5">
                  <c:v>04 - Buntekuh</c:v>
                </c:pt>
                <c:pt idx="6">
                  <c:v>02 - St. Jürgen</c:v>
                </c:pt>
                <c:pt idx="7">
                  <c:v>10 - Travemünde</c:v>
                </c:pt>
                <c:pt idx="8">
                  <c:v>08 - Schlutup</c:v>
                </c:pt>
                <c:pt idx="9">
                  <c:v>01 - Innenstadt</c:v>
                </c:pt>
                <c:pt idx="10">
                  <c:v>Hansestadt Lübeck</c:v>
                </c:pt>
              </c:strCache>
            </c:strRef>
          </c:cat>
          <c:val>
            <c:numRef>
              <c:f>'610 '!$AD$25:$AD$35</c:f>
              <c:numCache>
                <c:formatCode>0.0</c:formatCode>
                <c:ptCount val="11"/>
                <c:pt idx="0">
                  <c:v>79.258822899373428</c:v>
                </c:pt>
                <c:pt idx="1">
                  <c:v>50.91336588894918</c:v>
                </c:pt>
                <c:pt idx="2">
                  <c:v>46.390772545788707</c:v>
                </c:pt>
                <c:pt idx="3">
                  <c:v>43.059038067016182</c:v>
                </c:pt>
                <c:pt idx="4">
                  <c:v>30.212122643737892</c:v>
                </c:pt>
                <c:pt idx="5">
                  <c:v>26.191902764700849</c:v>
                </c:pt>
                <c:pt idx="6">
                  <c:v>25.707947279133499</c:v>
                </c:pt>
                <c:pt idx="7">
                  <c:v>15.113535830138602</c:v>
                </c:pt>
                <c:pt idx="8">
                  <c:v>13.162513162513163</c:v>
                </c:pt>
                <c:pt idx="9">
                  <c:v>7.0678796361091667</c:v>
                </c:pt>
                <c:pt idx="10">
                  <c:v>35.042861564548033</c:v>
                </c:pt>
              </c:numCache>
            </c:numRef>
          </c:val>
          <c:extLst>
            <c:ext xmlns:c16="http://schemas.microsoft.com/office/drawing/2014/chart" uri="{C3380CC4-5D6E-409C-BE32-E72D297353CC}">
              <c16:uniqueId val="{00000000-E69B-43BD-8A94-14FA1A4F23CD}"/>
            </c:ext>
          </c:extLst>
        </c:ser>
        <c:dLbls>
          <c:showLegendKey val="0"/>
          <c:showVal val="0"/>
          <c:showCatName val="0"/>
          <c:showSerName val="0"/>
          <c:showPercent val="0"/>
          <c:showBubbleSize val="0"/>
        </c:dLbls>
        <c:gapWidth val="65"/>
        <c:axId val="401937536"/>
        <c:axId val="401939072"/>
      </c:barChart>
      <c:catAx>
        <c:axId val="401937536"/>
        <c:scaling>
          <c:orientation val="minMax"/>
        </c:scaling>
        <c:delete val="0"/>
        <c:axPos val="b"/>
        <c:numFmt formatCode="General" sourceLinked="1"/>
        <c:majorTickMark val="out"/>
        <c:minorTickMark val="none"/>
        <c:tickLblPos val="nextTo"/>
        <c:spPr>
          <a:ln w="3175">
            <a:solidFill>
              <a:schemeClr val="bg1">
                <a:lumMod val="85000"/>
              </a:schemeClr>
            </a:solidFill>
            <a:prstDash val="solid"/>
          </a:ln>
        </c:spPr>
        <c:txPr>
          <a:bodyPr rot="-270000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01939072"/>
        <c:crosses val="autoZero"/>
        <c:auto val="1"/>
        <c:lblAlgn val="ctr"/>
        <c:lblOffset val="100"/>
        <c:noMultiLvlLbl val="0"/>
      </c:catAx>
      <c:valAx>
        <c:axId val="401939072"/>
        <c:scaling>
          <c:orientation val="minMax"/>
          <c:min val="0"/>
        </c:scaling>
        <c:delete val="0"/>
        <c:axPos val="r"/>
        <c:majorGridlines>
          <c:spPr>
            <a:ln w="19050">
              <a:solidFill>
                <a:schemeClr val="bg1"/>
              </a:solidFill>
              <a:prstDash val="solid"/>
            </a:ln>
          </c:spPr>
        </c:majorGridlines>
        <c:numFmt formatCode="[=0]&quot;- &quot;;##0\ \ " sourceLinked="0"/>
        <c:majorTickMark val="out"/>
        <c:minorTickMark val="none"/>
        <c:tickLblPos val="nextTo"/>
        <c:spPr>
          <a:ln w="9525">
            <a:no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01937536"/>
        <c:crosses val="max"/>
        <c:crossBetween val="between"/>
      </c:valAx>
      <c:spPr>
        <a:solidFill>
          <a:schemeClr val="bg1">
            <a:lumMod val="95000"/>
          </a:schemeClr>
        </a:solidFill>
        <a:ln w="25400">
          <a:noFill/>
        </a:ln>
      </c:spPr>
    </c:plotArea>
    <c:plotVisOnly val="0"/>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936231167459801E-3"/>
          <c:y val="0.21032036140912577"/>
          <c:w val="0.91970994108947979"/>
          <c:h val="0.49813575849579139"/>
        </c:manualLayout>
      </c:layout>
      <c:barChart>
        <c:barDir val="col"/>
        <c:grouping val="percentStacked"/>
        <c:varyColors val="0"/>
        <c:ser>
          <c:idx val="0"/>
          <c:order val="0"/>
          <c:tx>
            <c:strRef>
              <c:f>'611'!$A$5</c:f>
              <c:strCache>
                <c:ptCount val="1"/>
                <c:pt idx="0">
                  <c:v>Gas</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'611'!$N$28:$N$38</c:f>
              <c:strCache>
                <c:ptCount val="11"/>
                <c:pt idx="0">
                  <c:v>01 - Innenstadt</c:v>
                </c:pt>
                <c:pt idx="1">
                  <c:v>02 - St. Jürgen</c:v>
                </c:pt>
                <c:pt idx="2">
                  <c:v>03 - Moisling</c:v>
                </c:pt>
                <c:pt idx="3">
                  <c:v>04 - Buntekuh</c:v>
                </c:pt>
                <c:pt idx="4">
                  <c:v>05 - St. Lorenz Süd</c:v>
                </c:pt>
                <c:pt idx="5">
                  <c:v>06 - St. Lorenz Nord</c:v>
                </c:pt>
                <c:pt idx="6">
                  <c:v>07 - St. Gertrud</c:v>
                </c:pt>
                <c:pt idx="7">
                  <c:v>08 - Schlutup</c:v>
                </c:pt>
                <c:pt idx="8">
                  <c:v>09 - Kücknitz</c:v>
                </c:pt>
                <c:pt idx="9">
                  <c:v>10 - Travemünde</c:v>
                </c:pt>
                <c:pt idx="10">
                  <c:v>Hansestadt Lübeck</c:v>
                </c:pt>
              </c:strCache>
            </c:strRef>
          </c:cat>
          <c:val>
            <c:numRef>
              <c:f>'611'!$C$16:$M$16</c:f>
              <c:numCache>
                <c:formatCode>0.0</c:formatCode>
                <c:ptCount val="11"/>
                <c:pt idx="0">
                  <c:v>88.647581441263583</c:v>
                </c:pt>
                <c:pt idx="1">
                  <c:v>73.635416666666657</c:v>
                </c:pt>
                <c:pt idx="2">
                  <c:v>58.448275862068968</c:v>
                </c:pt>
                <c:pt idx="3">
                  <c:v>62.088974854932303</c:v>
                </c:pt>
                <c:pt idx="4">
                  <c:v>77.603059923501917</c:v>
                </c:pt>
                <c:pt idx="5">
                  <c:v>73.509526736324531</c:v>
                </c:pt>
                <c:pt idx="6">
                  <c:v>76.668884453315584</c:v>
                </c:pt>
                <c:pt idx="7">
                  <c:v>85.649350649350652</c:v>
                </c:pt>
                <c:pt idx="8">
                  <c:v>74.941501808125935</c:v>
                </c:pt>
                <c:pt idx="9">
                  <c:v>63.415245737211634</c:v>
                </c:pt>
                <c:pt idx="10">
                  <c:v>74.10188489240133</c:v>
                </c:pt>
              </c:numCache>
            </c:numRef>
          </c:val>
          <c:extLst>
            <c:ext xmlns:c16="http://schemas.microsoft.com/office/drawing/2014/chart" uri="{C3380CC4-5D6E-409C-BE32-E72D297353CC}">
              <c16:uniqueId val="{00000000-FE44-4C20-8B02-ED539D6EB355}"/>
            </c:ext>
          </c:extLst>
        </c:ser>
        <c:ser>
          <c:idx val="2"/>
          <c:order val="1"/>
          <c:tx>
            <c:strRef>
              <c:f>'611'!$A$6</c:f>
              <c:strCache>
                <c:ptCount val="1"/>
                <c:pt idx="0">
                  <c:v>Heizöl</c:v>
                </c:pt>
              </c:strCache>
            </c:strRef>
          </c:tx>
          <c:spPr>
            <a:solidFill>
              <a:schemeClr val="accent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'611'!$N$28:$N$38</c:f>
              <c:strCache>
                <c:ptCount val="11"/>
                <c:pt idx="0">
                  <c:v>01 - Innenstadt</c:v>
                </c:pt>
                <c:pt idx="1">
                  <c:v>02 - St. Jürgen</c:v>
                </c:pt>
                <c:pt idx="2">
                  <c:v>03 - Moisling</c:v>
                </c:pt>
                <c:pt idx="3">
                  <c:v>04 - Buntekuh</c:v>
                </c:pt>
                <c:pt idx="4">
                  <c:v>05 - St. Lorenz Süd</c:v>
                </c:pt>
                <c:pt idx="5">
                  <c:v>06 - St. Lorenz Nord</c:v>
                </c:pt>
                <c:pt idx="6">
                  <c:v>07 - St. Gertrud</c:v>
                </c:pt>
                <c:pt idx="7">
                  <c:v>08 - Schlutup</c:v>
                </c:pt>
                <c:pt idx="8">
                  <c:v>09 - Kücknitz</c:v>
                </c:pt>
                <c:pt idx="9">
                  <c:v>10 - Travemünde</c:v>
                </c:pt>
                <c:pt idx="10">
                  <c:v>Hansestadt Lübeck</c:v>
                </c:pt>
              </c:strCache>
            </c:strRef>
          </c:cat>
          <c:val>
            <c:numRef>
              <c:f>'611'!$C$17:$M$17</c:f>
              <c:numCache>
                <c:formatCode>0.0</c:formatCode>
                <c:ptCount val="11"/>
                <c:pt idx="0">
                  <c:v>3.8499506416584404</c:v>
                </c:pt>
                <c:pt idx="1">
                  <c:v>11.78125</c:v>
                </c:pt>
                <c:pt idx="2">
                  <c:v>12.988505747126435</c:v>
                </c:pt>
                <c:pt idx="3">
                  <c:v>20.051579626047712</c:v>
                </c:pt>
                <c:pt idx="4">
                  <c:v>5.1423714407139824</c:v>
                </c:pt>
                <c:pt idx="5">
                  <c:v>9.7725875845113706</c:v>
                </c:pt>
                <c:pt idx="6">
                  <c:v>12.974051896207584</c:v>
                </c:pt>
                <c:pt idx="7">
                  <c:v>9.8701298701298708</c:v>
                </c:pt>
                <c:pt idx="8">
                  <c:v>10.359497979153371</c:v>
                </c:pt>
                <c:pt idx="9">
                  <c:v>10.531594784353059</c:v>
                </c:pt>
                <c:pt idx="10">
                  <c:v>10.792705619650167</c:v>
                </c:pt>
              </c:numCache>
            </c:numRef>
          </c:val>
          <c:extLst>
            <c:ext xmlns:c16="http://schemas.microsoft.com/office/drawing/2014/chart" uri="{C3380CC4-5D6E-409C-BE32-E72D297353CC}">
              <c16:uniqueId val="{00000002-FE44-4C20-8B02-ED539D6EB355}"/>
            </c:ext>
          </c:extLst>
        </c:ser>
        <c:ser>
          <c:idx val="3"/>
          <c:order val="2"/>
          <c:tx>
            <c:strRef>
              <c:f>'611'!$A$7</c:f>
              <c:strCache>
                <c:ptCount val="1"/>
                <c:pt idx="0">
                  <c:v>Fernwärme </c:v>
                </c:pt>
              </c:strCache>
            </c:strRef>
          </c:tx>
          <c:spPr>
            <a:solidFill>
              <a:schemeClr val="accent4"/>
            </a:solidFill>
            <a:ln>
              <a:noFill/>
            </a:ln>
            <a:effectLst/>
          </c:spPr>
          <c:invertIfNegative val="0"/>
          <c:dLbls>
            <c:dLbl>
              <c:idx val="0"/>
              <c:layout>
                <c:manualLayout>
                  <c:x val="-9.6289601187659302E-18"/>
                  <c:y val="-1.02404269478582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6E25-4C72-9011-35D5668B3C7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'611'!$N$28:$N$38</c:f>
              <c:strCache>
                <c:ptCount val="11"/>
                <c:pt idx="0">
                  <c:v>01 - Innenstadt</c:v>
                </c:pt>
                <c:pt idx="1">
                  <c:v>02 - St. Jürgen</c:v>
                </c:pt>
                <c:pt idx="2">
                  <c:v>03 - Moisling</c:v>
                </c:pt>
                <c:pt idx="3">
                  <c:v>04 - Buntekuh</c:v>
                </c:pt>
                <c:pt idx="4">
                  <c:v>05 - St. Lorenz Süd</c:v>
                </c:pt>
                <c:pt idx="5">
                  <c:v>06 - St. Lorenz Nord</c:v>
                </c:pt>
                <c:pt idx="6">
                  <c:v>07 - St. Gertrud</c:v>
                </c:pt>
                <c:pt idx="7">
                  <c:v>08 - Schlutup</c:v>
                </c:pt>
                <c:pt idx="8">
                  <c:v>09 - Kücknitz</c:v>
                </c:pt>
                <c:pt idx="9">
                  <c:v>10 - Travemünde</c:v>
                </c:pt>
                <c:pt idx="10">
                  <c:v>Hansestadt Lübeck</c:v>
                </c:pt>
              </c:strCache>
            </c:strRef>
          </c:cat>
          <c:val>
            <c:numRef>
              <c:f>'611'!$C$18:$M$18</c:f>
              <c:numCache>
                <c:formatCode>0.0</c:formatCode>
                <c:ptCount val="11"/>
                <c:pt idx="0">
                  <c:v>3.3234616650213886</c:v>
                </c:pt>
                <c:pt idx="1">
                  <c:v>8.6666666666666679</c:v>
                </c:pt>
                <c:pt idx="2">
                  <c:v>23.563218390804597</c:v>
                </c:pt>
                <c:pt idx="3">
                  <c:v>15.667311411992262</c:v>
                </c:pt>
                <c:pt idx="4">
                  <c:v>14.492137696557586</c:v>
                </c:pt>
                <c:pt idx="5">
                  <c:v>12.58758451137062</c:v>
                </c:pt>
                <c:pt idx="6">
                  <c:v>7.5182967398536267</c:v>
                </c:pt>
                <c:pt idx="7">
                  <c:v>2.0779220779220777</c:v>
                </c:pt>
                <c:pt idx="8">
                  <c:v>10.465858328015317</c:v>
                </c:pt>
                <c:pt idx="9">
                  <c:v>14.618856569709127</c:v>
                </c:pt>
                <c:pt idx="10">
                  <c:v>10.365813612382057</c:v>
                </c:pt>
              </c:numCache>
            </c:numRef>
          </c:val>
          <c:extLst>
            <c:ext xmlns:c16="http://schemas.microsoft.com/office/drawing/2014/chart" uri="{C3380CC4-5D6E-409C-BE32-E72D297353CC}">
              <c16:uniqueId val="{00000006-FE44-4C20-8B02-ED539D6EB355}"/>
            </c:ext>
          </c:extLst>
        </c:ser>
        <c:ser>
          <c:idx val="1"/>
          <c:order val="3"/>
          <c:tx>
            <c:strRef>
              <c:f>'611'!$N$39</c:f>
              <c:strCache>
                <c:ptCount val="1"/>
                <c:pt idx="0">
                  <c:v>Sonstige / kein Energieträger</c:v>
                </c:pt>
              </c:strCache>
            </c:strRef>
          </c:tx>
          <c:spPr>
            <a:solidFill>
              <a:schemeClr val="accent2"/>
            </a:solidFill>
            <a:ln>
              <a:noFill/>
            </a:ln>
            <a:effectLst/>
          </c:spPr>
          <c:invertIfNegative val="0"/>
          <c:dLbls>
            <c:dLbl>
              <c:idx val="0"/>
              <c:layout>
                <c:manualLayout>
                  <c:x val="-9.6289601187659302E-18"/>
                  <c:y val="-1.70673782464303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C66-4EB2-831D-AAF8C273E9C8}"/>
                </c:ext>
              </c:extLst>
            </c:dLbl>
            <c:dLbl>
              <c:idx val="7"/>
              <c:layout>
                <c:manualLayout>
                  <c:x val="0"/>
                  <c:y val="-2.04808538957164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66-4EB2-831D-AAF8C273E9C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val>
            <c:numRef>
              <c:f>'611'!$O$39:$Y$39</c:f>
              <c:numCache>
                <c:formatCode>0.0</c:formatCode>
                <c:ptCount val="11"/>
                <c:pt idx="0">
                  <c:v>4.2119118130964122</c:v>
                </c:pt>
                <c:pt idx="1">
                  <c:v>6.0416666666666661</c:v>
                </c:pt>
                <c:pt idx="2">
                  <c:v>5</c:v>
                </c:pt>
                <c:pt idx="3">
                  <c:v>1.8052869116698904</c:v>
                </c:pt>
                <c:pt idx="4">
                  <c:v>2.5924351891202724</c:v>
                </c:pt>
                <c:pt idx="5">
                  <c:v>4.1057160417947136</c:v>
                </c:pt>
                <c:pt idx="6">
                  <c:v>2.8609447771124419</c:v>
                </c:pt>
                <c:pt idx="7">
                  <c:v>2.3376623376623376</c:v>
                </c:pt>
                <c:pt idx="8">
                  <c:v>4.1693256753882153</c:v>
                </c:pt>
                <c:pt idx="9">
                  <c:v>11.334002006018054</c:v>
                </c:pt>
                <c:pt idx="10">
                  <c:v>4.7395958755664536</c:v>
                </c:pt>
              </c:numCache>
            </c:numRef>
          </c:val>
          <c:extLst>
            <c:ext xmlns:c16="http://schemas.microsoft.com/office/drawing/2014/chart" uri="{C3380CC4-5D6E-409C-BE32-E72D297353CC}">
              <c16:uniqueId val="{00000000-96BF-451C-BB14-3485E03C7C4A}"/>
            </c:ext>
          </c:extLst>
        </c:ser>
        <c:dLbls>
          <c:showLegendKey val="0"/>
          <c:showVal val="0"/>
          <c:showCatName val="0"/>
          <c:showSerName val="0"/>
          <c:showPercent val="0"/>
          <c:showBubbleSize val="0"/>
        </c:dLbls>
        <c:gapWidth val="47"/>
        <c:overlap val="100"/>
        <c:axId val="489559552"/>
        <c:axId val="489561088"/>
      </c:barChart>
      <c:catAx>
        <c:axId val="489559552"/>
        <c:scaling>
          <c:orientation val="minMax"/>
        </c:scaling>
        <c:delete val="0"/>
        <c:axPos val="b"/>
        <c:numFmt formatCode="General" sourceLinked="1"/>
        <c:majorTickMark val="out"/>
        <c:minorTickMark val="none"/>
        <c:tickLblPos val="nextTo"/>
        <c:spPr>
          <a:noFill/>
          <a:ln w="6350" cap="flat" cmpd="sng" algn="ctr">
            <a:solidFill>
              <a:schemeClr val="bg1">
                <a:lumMod val="85000"/>
              </a:schemeClr>
            </a:solid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61088"/>
        <c:crosses val="autoZero"/>
        <c:auto val="1"/>
        <c:lblAlgn val="ctr"/>
        <c:lblOffset val="100"/>
        <c:noMultiLvlLbl val="0"/>
      </c:catAx>
      <c:valAx>
        <c:axId val="489561088"/>
        <c:scaling>
          <c:orientation val="minMax"/>
        </c:scaling>
        <c:delete val="0"/>
        <c:axPos val="r"/>
        <c:majorGridlines>
          <c:spPr>
            <a:ln w="28575" cap="flat" cmpd="sng" algn="ctr">
              <a:solidFill>
                <a:schemeClr val="bg1"/>
              </a:solidFill>
              <a:prstDash val="solid"/>
              <a:round/>
            </a:ln>
            <a:effectLst/>
          </c:spPr>
        </c:majorGridlines>
        <c:numFmt formatCode="0\ %" sourceLinked="0"/>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59552"/>
        <c:crosses val="max"/>
        <c:crossBetween val="between"/>
      </c:valAx>
      <c:spPr>
        <a:solidFill>
          <a:schemeClr val="bg1">
            <a:lumMod val="95000"/>
          </a:schemeClr>
        </a:solidFill>
        <a:ln>
          <a:noFill/>
        </a:ln>
        <a:effectLst/>
      </c:spPr>
    </c:plotArea>
    <c:legend>
      <c:legendPos val="r"/>
      <c:layout>
        <c:manualLayout>
          <c:xMode val="edge"/>
          <c:yMode val="edge"/>
          <c:x val="2.3109771248003744E-2"/>
          <c:y val="0.10523674990636026"/>
          <c:w val="0.54087997774050944"/>
          <c:h val="6.7712605777428492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chemeClr val="bg1"/>
    </a:solidFill>
    <a:ln w="6350"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17286350041105E-2"/>
          <c:y val="0.20504348363407618"/>
          <c:w val="0.91970994108947979"/>
          <c:h val="0.54533556730795252"/>
        </c:manualLayout>
      </c:layout>
      <c:barChart>
        <c:barDir val="col"/>
        <c:grouping val="percentStacked"/>
        <c:varyColors val="0"/>
        <c:ser>
          <c:idx val="5"/>
          <c:order val="0"/>
          <c:tx>
            <c:strRef>
              <c:f>'612'!$A$18</c:f>
              <c:strCache>
                <c:ptCount val="1"/>
                <c:pt idx="0">
                  <c:v>Zentralheizung</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'612'!$N$21:$N$31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'612'!$C$18:$M$18</c:f>
              <c:numCache>
                <c:formatCode>[=1]".  ";[=2]".  ";#\ ##0.0\ \ </c:formatCode>
                <c:ptCount val="11"/>
                <c:pt idx="0">
                  <c:v>72.260612043435344</c:v>
                </c:pt>
                <c:pt idx="1">
                  <c:v>78.15625</c:v>
                </c:pt>
                <c:pt idx="2">
                  <c:v>69.71264367816093</c:v>
                </c:pt>
                <c:pt idx="3">
                  <c:v>76.789168278529985</c:v>
                </c:pt>
                <c:pt idx="4">
                  <c:v>62.770930726731834</c:v>
                </c:pt>
                <c:pt idx="5">
                  <c:v>71.936078672403198</c:v>
                </c:pt>
                <c:pt idx="6">
                  <c:v>81.791971612330897</c:v>
                </c:pt>
                <c:pt idx="7">
                  <c:v>87.142857142857139</c:v>
                </c:pt>
                <c:pt idx="8">
                  <c:v>80.514784088491808</c:v>
                </c:pt>
                <c:pt idx="9">
                  <c:v>70.962888665997994</c:v>
                </c:pt>
                <c:pt idx="10">
                  <c:v>76.120317870356175</c:v>
                </c:pt>
              </c:numCache>
            </c:numRef>
          </c:val>
          <c:extLst>
            <c:ext xmlns:c16="http://schemas.microsoft.com/office/drawing/2014/chart" uri="{C3380CC4-5D6E-409C-BE32-E72D297353CC}">
              <c16:uniqueId val="{00000005-DD9F-4ED9-BA03-C23931FFB74B}"/>
            </c:ext>
          </c:extLst>
        </c:ser>
        <c:ser>
          <c:idx val="1"/>
          <c:order val="1"/>
          <c:tx>
            <c:strRef>
              <c:f>'612'!$A$8</c:f>
              <c:strCache>
                <c:ptCount val="1"/>
                <c:pt idx="0">
                  <c:v>Fernheizung (Fernwärme)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'612'!$N$21:$N$31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'612'!$C$16:$M$16</c:f>
              <c:numCache>
                <c:formatCode>[=1]".  ";[=2]".  ";#\ ##0.0\ \ </c:formatCode>
                <c:ptCount val="11"/>
                <c:pt idx="0">
                  <c:v>3.3234616650213886</c:v>
                </c:pt>
                <c:pt idx="1">
                  <c:v>8.6666666666666679</c:v>
                </c:pt>
                <c:pt idx="2">
                  <c:v>23.563218390804597</c:v>
                </c:pt>
                <c:pt idx="3">
                  <c:v>15.667311411992262</c:v>
                </c:pt>
                <c:pt idx="4">
                  <c:v>14.492137696557586</c:v>
                </c:pt>
                <c:pt idx="5">
                  <c:v>12.58758451137062</c:v>
                </c:pt>
                <c:pt idx="6">
                  <c:v>7.5182967398536267</c:v>
                </c:pt>
                <c:pt idx="7">
                  <c:v>2.0779220779220777</c:v>
                </c:pt>
                <c:pt idx="8">
                  <c:v>10.465858328015317</c:v>
                </c:pt>
                <c:pt idx="9">
                  <c:v>14.618856569709127</c:v>
                </c:pt>
                <c:pt idx="10">
                  <c:v>10.365813612382057</c:v>
                </c:pt>
              </c:numCache>
            </c:numRef>
          </c:val>
          <c:extLst>
            <c:ext xmlns:c16="http://schemas.microsoft.com/office/drawing/2014/chart" uri="{C3380CC4-5D6E-409C-BE32-E72D297353CC}">
              <c16:uniqueId val="{00000003-DD9F-4ED9-BA03-C23931FFB74B}"/>
            </c:ext>
          </c:extLst>
        </c:ser>
        <c:ser>
          <c:idx val="3"/>
          <c:order val="2"/>
          <c:tx>
            <c:strRef>
              <c:f>'612'!$A$7</c:f>
              <c:strCache>
                <c:ptCount val="1"/>
                <c:pt idx="0">
                  <c:v>Etagenheizung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'612'!$N$21:$N$31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'612'!$C$15:$M$15</c:f>
              <c:numCache>
                <c:formatCode>[=1]".  ";[=2]".  ";#\ ##0.0\ \ </c:formatCode>
                <c:ptCount val="11"/>
                <c:pt idx="0">
                  <c:v>17.275419545903258</c:v>
                </c:pt>
                <c:pt idx="1">
                  <c:v>10.239583333333334</c:v>
                </c:pt>
                <c:pt idx="2">
                  <c:v>3.3333333333333335</c:v>
                </c:pt>
                <c:pt idx="3">
                  <c:v>4.061895551257253</c:v>
                </c:pt>
                <c:pt idx="4">
                  <c:v>18.572035699107523</c:v>
                </c:pt>
                <c:pt idx="5">
                  <c:v>10.620774431468961</c:v>
                </c:pt>
                <c:pt idx="6">
                  <c:v>7.6735418052783322</c:v>
                </c:pt>
                <c:pt idx="7">
                  <c:v>7.5324675324675319</c:v>
                </c:pt>
                <c:pt idx="8">
                  <c:v>4.296958094022548</c:v>
                </c:pt>
                <c:pt idx="9">
                  <c:v>5.4162487462387157</c:v>
                </c:pt>
                <c:pt idx="10">
                  <c:v>9.0982727292629004</c:v>
                </c:pt>
              </c:numCache>
            </c:numRef>
          </c:val>
          <c:extLst>
            <c:ext xmlns:c16="http://schemas.microsoft.com/office/drawing/2014/chart" uri="{C3380CC4-5D6E-409C-BE32-E72D297353CC}">
              <c16:uniqueId val="{00000002-DD9F-4ED9-BA03-C23931FFB74B}"/>
            </c:ext>
          </c:extLst>
        </c:ser>
        <c:ser>
          <c:idx val="0"/>
          <c:order val="3"/>
          <c:tx>
            <c:strRef>
              <c:f>'612'!$A$5</c:f>
              <c:strCache>
                <c:ptCount val="1"/>
                <c:pt idx="0">
                  <c:v>Blockheizung</c:v>
                </c:pt>
              </c:strCache>
            </c:strRef>
          </c:tx>
          <c:spPr>
            <a:solidFill>
              <a:schemeClr val="accent1"/>
            </a:solidFill>
            <a:ln>
              <a:noFill/>
            </a:ln>
            <a:effectLst/>
          </c:spPr>
          <c:invertIfNegative val="0"/>
          <c:dLbls>
            <c:dLbl>
              <c:idx val="2"/>
              <c:layout>
                <c:manualLayout>
                  <c:x val="0"/>
                  <c:y val="-7.884720012764554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3FE-4A53-8741-C7B820B418BB}"/>
                </c:ext>
              </c:extLst>
            </c:dLbl>
            <c:dLbl>
              <c:idx val="3"/>
              <c:layout>
                <c:manualLayout>
                  <c:x val="-7.7681305893066348E-17"/>
                  <c:y val="-5.256480008509703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B3FE-4A53-8741-C7B820B418BB}"/>
                </c:ext>
              </c:extLst>
            </c:dLbl>
            <c:dLbl>
              <c:idx val="8"/>
              <c:layout>
                <c:manualLayout>
                  <c:x val="0"/>
                  <c:y val="-5.25648000850972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B3FE-4A53-8741-C7B820B418BB}"/>
                </c:ext>
              </c:extLst>
            </c:dLbl>
            <c:dLbl>
              <c:idx val="9"/>
              <c:layout>
                <c:manualLayout>
                  <c:x val="-1.553626117861327E-16"/>
                  <c:y val="-5.25648000850972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B3FE-4A53-8741-C7B820B418BB}"/>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'612'!$N$21:$N$31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'612'!$C$13:$M$13</c:f>
              <c:numCache>
                <c:formatCode>[=1]".  ";[=2]".  ";#\ ##0.0\ \ </c:formatCode>
                <c:ptCount val="11"/>
                <c:pt idx="0">
                  <c:v>3.5538005923000986</c:v>
                </c:pt>
                <c:pt idx="1">
                  <c:v>1.7187500000000002</c:v>
                </c:pt>
                <c:pt idx="2">
                  <c:v>1.3218390804597702</c:v>
                </c:pt>
                <c:pt idx="3">
                  <c:v>1.3539651837524178</c:v>
                </c:pt>
                <c:pt idx="4">
                  <c:v>1.6999575010624732</c:v>
                </c:pt>
                <c:pt idx="5">
                  <c:v>2.6060233558696986</c:v>
                </c:pt>
                <c:pt idx="6">
                  <c:v>1.8629407850964737</c:v>
                </c:pt>
                <c:pt idx="7">
                  <c:v>1.1688311688311688</c:v>
                </c:pt>
                <c:pt idx="8">
                  <c:v>1.8506700701978303</c:v>
                </c:pt>
                <c:pt idx="9">
                  <c:v>1.1785356068204613</c:v>
                </c:pt>
                <c:pt idx="10">
                  <c:v>1.9374329560629611</c:v>
                </c:pt>
              </c:numCache>
            </c:numRef>
          </c:val>
          <c:extLst>
            <c:ext xmlns:c16="http://schemas.microsoft.com/office/drawing/2014/chart" uri="{C3380CC4-5D6E-409C-BE32-E72D297353CC}">
              <c16:uniqueId val="{00000000-DD9F-4ED9-BA03-C23931FFB74B}"/>
            </c:ext>
          </c:extLst>
        </c:ser>
        <c:ser>
          <c:idx val="2"/>
          <c:order val="4"/>
          <c:tx>
            <c:strRef>
              <c:f>'612'!$A$6</c:f>
              <c:strCache>
                <c:ptCount val="1"/>
                <c:pt idx="0">
                  <c:v>Einzel- / Mehrraumöfen</c:v>
                </c:pt>
              </c:strCache>
            </c:strRef>
          </c:tx>
          <c:spPr>
            <a:solidFill>
              <a:schemeClr val="accent3"/>
            </a:solidFill>
            <a:ln>
              <a:noFill/>
            </a:ln>
            <a:effectLst/>
          </c:spPr>
          <c:invertIfNegative val="0"/>
          <c:dLbls>
            <c:dLbl>
              <c:idx val="0"/>
              <c:layout>
                <c:manualLayout>
                  <c:x val="1.0593027719201021E-2"/>
                  <c:y val="-1.576944002552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3FE-4A53-8741-C7B820B418BB}"/>
                </c:ext>
              </c:extLst>
            </c:dLbl>
            <c:dLbl>
              <c:idx val="1"/>
              <c:layout>
                <c:manualLayout>
                  <c:x val="1.9067449894561821E-2"/>
                  <c:y val="-1.576944002552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3FE-4A53-8741-C7B820B418BB}"/>
                </c:ext>
              </c:extLst>
            </c:dLbl>
            <c:dLbl>
              <c:idx val="2"/>
              <c:layout>
                <c:manualLayout>
                  <c:x val="2.1186055438402004E-2"/>
                  <c:y val="-1.8397680029783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3FE-4A53-8741-C7B820B418BB}"/>
                </c:ext>
              </c:extLst>
            </c:dLbl>
            <c:dLbl>
              <c:idx val="3"/>
              <c:layout>
                <c:manualLayout>
                  <c:x val="2.1186055438402046E-3"/>
                  <c:y val="-2.1025920034038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B3FE-4A53-8741-C7B820B418BB}"/>
                </c:ext>
              </c:extLst>
            </c:dLbl>
            <c:dLbl>
              <c:idx val="4"/>
              <c:layout>
                <c:manualLayout>
                  <c:x val="1.6948844350721557E-2"/>
                  <c:y val="-1.05129600170194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B3FE-4A53-8741-C7B820B418BB}"/>
                </c:ext>
              </c:extLst>
            </c:dLbl>
            <c:dLbl>
              <c:idx val="5"/>
              <c:layout>
                <c:manualLayout>
                  <c:x val="1.0593027719200945E-2"/>
                  <c:y val="-1.57694400255291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B3FE-4A53-8741-C7B820B418BB}"/>
                </c:ext>
              </c:extLst>
            </c:dLbl>
            <c:dLbl>
              <c:idx val="6"/>
              <c:layout>
                <c:manualLayout>
                  <c:x val="1.4830238806881509E-2"/>
                  <c:y val="-1.57694400255291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B3FE-4A53-8741-C7B820B418BB}"/>
                </c:ext>
              </c:extLst>
            </c:dLbl>
            <c:dLbl>
              <c:idx val="7"/>
              <c:layout>
                <c:manualLayout>
                  <c:x val="1.9067449894561762E-2"/>
                  <c:y val="-1.57694400255291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B3FE-4A53-8741-C7B820B418BB}"/>
                </c:ext>
              </c:extLst>
            </c:dLbl>
            <c:dLbl>
              <c:idx val="8"/>
              <c:layout>
                <c:manualLayout>
                  <c:x val="1.4830238806881431E-2"/>
                  <c:y val="-1.8397680029783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B3FE-4A53-8741-C7B820B418BB}"/>
                </c:ext>
              </c:extLst>
            </c:dLbl>
            <c:dLbl>
              <c:idx val="9"/>
              <c:layout>
                <c:manualLayout>
                  <c:x val="1.0593027719200867E-2"/>
                  <c:y val="-1.31412000212742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B3FE-4A53-8741-C7B820B418BB}"/>
                </c:ext>
              </c:extLst>
            </c:dLbl>
            <c:dLbl>
              <c:idx val="10"/>
              <c:layout>
                <c:manualLayout>
                  <c:x val="1.6948844350721637E-2"/>
                  <c:y val="-1.31412000212742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B3FE-4A53-8741-C7B820B418BB}"/>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'612'!$N$21:$N$31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'612'!$C$14:$M$14</c:f>
              <c:numCache>
                <c:formatCode>[=1]".  ";[=2]".  ";#\ ##0.0\ \ </c:formatCode>
                <c:ptCount val="11"/>
                <c:pt idx="0">
                  <c:v>1.6123724909509707</c:v>
                </c:pt>
                <c:pt idx="1">
                  <c:v>1.09375</c:v>
                </c:pt>
                <c:pt idx="2">
                  <c:v>1.7816091954022988</c:v>
                </c:pt>
                <c:pt idx="3">
                  <c:v>1.6763378465506125</c:v>
                </c:pt>
                <c:pt idx="4">
                  <c:v>2.1674458138546537</c:v>
                </c:pt>
                <c:pt idx="5">
                  <c:v>1.6840811309157959</c:v>
                </c:pt>
                <c:pt idx="6">
                  <c:v>0.96473719228210242</c:v>
                </c:pt>
                <c:pt idx="7">
                  <c:v>1.6883116883116882</c:v>
                </c:pt>
                <c:pt idx="8">
                  <c:v>2.339927674962774</c:v>
                </c:pt>
                <c:pt idx="9">
                  <c:v>4.6138415245737212</c:v>
                </c:pt>
                <c:pt idx="10">
                  <c:v>1.7863788611834759</c:v>
                </c:pt>
              </c:numCache>
            </c:numRef>
          </c:val>
          <c:extLst>
            <c:ext xmlns:c16="http://schemas.microsoft.com/office/drawing/2014/chart" uri="{C3380CC4-5D6E-409C-BE32-E72D297353CC}">
              <c16:uniqueId val="{00000001-DD9F-4ED9-BA03-C23931FFB74B}"/>
            </c:ext>
          </c:extLst>
        </c:ser>
        <c:ser>
          <c:idx val="4"/>
          <c:order val="5"/>
          <c:tx>
            <c:strRef>
              <c:f>'612'!$A$17</c:f>
              <c:strCache>
                <c:ptCount val="1"/>
                <c:pt idx="0">
                  <c:v>Keine Heizung</c:v>
                </c:pt>
              </c:strCache>
            </c:strRef>
          </c:tx>
          <c:spPr>
            <a:solidFill>
              <a:schemeClr val="accent5"/>
            </a:solidFill>
            <a:ln>
              <a:noFill/>
            </a:ln>
            <a:effectLst/>
          </c:spPr>
          <c:invertIfNegative val="0"/>
          <c:dLbls>
            <c:dLbl>
              <c:idx val="0"/>
              <c:layout>
                <c:manualLayout>
                  <c:x val="-1.4830238806881431E-2"/>
                  <c:y val="-2.3654160038293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FE-4A53-8741-C7B820B418BB}"/>
                </c:ext>
              </c:extLst>
            </c:dLbl>
            <c:dLbl>
              <c:idx val="1"/>
              <c:layout>
                <c:manualLayout>
                  <c:x val="-1.9067449894561859E-2"/>
                  <c:y val="-1.31412000212742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3FE-4A53-8741-C7B820B418BB}"/>
                </c:ext>
              </c:extLst>
            </c:dLbl>
            <c:dLbl>
              <c:idx val="2"/>
              <c:layout>
                <c:manualLayout>
                  <c:x val="-1.0593027719201021E-2"/>
                  <c:y val="-2.1025920034038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3FE-4A53-8741-C7B820B418BB}"/>
                </c:ext>
              </c:extLst>
            </c:dLbl>
            <c:dLbl>
              <c:idx val="3"/>
              <c:delete val="1"/>
              <c:extLst>
                <c:ext xmlns:c15="http://schemas.microsoft.com/office/drawing/2012/chart" uri="{CE6537A1-D6FC-4f65-9D91-7224C49458BB}"/>
                <c:ext xmlns:c16="http://schemas.microsoft.com/office/drawing/2014/chart" uri="{C3380CC4-5D6E-409C-BE32-E72D297353CC}">
                  <c16:uniqueId val="{00000007-B3FE-4A53-8741-C7B820B418BB}"/>
                </c:ext>
              </c:extLst>
            </c:dLbl>
            <c:dLbl>
              <c:idx val="4"/>
              <c:layout>
                <c:manualLayout>
                  <c:x val="-1.0593027719201021E-2"/>
                  <c:y val="-1.57694400255291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B3FE-4A53-8741-C7B820B418BB}"/>
                </c:ext>
              </c:extLst>
            </c:dLbl>
            <c:dLbl>
              <c:idx val="5"/>
              <c:layout>
                <c:manualLayout>
                  <c:x val="-1.4830238806881431E-2"/>
                  <c:y val="-1.576944002552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3FE-4A53-8741-C7B820B418BB}"/>
                </c:ext>
              </c:extLst>
            </c:dLbl>
            <c:dLbl>
              <c:idx val="6"/>
              <c:layout>
                <c:manualLayout>
                  <c:x val="-1.2711633263041304E-2"/>
                  <c:y val="-2.1025920034038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B3FE-4A53-8741-C7B820B418BB}"/>
                </c:ext>
              </c:extLst>
            </c:dLbl>
            <c:dLbl>
              <c:idx val="7"/>
              <c:layout>
                <c:manualLayout>
                  <c:x val="-1.6948844350721637E-2"/>
                  <c:y val="-1.8397680029783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B3FE-4A53-8741-C7B820B418BB}"/>
                </c:ext>
              </c:extLst>
            </c:dLbl>
            <c:dLbl>
              <c:idx val="8"/>
              <c:layout>
                <c:manualLayout>
                  <c:x val="-1.4830238806881431E-2"/>
                  <c:y val="-2.102592003403883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B3FE-4A53-8741-C7B820B418BB}"/>
                </c:ext>
              </c:extLst>
            </c:dLbl>
            <c:dLbl>
              <c:idx val="9"/>
              <c:layout>
                <c:manualLayout>
                  <c:x val="-1.6948844350721637E-2"/>
                  <c:y val="-1.57694400255290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B3FE-4A53-8741-C7B820B418BB}"/>
                </c:ext>
              </c:extLst>
            </c:dLbl>
            <c:dLbl>
              <c:idx val="10"/>
              <c:layout>
                <c:manualLayout>
                  <c:x val="-1.6948844350721637E-2"/>
                  <c:y val="-1.83976800297839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B3FE-4A53-8741-C7B820B418BB}"/>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'612'!$N$21:$N$31</c:f>
              <c:strCache>
                <c:ptCount val="11"/>
                <c:pt idx="0">
                  <c:v>01 - Innenstadt</c:v>
                </c:pt>
                <c:pt idx="1">
                  <c:v>02 - St. Jürgen</c:v>
                </c:pt>
                <c:pt idx="2">
                  <c:v>03 - Moisling</c:v>
                </c:pt>
                <c:pt idx="3">
                  <c:v>04 - Buntekuh</c:v>
                </c:pt>
                <c:pt idx="4">
                  <c:v>05 - St. Lorenz Süd</c:v>
                </c:pt>
                <c:pt idx="5">
                  <c:v>06 - St. Lorenz Nord</c:v>
                </c:pt>
                <c:pt idx="6">
                  <c:v>07 - St. Getrud</c:v>
                </c:pt>
                <c:pt idx="7">
                  <c:v>08 - Schlutup</c:v>
                </c:pt>
                <c:pt idx="8">
                  <c:v>09 - Kücknitz</c:v>
                </c:pt>
                <c:pt idx="9">
                  <c:v>10 - Travemünde</c:v>
                </c:pt>
                <c:pt idx="10">
                  <c:v>Hansestadt Lübeck</c:v>
                </c:pt>
              </c:strCache>
            </c:strRef>
          </c:cat>
          <c:val>
            <c:numRef>
              <c:f>'612'!$C$17:$M$17</c:f>
              <c:numCache>
                <c:formatCode>[=1]".  ";[=2]".  ";#\ ##0.0\ \ </c:formatCode>
                <c:ptCount val="11"/>
                <c:pt idx="0">
                  <c:v>2.1059559065482065</c:v>
                </c:pt>
                <c:pt idx="1">
                  <c:v>0.17708333333333331</c:v>
                </c:pt>
                <c:pt idx="2">
                  <c:v>0.57471264367816088</c:v>
                </c:pt>
                <c:pt idx="3">
                  <c:v>0</c:v>
                </c:pt>
                <c:pt idx="4">
                  <c:v>0.25499362515937102</c:v>
                </c:pt>
                <c:pt idx="5">
                  <c:v>0.50399508297480022</c:v>
                </c:pt>
                <c:pt idx="6">
                  <c:v>0.22177866489243736</c:v>
                </c:pt>
                <c:pt idx="7">
                  <c:v>0.19480519480519481</c:v>
                </c:pt>
                <c:pt idx="8">
                  <c:v>0.48925760476494368</c:v>
                </c:pt>
                <c:pt idx="9">
                  <c:v>3.2848545636910731</c:v>
                </c:pt>
                <c:pt idx="10">
                  <c:v>0.68521640140983819</c:v>
                </c:pt>
              </c:numCache>
            </c:numRef>
          </c:val>
          <c:extLst>
            <c:ext xmlns:c16="http://schemas.microsoft.com/office/drawing/2014/chart" uri="{C3380CC4-5D6E-409C-BE32-E72D297353CC}">
              <c16:uniqueId val="{00000004-DD9F-4ED9-BA03-C23931FFB74B}"/>
            </c:ext>
          </c:extLst>
        </c:ser>
        <c:dLbls>
          <c:showLegendKey val="0"/>
          <c:showVal val="0"/>
          <c:showCatName val="0"/>
          <c:showSerName val="0"/>
          <c:showPercent val="0"/>
          <c:showBubbleSize val="0"/>
        </c:dLbls>
        <c:gapWidth val="47"/>
        <c:overlap val="100"/>
        <c:axId val="489559552"/>
        <c:axId val="489561088"/>
      </c:barChart>
      <c:catAx>
        <c:axId val="489559552"/>
        <c:scaling>
          <c:orientation val="minMax"/>
        </c:scaling>
        <c:delete val="0"/>
        <c:axPos val="b"/>
        <c:numFmt formatCode="General" sourceLinked="1"/>
        <c:majorTickMark val="out"/>
        <c:minorTickMark val="none"/>
        <c:tickLblPos val="nextTo"/>
        <c:spPr>
          <a:noFill/>
          <a:ln w="6350" cap="flat" cmpd="sng" algn="ctr">
            <a:solidFill>
              <a:schemeClr val="bg1">
                <a:lumMod val="85000"/>
              </a:schemeClr>
            </a:solid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61088"/>
        <c:crosses val="autoZero"/>
        <c:auto val="1"/>
        <c:lblAlgn val="ctr"/>
        <c:lblOffset val="100"/>
        <c:noMultiLvlLbl val="0"/>
      </c:catAx>
      <c:valAx>
        <c:axId val="489561088"/>
        <c:scaling>
          <c:orientation val="minMax"/>
        </c:scaling>
        <c:delete val="0"/>
        <c:axPos val="r"/>
        <c:majorGridlines>
          <c:spPr>
            <a:ln w="28575" cap="flat" cmpd="sng" algn="ctr">
              <a:solidFill>
                <a:schemeClr val="bg1"/>
              </a:solidFill>
              <a:prstDash val="solid"/>
              <a:round/>
            </a:ln>
            <a:effectLst/>
          </c:spPr>
        </c:majorGridlines>
        <c:numFmt formatCode="0\ %" sourceLinked="0"/>
        <c:majorTickMark val="out"/>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489559552"/>
        <c:crosses val="max"/>
        <c:crossBetween val="between"/>
      </c:valAx>
      <c:spPr>
        <a:solidFill>
          <a:schemeClr val="bg1">
            <a:lumMod val="95000"/>
          </a:schemeClr>
        </a:solidFill>
        <a:ln>
          <a:noFill/>
        </a:ln>
        <a:effectLst/>
      </c:spPr>
    </c:plotArea>
    <c:legend>
      <c:legendPos val="r"/>
      <c:layout>
        <c:manualLayout>
          <c:xMode val="edge"/>
          <c:yMode val="edge"/>
          <c:x val="1.6772312128613565E-2"/>
          <c:y val="8.4346653924254472E-2"/>
          <c:w val="0.852254815922735"/>
          <c:h val="8.4258857936633916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chemeClr val="bg1"/>
    </a:solidFill>
    <a:ln w="6350"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14.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15.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16.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5.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5.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3.emf"/><Relationship Id="rId1" Type="http://schemas.openxmlformats.org/officeDocument/2006/relationships/image" Target="../media/image6.png"/><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6</xdr:col>
      <xdr:colOff>637222</xdr:colOff>
      <xdr:row>3</xdr:row>
      <xdr:rowOff>28575</xdr:rowOff>
    </xdr:from>
    <xdr:to>
      <xdr:col>8</xdr:col>
      <xdr:colOff>295275</xdr:colOff>
      <xdr:row>13</xdr:row>
      <xdr:rowOff>39053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80472" y="514350"/>
          <a:ext cx="2277428" cy="2277428"/>
        </a:xfrm>
        <a:prstGeom prst="rect">
          <a:avLst/>
        </a:prstGeom>
        <a:noFill/>
        <a:ln w="190500" cap="sq">
          <a:noFill/>
          <a:miter lim="800000"/>
        </a:ln>
        <a:effectLst/>
        <a:scene3d>
          <a:camera prst="orthographicFront"/>
          <a:lightRig rig="twoPt" dir="t">
            <a:rot lat="0" lon="0" rev="7200000"/>
          </a:lightRig>
        </a:scene3d>
        <a:sp3d>
          <a:contourClr>
            <a:srgbClr val="FFFFFF"/>
          </a:contourClr>
        </a:sp3d>
      </xdr:spPr>
    </xdr:pic>
    <xdr:clientData/>
  </xdr:twoCellAnchor>
  <xdr:twoCellAnchor editAs="oneCell">
    <xdr:from>
      <xdr:col>0</xdr:col>
      <xdr:colOff>104775</xdr:colOff>
      <xdr:row>25</xdr:row>
      <xdr:rowOff>104775</xdr:rowOff>
    </xdr:from>
    <xdr:to>
      <xdr:col>0</xdr:col>
      <xdr:colOff>284775</xdr:colOff>
      <xdr:row>26</xdr:row>
      <xdr:rowOff>18075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5105400"/>
          <a:ext cx="180000" cy="180000"/>
        </a:xfrm>
        <a:prstGeom prst="rect">
          <a:avLst/>
        </a:prstGeom>
      </xdr:spPr>
    </xdr:pic>
    <xdr:clientData/>
  </xdr:twoCellAnchor>
  <xdr:twoCellAnchor editAs="oneCell">
    <xdr:from>
      <xdr:col>0</xdr:col>
      <xdr:colOff>104775</xdr:colOff>
      <xdr:row>26</xdr:row>
      <xdr:rowOff>95250</xdr:rowOff>
    </xdr:from>
    <xdr:to>
      <xdr:col>0</xdr:col>
      <xdr:colOff>284775</xdr:colOff>
      <xdr:row>27</xdr:row>
      <xdr:rowOff>8550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5362575"/>
          <a:ext cx="180000" cy="180000"/>
        </a:xfrm>
        <a:prstGeom prst="rect">
          <a:avLst/>
        </a:prstGeom>
      </xdr:spPr>
    </xdr:pic>
    <xdr:clientData/>
  </xdr:twoCellAnchor>
  <xdr:twoCellAnchor editAs="oneCell">
    <xdr:from>
      <xdr:col>0</xdr:col>
      <xdr:colOff>95250</xdr:colOff>
      <xdr:row>27</xdr:row>
      <xdr:rowOff>95250</xdr:rowOff>
    </xdr:from>
    <xdr:to>
      <xdr:col>0</xdr:col>
      <xdr:colOff>275250</xdr:colOff>
      <xdr:row>28</xdr:row>
      <xdr:rowOff>8550</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5629275"/>
          <a:ext cx="180000" cy="180000"/>
        </a:xfrm>
        <a:prstGeom prst="rect">
          <a:avLst/>
        </a:prstGeom>
      </xdr:spPr>
    </xdr:pic>
    <xdr:clientData/>
  </xdr:twoCellAnchor>
  <xdr:twoCellAnchor editAs="oneCell">
    <xdr:from>
      <xdr:col>0</xdr:col>
      <xdr:colOff>95250</xdr:colOff>
      <xdr:row>28</xdr:row>
      <xdr:rowOff>95250</xdr:rowOff>
    </xdr:from>
    <xdr:to>
      <xdr:col>0</xdr:col>
      <xdr:colOff>275250</xdr:colOff>
      <xdr:row>29</xdr:row>
      <xdr:rowOff>8550</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5895975"/>
          <a:ext cx="180000" cy="180000"/>
        </a:xfrm>
        <a:prstGeom prst="rect">
          <a:avLst/>
        </a:prstGeom>
      </xdr:spPr>
    </xdr:pic>
    <xdr:clientData/>
  </xdr:twoCellAnchor>
  <xdr:twoCellAnchor editAs="oneCell">
    <xdr:from>
      <xdr:col>0</xdr:col>
      <xdr:colOff>95250</xdr:colOff>
      <xdr:row>29</xdr:row>
      <xdr:rowOff>95250</xdr:rowOff>
    </xdr:from>
    <xdr:to>
      <xdr:col>0</xdr:col>
      <xdr:colOff>275250</xdr:colOff>
      <xdr:row>30</xdr:row>
      <xdr:rowOff>8550</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162675"/>
          <a:ext cx="180000" cy="180000"/>
        </a:xfrm>
        <a:prstGeom prst="rect">
          <a:avLst/>
        </a:prstGeom>
      </xdr:spPr>
    </xdr:pic>
    <xdr:clientData/>
  </xdr:twoCellAnchor>
  <xdr:twoCellAnchor editAs="oneCell">
    <xdr:from>
      <xdr:col>0</xdr:col>
      <xdr:colOff>95250</xdr:colOff>
      <xdr:row>30</xdr:row>
      <xdr:rowOff>85725</xdr:rowOff>
    </xdr:from>
    <xdr:to>
      <xdr:col>0</xdr:col>
      <xdr:colOff>257250</xdr:colOff>
      <xdr:row>30</xdr:row>
      <xdr:rowOff>247725</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153150"/>
          <a:ext cx="162000" cy="162000"/>
        </a:xfrm>
        <a:prstGeom prst="rect">
          <a:avLst/>
        </a:prstGeom>
      </xdr:spPr>
    </xdr:pic>
    <xdr:clientData/>
  </xdr:twoCellAnchor>
  <xdr:twoCellAnchor editAs="oneCell">
    <xdr:from>
      <xdr:col>0</xdr:col>
      <xdr:colOff>95250</xdr:colOff>
      <xdr:row>31</xdr:row>
      <xdr:rowOff>95250</xdr:rowOff>
    </xdr:from>
    <xdr:to>
      <xdr:col>0</xdr:col>
      <xdr:colOff>275250</xdr:colOff>
      <xdr:row>32</xdr:row>
      <xdr:rowOff>8550</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696075"/>
          <a:ext cx="180000" cy="180000"/>
        </a:xfrm>
        <a:prstGeom prst="rect">
          <a:avLst/>
        </a:prstGeom>
      </xdr:spPr>
    </xdr:pic>
    <xdr:clientData/>
  </xdr:twoCellAnchor>
  <xdr:twoCellAnchor editAs="oneCell">
    <xdr:from>
      <xdr:col>0</xdr:col>
      <xdr:colOff>95250</xdr:colOff>
      <xdr:row>30</xdr:row>
      <xdr:rowOff>95250</xdr:rowOff>
    </xdr:from>
    <xdr:to>
      <xdr:col>0</xdr:col>
      <xdr:colOff>275250</xdr:colOff>
      <xdr:row>31</xdr:row>
      <xdr:rowOff>8550</xdr:rowOff>
    </xdr:to>
    <xdr:pic>
      <xdr:nvPicPr>
        <xdr:cNvPr id="10" name="Grafik 9">
          <a:extLst>
            <a:ext uri="{FF2B5EF4-FFF2-40B4-BE49-F238E27FC236}">
              <a16:creationId xmlns:a16="http://schemas.microsoft.com/office/drawing/2014/main" id="{CCAD8559-1E8C-4F60-9E59-DE04219DF2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429375"/>
          <a:ext cx="180000" cy="180000"/>
        </a:xfrm>
        <a:prstGeom prst="rect">
          <a:avLst/>
        </a:prstGeom>
      </xdr:spPr>
    </xdr:pic>
    <xdr:clientData/>
  </xdr:twoCellAnchor>
  <xdr:twoCellAnchor editAs="oneCell">
    <xdr:from>
      <xdr:col>0</xdr:col>
      <xdr:colOff>95250</xdr:colOff>
      <xdr:row>32</xdr:row>
      <xdr:rowOff>76200</xdr:rowOff>
    </xdr:from>
    <xdr:to>
      <xdr:col>0</xdr:col>
      <xdr:colOff>275250</xdr:colOff>
      <xdr:row>32</xdr:row>
      <xdr:rowOff>256200</xdr:rowOff>
    </xdr:to>
    <xdr:pic>
      <xdr:nvPicPr>
        <xdr:cNvPr id="11" name="Grafik 10">
          <a:extLst>
            <a:ext uri="{FF2B5EF4-FFF2-40B4-BE49-F238E27FC236}">
              <a16:creationId xmlns:a16="http://schemas.microsoft.com/office/drawing/2014/main" id="{D8484F2B-AE79-45E6-9256-311DEC0ABC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943725"/>
          <a:ext cx="180000" cy="180000"/>
        </a:xfrm>
        <a:prstGeom prst="rect">
          <a:avLst/>
        </a:prstGeom>
      </xdr:spPr>
    </xdr:pic>
    <xdr:clientData/>
  </xdr:twoCellAnchor>
  <xdr:twoCellAnchor editAs="oneCell">
    <xdr:from>
      <xdr:col>0</xdr:col>
      <xdr:colOff>104775</xdr:colOff>
      <xdr:row>34</xdr:row>
      <xdr:rowOff>85725</xdr:rowOff>
    </xdr:from>
    <xdr:to>
      <xdr:col>0</xdr:col>
      <xdr:colOff>284775</xdr:colOff>
      <xdr:row>34</xdr:row>
      <xdr:rowOff>265725</xdr:rowOff>
    </xdr:to>
    <xdr:pic>
      <xdr:nvPicPr>
        <xdr:cNvPr id="12" name="Grafik 11">
          <a:extLst>
            <a:ext uri="{FF2B5EF4-FFF2-40B4-BE49-F238E27FC236}">
              <a16:creationId xmlns:a16="http://schemas.microsoft.com/office/drawing/2014/main" id="{07758A62-F4EE-408F-BBB1-CCB1DB1D64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486650"/>
          <a:ext cx="180000" cy="180000"/>
        </a:xfrm>
        <a:prstGeom prst="rect">
          <a:avLst/>
        </a:prstGeom>
      </xdr:spPr>
    </xdr:pic>
    <xdr:clientData/>
  </xdr:twoCellAnchor>
  <xdr:twoCellAnchor editAs="oneCell">
    <xdr:from>
      <xdr:col>0</xdr:col>
      <xdr:colOff>104775</xdr:colOff>
      <xdr:row>33</xdr:row>
      <xdr:rowOff>95250</xdr:rowOff>
    </xdr:from>
    <xdr:to>
      <xdr:col>0</xdr:col>
      <xdr:colOff>284775</xdr:colOff>
      <xdr:row>34</xdr:row>
      <xdr:rowOff>8550</xdr:rowOff>
    </xdr:to>
    <xdr:pic>
      <xdr:nvPicPr>
        <xdr:cNvPr id="14" name="Grafik 13">
          <a:extLst>
            <a:ext uri="{FF2B5EF4-FFF2-40B4-BE49-F238E27FC236}">
              <a16:creationId xmlns:a16="http://schemas.microsoft.com/office/drawing/2014/main" id="{6A07A623-BD57-4AF9-B933-1016779D03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229475"/>
          <a:ext cx="180000" cy="180000"/>
        </a:xfrm>
        <a:prstGeom prst="rect">
          <a:avLst/>
        </a:prstGeom>
      </xdr:spPr>
    </xdr:pic>
    <xdr:clientData/>
  </xdr:twoCellAnchor>
  <xdr:twoCellAnchor editAs="oneCell">
    <xdr:from>
      <xdr:col>0</xdr:col>
      <xdr:colOff>104775</xdr:colOff>
      <xdr:row>36</xdr:row>
      <xdr:rowOff>85725</xdr:rowOff>
    </xdr:from>
    <xdr:to>
      <xdr:col>0</xdr:col>
      <xdr:colOff>284775</xdr:colOff>
      <xdr:row>36</xdr:row>
      <xdr:rowOff>265725</xdr:rowOff>
    </xdr:to>
    <xdr:pic>
      <xdr:nvPicPr>
        <xdr:cNvPr id="15" name="Grafik 14">
          <a:extLst>
            <a:ext uri="{FF2B5EF4-FFF2-40B4-BE49-F238E27FC236}">
              <a16:creationId xmlns:a16="http://schemas.microsoft.com/office/drawing/2014/main" id="{33E1AE89-BA94-4BAB-842E-D8A6F9018C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8020050"/>
          <a:ext cx="180000" cy="180000"/>
        </a:xfrm>
        <a:prstGeom prst="rect">
          <a:avLst/>
        </a:prstGeom>
      </xdr:spPr>
    </xdr:pic>
    <xdr:clientData/>
  </xdr:twoCellAnchor>
  <xdr:oneCellAnchor>
    <xdr:from>
      <xdr:col>0</xdr:col>
      <xdr:colOff>104775</xdr:colOff>
      <xdr:row>35</xdr:row>
      <xdr:rowOff>85725</xdr:rowOff>
    </xdr:from>
    <xdr:ext cx="180000" cy="180000"/>
    <xdr:pic>
      <xdr:nvPicPr>
        <xdr:cNvPr id="16" name="Grafik 15">
          <a:extLst>
            <a:ext uri="{FF2B5EF4-FFF2-40B4-BE49-F238E27FC236}">
              <a16:creationId xmlns:a16="http://schemas.microsoft.com/office/drawing/2014/main" id="{33E1AE89-BA94-4BAB-842E-D8A6F9018C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753350"/>
          <a:ext cx="180000" cy="180000"/>
        </a:xfrm>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0.01459</cdr:x>
      <cdr:y>0.01959</cdr:y>
    </cdr:from>
    <cdr:to>
      <cdr:x>0.17094</cdr:x>
      <cdr:y>0.24337</cdr:y>
    </cdr:to>
    <cdr:sp macro="" textlink="">
      <cdr:nvSpPr>
        <cdr:cNvPr id="2" name="Textfeld 1"/>
        <cdr:cNvSpPr txBox="1"/>
      </cdr:nvSpPr>
      <cdr:spPr>
        <a:xfrm xmlns:a="http://schemas.openxmlformats.org/drawingml/2006/main">
          <a:off x="87133" y="66801"/>
          <a:ext cx="933749" cy="7630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Baufertigstellungen von Wohnungen nach Bauherren</a:t>
          </a:r>
        </a:p>
        <a:p xmlns:a="http://schemas.openxmlformats.org/drawingml/2006/main">
          <a:r>
            <a:rPr lang="de-DE" sz="1000">
              <a:latin typeface="Open Sans" panose="020B0606030504020204" pitchFamily="34" charset="0"/>
              <a:ea typeface="Open Sans" panose="020B0606030504020204" pitchFamily="34" charset="0"/>
              <a:cs typeface="Open Sans" panose="020B0606030504020204" pitchFamily="34" charset="0"/>
            </a:rPr>
            <a:t>Anzahl </a:t>
          </a:r>
        </a:p>
      </cdr:txBody>
    </cdr:sp>
  </cdr:relSizeAnchor>
  <cdr:relSizeAnchor xmlns:cdr="http://schemas.openxmlformats.org/drawingml/2006/chartDrawing">
    <cdr:from>
      <cdr:x>0.00651</cdr:x>
      <cdr:y>0.92235</cdr:y>
    </cdr:from>
    <cdr:to>
      <cdr:x>0.16287</cdr:x>
      <cdr:y>1</cdr:y>
    </cdr:to>
    <cdr:sp macro="" textlink="">
      <cdr:nvSpPr>
        <cdr:cNvPr id="3" name="Textfeld 2"/>
        <cdr:cNvSpPr txBox="1"/>
      </cdr:nvSpPr>
      <cdr:spPr>
        <a:xfrm xmlns:a="http://schemas.openxmlformats.org/drawingml/2006/main">
          <a:off x="38879" y="3145155"/>
          <a:ext cx="933809" cy="2647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a:t>
          </a:r>
          <a:r>
            <a:rPr lang="de-DE" sz="850" baseline="0">
              <a:latin typeface="Open Sans" panose="020B0606030504020204" pitchFamily="34" charset="0"/>
              <a:ea typeface="Open Sans" panose="020B0606030504020204" pitchFamily="34" charset="0"/>
              <a:cs typeface="Open Sans" panose="020B0606030504020204" pitchFamily="34" charset="0"/>
            </a:rPr>
            <a:t> Lübeck, 1.102.2, Kommunale Statistikstelle (Basis: Statistikamt Nord, Bautätigkeitsstatistiken)</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28574</xdr:colOff>
      <xdr:row>42</xdr:row>
      <xdr:rowOff>0</xdr:rowOff>
    </xdr:from>
    <xdr:to>
      <xdr:col>13</xdr:col>
      <xdr:colOff>457200</xdr:colOff>
      <xdr:row>74</xdr:row>
      <xdr:rowOff>123825</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0.00493</cdr:x>
      <cdr:y>0.00184</cdr:y>
    </cdr:from>
    <cdr:to>
      <cdr:x>0.16128</cdr:x>
      <cdr:y>0.22562</cdr:y>
    </cdr:to>
    <cdr:sp macro="" textlink="">
      <cdr:nvSpPr>
        <cdr:cNvPr id="2" name="Textfeld 1"/>
        <cdr:cNvSpPr txBox="1"/>
      </cdr:nvSpPr>
      <cdr:spPr>
        <a:xfrm xmlns:a="http://schemas.openxmlformats.org/drawingml/2006/main">
          <a:off x="29006" y="7385"/>
          <a:ext cx="920346" cy="89736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100" b="1"/>
            <a:t>Entwicklung der Baufertigstellung von Nichtwohngebäuden </a:t>
          </a:r>
        </a:p>
        <a:p xmlns:a="http://schemas.openxmlformats.org/drawingml/2006/main">
          <a:r>
            <a:rPr lang="de-DE" sz="1100"/>
            <a:t>Anzahl Baufertigstellungen</a:t>
          </a:r>
        </a:p>
      </cdr:txBody>
    </cdr:sp>
  </cdr:relSizeAnchor>
  <cdr:relSizeAnchor xmlns:cdr="http://schemas.openxmlformats.org/drawingml/2006/chartDrawing">
    <cdr:from>
      <cdr:x>0.00651</cdr:x>
      <cdr:y>0.94389</cdr:y>
    </cdr:from>
    <cdr:to>
      <cdr:x>0.16287</cdr:x>
      <cdr:y>1</cdr:y>
    </cdr:to>
    <cdr:sp macro="" textlink="">
      <cdr:nvSpPr>
        <cdr:cNvPr id="3" name="Textfeld 2"/>
        <cdr:cNvSpPr txBox="1"/>
      </cdr:nvSpPr>
      <cdr:spPr>
        <a:xfrm xmlns:a="http://schemas.openxmlformats.org/drawingml/2006/main">
          <a:off x="39561" y="4966854"/>
          <a:ext cx="950192"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a:t>
          </a:r>
          <a:r>
            <a:rPr lang="de-DE" sz="850" baseline="0">
              <a:latin typeface="Open Sans" panose="020B0606030504020204" pitchFamily="34" charset="0"/>
              <a:ea typeface="Open Sans" panose="020B0606030504020204" pitchFamily="34" charset="0"/>
              <a:cs typeface="Open Sans" panose="020B0606030504020204" pitchFamily="34" charset="0"/>
            </a:rPr>
            <a:t> Lübeck, 1.102.2, Kommunale Statistikstelle (Basis: Statistikamt Nord, Bautätigkeitsstatistiken)</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114</xdr:row>
      <xdr:rowOff>0</xdr:rowOff>
    </xdr:from>
    <xdr:to>
      <xdr:col>10</xdr:col>
      <xdr:colOff>571500</xdr:colOff>
      <xdr:row>129</xdr:row>
      <xdr:rowOff>95250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0.0004</cdr:y>
    </cdr:from>
    <cdr:to>
      <cdr:x>0.15635</cdr:x>
      <cdr:y>0.22418</cdr:y>
    </cdr:to>
    <cdr:sp macro="" textlink="">
      <cdr:nvSpPr>
        <cdr:cNvPr id="2" name="Textfeld 1"/>
        <cdr:cNvSpPr txBox="1"/>
      </cdr:nvSpPr>
      <cdr:spPr>
        <a:xfrm xmlns:a="http://schemas.openxmlformats.org/drawingml/2006/main">
          <a:off x="0" y="1299"/>
          <a:ext cx="951620" cy="72684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des Erwebs</a:t>
          </a:r>
          <a:r>
            <a:rPr lang="de-DE" sz="1000" b="1" baseline="0">
              <a:latin typeface="Open Sans" panose="020B0606030504020204" pitchFamily="34" charset="0"/>
              <a:ea typeface="Open Sans" panose="020B0606030504020204" pitchFamily="34" charset="0"/>
              <a:cs typeface="Open Sans" panose="020B0606030504020204" pitchFamily="34" charset="0"/>
            </a:rPr>
            <a:t> von Baugrundstücken in Lübeck und benachbarten Gemeinden </a:t>
          </a:r>
        </a:p>
        <a:p xmlns:a="http://schemas.openxmlformats.org/drawingml/2006/main">
          <a:r>
            <a:rPr lang="de-DE" sz="1000">
              <a:latin typeface="Open Sans" panose="020B0606030504020204" pitchFamily="34" charset="0"/>
              <a:ea typeface="Open Sans" panose="020B0606030504020204" pitchFamily="34" charset="0"/>
              <a:cs typeface="Open Sans" panose="020B0606030504020204" pitchFamily="34" charset="0"/>
            </a:rPr>
            <a:t>Anzahl</a:t>
          </a:r>
          <a:r>
            <a:rPr lang="de-DE" sz="1000" baseline="0">
              <a:latin typeface="Open Sans" panose="020B0606030504020204" pitchFamily="34" charset="0"/>
              <a:ea typeface="Open Sans" panose="020B0606030504020204" pitchFamily="34" charset="0"/>
              <a:cs typeface="Open Sans" panose="020B0606030504020204" pitchFamily="34" charset="0"/>
            </a:rPr>
            <a:t> der Fälle</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0.92589</cdr:y>
    </cdr:from>
    <cdr:to>
      <cdr:x>0.15636</cdr:x>
      <cdr:y>1</cdr:y>
    </cdr:to>
    <cdr:sp macro="" textlink="">
      <cdr:nvSpPr>
        <cdr:cNvPr id="3" name="Textfeld 2"/>
        <cdr:cNvSpPr txBox="1"/>
      </cdr:nvSpPr>
      <cdr:spPr>
        <a:xfrm xmlns:a="http://schemas.openxmlformats.org/drawingml/2006/main">
          <a:off x="0" y="2825639"/>
          <a:ext cx="949596" cy="2261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a:t>
          </a:r>
          <a:r>
            <a:rPr lang="de-DE" sz="850" baseline="0">
              <a:latin typeface="Open Sans" panose="020B0606030504020204" pitchFamily="34" charset="0"/>
              <a:ea typeface="Open Sans" panose="020B0606030504020204" pitchFamily="34" charset="0"/>
              <a:cs typeface="Open Sans" panose="020B0606030504020204" pitchFamily="34" charset="0"/>
            </a:rPr>
            <a:t> Lübeck, 1.102.2, Kommunale Statistikstelle (Basis: Statistikamt Nord)</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18</xdr:row>
      <xdr:rowOff>46797</xdr:rowOff>
    </xdr:from>
    <xdr:to>
      <xdr:col>27</xdr:col>
      <xdr:colOff>457199</xdr:colOff>
      <xdr:row>50</xdr:row>
      <xdr:rowOff>107674</xdr:rowOff>
    </xdr:to>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0.00324</cdr:x>
      <cdr:y>0.00059</cdr:y>
    </cdr:from>
    <cdr:to>
      <cdr:x>0.95242</cdr:x>
      <cdr:y>0.08775</cdr:y>
    </cdr:to>
    <cdr:sp macro="" textlink="">
      <cdr:nvSpPr>
        <cdr:cNvPr id="2" name="Textfeld 1"/>
        <cdr:cNvSpPr txBox="1"/>
      </cdr:nvSpPr>
      <cdr:spPr>
        <a:xfrm xmlns:a="http://schemas.openxmlformats.org/drawingml/2006/main">
          <a:off x="19165" y="3091"/>
          <a:ext cx="5614422" cy="4566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Öffentlich geförderter Wohnungsbestand 2023 nach Stadtteilen</a:t>
          </a:r>
        </a:p>
        <a:p xmlns:a="http://schemas.openxmlformats.org/drawingml/2006/main">
          <a:r>
            <a:rPr lang="de-DE" sz="1000">
              <a:latin typeface="Open Sans" panose="020B0606030504020204" pitchFamily="34" charset="0"/>
              <a:ea typeface="Open Sans" panose="020B0606030504020204" pitchFamily="34" charset="0"/>
              <a:cs typeface="Open Sans" panose="020B0606030504020204" pitchFamily="34" charset="0"/>
            </a:rPr>
            <a:t>Anzahl auf 1</a:t>
          </a:r>
          <a:r>
            <a:rPr lang="de-DE" sz="1000" baseline="0">
              <a:latin typeface="Open Sans" panose="020B0606030504020204" pitchFamily="34" charset="0"/>
              <a:ea typeface="Open Sans" panose="020B0606030504020204" pitchFamily="34" charset="0"/>
              <a:cs typeface="Open Sans" panose="020B0606030504020204" pitchFamily="34" charset="0"/>
            </a:rPr>
            <a:t> 000 Einwohner:innen</a:t>
          </a:r>
          <a:endParaRPr lang="de-DE" sz="100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000"/>
        </a:p>
      </cdr:txBody>
    </cdr:sp>
  </cdr:relSizeAnchor>
  <cdr:relSizeAnchor xmlns:cdr="http://schemas.openxmlformats.org/drawingml/2006/chartDrawing">
    <cdr:from>
      <cdr:x>0</cdr:x>
      <cdr:y>0.96081</cdr:y>
    </cdr:from>
    <cdr:to>
      <cdr:x>0.96</cdr:x>
      <cdr:y>1</cdr:y>
    </cdr:to>
    <cdr:sp macro="" textlink="">
      <cdr:nvSpPr>
        <cdr:cNvPr id="3" name="Textfeld 1"/>
        <cdr:cNvSpPr txBox="1"/>
      </cdr:nvSpPr>
      <cdr:spPr>
        <a:xfrm xmlns:a="http://schemas.openxmlformats.org/drawingml/2006/main">
          <a:off x="0" y="5798096"/>
          <a:ext cx="6413412" cy="2364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b="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a:t>
          </a:r>
          <a:r>
            <a:rPr lang="de-DE" sz="850" b="0" baseline="0">
              <a:latin typeface="Open Sans" panose="020B0606030504020204" pitchFamily="34" charset="0"/>
              <a:ea typeface="Open Sans" panose="020B0606030504020204" pitchFamily="34" charset="0"/>
              <a:cs typeface="Open Sans" panose="020B0606030504020204" pitchFamily="34" charset="0"/>
            </a:rPr>
            <a:t> Bereich Soziale Sicherung, 2.500.72)</a:t>
          </a:r>
          <a:endParaRPr lang="de-DE" sz="850" b="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00" b="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27</xdr:row>
      <xdr:rowOff>0</xdr:rowOff>
    </xdr:from>
    <xdr:to>
      <xdr:col>12</xdr:col>
      <xdr:colOff>371475</xdr:colOff>
      <xdr:row>49</xdr:row>
      <xdr:rowOff>76200</xdr:rowOff>
    </xdr:to>
    <xdr:graphicFrame macro="">
      <xdr:nvGraphicFramePr>
        <xdr:cNvPr id="3" name="Diagramm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0.93687</cdr:y>
    </cdr:from>
    <cdr:to>
      <cdr:x>0.97868</cdr:x>
      <cdr:y>1</cdr:y>
    </cdr:to>
    <cdr:sp macro="" textlink="">
      <cdr:nvSpPr>
        <cdr:cNvPr id="3" name="Textfeld 1"/>
        <cdr:cNvSpPr txBox="1"/>
      </cdr:nvSpPr>
      <cdr:spPr>
        <a:xfrm xmlns:a="http://schemas.openxmlformats.org/drawingml/2006/main">
          <a:off x="0" y="3485670"/>
          <a:ext cx="5916181" cy="2348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Zensus)</a:t>
          </a:r>
          <a:endParaRPr lang="de-DE" sz="850"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0.00882</cdr:x>
      <cdr:y>0</cdr:y>
    </cdr:from>
    <cdr:to>
      <cdr:x>0.15</cdr:x>
      <cdr:y>0.2397</cdr:y>
    </cdr:to>
    <cdr:sp macro="" textlink="">
      <cdr:nvSpPr>
        <cdr:cNvPr id="4" name="Textfeld 3"/>
        <cdr:cNvSpPr txBox="1"/>
      </cdr:nvSpPr>
      <cdr:spPr>
        <a:xfrm xmlns:a="http://schemas.openxmlformats.org/drawingml/2006/main">
          <a:off x="5715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Energieträger im Mai 2022 nach</a:t>
          </a:r>
          <a:r>
            <a:rPr lang="de-DE" sz="1000" b="1" baseline="0">
              <a:latin typeface="Open Sans" panose="020B0606030504020204" pitchFamily="34" charset="0"/>
              <a:ea typeface="Open Sans" panose="020B0606030504020204" pitchFamily="34" charset="0"/>
              <a:cs typeface="Open Sans" panose="020B0606030504020204" pitchFamily="34" charset="0"/>
            </a:rPr>
            <a:t> Stadtteilen</a:t>
          </a:r>
          <a:endParaRPr lang="de-DE" sz="1000" b="1">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 </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20</xdr:row>
      <xdr:rowOff>0</xdr:rowOff>
    </xdr:from>
    <xdr:to>
      <xdr:col>12</xdr:col>
      <xdr:colOff>371475</xdr:colOff>
      <xdr:row>43</xdr:row>
      <xdr:rowOff>76200</xdr:rowOff>
    </xdr:to>
    <xdr:graphicFrame macro="">
      <xdr:nvGraphicFramePr>
        <xdr:cNvPr id="2" name="Diagramm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28575</xdr:rowOff>
    </xdr:from>
    <xdr:to>
      <xdr:col>0</xdr:col>
      <xdr:colOff>180000</xdr:colOff>
      <xdr:row>23</xdr:row>
      <xdr:rowOff>208575</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81550"/>
          <a:ext cx="180000" cy="1800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0.93347</cdr:y>
    </cdr:from>
    <cdr:to>
      <cdr:x>0.97868</cdr:x>
      <cdr:y>0.9966</cdr:y>
    </cdr:to>
    <cdr:sp macro="" textlink="">
      <cdr:nvSpPr>
        <cdr:cNvPr id="3" name="Textfeld 1"/>
        <cdr:cNvSpPr txBox="1"/>
      </cdr:nvSpPr>
      <cdr:spPr>
        <a:xfrm xmlns:a="http://schemas.openxmlformats.org/drawingml/2006/main">
          <a:off x="0" y="5345430"/>
          <a:ext cx="5841263" cy="3615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Zensus)</a:t>
          </a:r>
          <a:endParaRPr lang="de-DE" sz="850"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0.00882</cdr:x>
      <cdr:y>0</cdr:y>
    </cdr:from>
    <cdr:to>
      <cdr:x>0.15</cdr:x>
      <cdr:y>0.2397</cdr:y>
    </cdr:to>
    <cdr:sp macro="" textlink="">
      <cdr:nvSpPr>
        <cdr:cNvPr id="4" name="Textfeld 3"/>
        <cdr:cNvSpPr txBox="1"/>
      </cdr:nvSpPr>
      <cdr:spPr>
        <a:xfrm xmlns:a="http://schemas.openxmlformats.org/drawingml/2006/main">
          <a:off x="5715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Heizsystem im Mai 2022 nach</a:t>
          </a:r>
          <a:r>
            <a:rPr lang="de-DE" sz="1000" b="1" baseline="0">
              <a:latin typeface="Open Sans" panose="020B0606030504020204" pitchFamily="34" charset="0"/>
              <a:ea typeface="Open Sans" panose="020B0606030504020204" pitchFamily="34" charset="0"/>
              <a:cs typeface="Open Sans" panose="020B0606030504020204" pitchFamily="34" charset="0"/>
            </a:rPr>
            <a:t> Stadtteilen</a:t>
          </a:r>
          <a:endParaRPr lang="de-DE" sz="1000" b="1">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 </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23</xdr:row>
      <xdr:rowOff>228599</xdr:rowOff>
    </xdr:from>
    <xdr:to>
      <xdr:col>12</xdr:col>
      <xdr:colOff>371475</xdr:colOff>
      <xdr:row>51</xdr:row>
      <xdr:rowOff>114299</xdr:rowOff>
    </xdr:to>
    <xdr:graphicFrame macro="">
      <xdr:nvGraphicFramePr>
        <xdr:cNvPr id="2" name="Diagramm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0.93347</cdr:y>
    </cdr:from>
    <cdr:to>
      <cdr:x>0.97868</cdr:x>
      <cdr:y>0.9966</cdr:y>
    </cdr:to>
    <cdr:sp macro="" textlink="">
      <cdr:nvSpPr>
        <cdr:cNvPr id="3" name="Textfeld 1"/>
        <cdr:cNvSpPr txBox="1"/>
      </cdr:nvSpPr>
      <cdr:spPr>
        <a:xfrm xmlns:a="http://schemas.openxmlformats.org/drawingml/2006/main">
          <a:off x="0" y="5345430"/>
          <a:ext cx="5841263" cy="3615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Zensus)</a:t>
          </a:r>
          <a:endParaRPr lang="de-DE" sz="850"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0.00882</cdr:x>
      <cdr:y>0</cdr:y>
    </cdr:from>
    <cdr:to>
      <cdr:x>0.15</cdr:x>
      <cdr:y>0.2397</cdr:y>
    </cdr:to>
    <cdr:sp macro="" textlink="">
      <cdr:nvSpPr>
        <cdr:cNvPr id="4" name="Textfeld 3"/>
        <cdr:cNvSpPr txBox="1"/>
      </cdr:nvSpPr>
      <cdr:spPr>
        <a:xfrm xmlns:a="http://schemas.openxmlformats.org/drawingml/2006/main">
          <a:off x="5715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Baualter im Mai 2022 nach</a:t>
          </a:r>
          <a:r>
            <a:rPr lang="de-DE" sz="1000" b="1" baseline="0">
              <a:latin typeface="Open Sans" panose="020B0606030504020204" pitchFamily="34" charset="0"/>
              <a:ea typeface="Open Sans" panose="020B0606030504020204" pitchFamily="34" charset="0"/>
              <a:cs typeface="Open Sans" panose="020B0606030504020204" pitchFamily="34" charset="0"/>
            </a:rPr>
            <a:t> Stadtteilen</a:t>
          </a:r>
          <a:endParaRPr lang="de-DE" sz="1000" b="1">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 </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30</xdr:row>
      <xdr:rowOff>0</xdr:rowOff>
    </xdr:from>
    <xdr:to>
      <xdr:col>12</xdr:col>
      <xdr:colOff>371475</xdr:colOff>
      <xdr:row>51</xdr:row>
      <xdr:rowOff>114300</xdr:rowOff>
    </xdr:to>
    <xdr:graphicFrame macro="">
      <xdr:nvGraphicFramePr>
        <xdr:cNvPr id="2" name="Diagramm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0.93347</cdr:y>
    </cdr:from>
    <cdr:to>
      <cdr:x>0.97868</cdr:x>
      <cdr:y>0.9966</cdr:y>
    </cdr:to>
    <cdr:sp macro="" textlink="">
      <cdr:nvSpPr>
        <cdr:cNvPr id="3" name="Textfeld 1"/>
        <cdr:cNvSpPr txBox="1"/>
      </cdr:nvSpPr>
      <cdr:spPr>
        <a:xfrm xmlns:a="http://schemas.openxmlformats.org/drawingml/2006/main">
          <a:off x="0" y="5345430"/>
          <a:ext cx="5841263" cy="3615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Zensus)</a:t>
          </a:r>
          <a:endParaRPr lang="de-DE" sz="850"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0.00882</cdr:x>
      <cdr:y>0</cdr:y>
    </cdr:from>
    <cdr:to>
      <cdr:x>0.15</cdr:x>
      <cdr:y>0.2397</cdr:y>
    </cdr:to>
    <cdr:sp macro="" textlink="">
      <cdr:nvSpPr>
        <cdr:cNvPr id="4" name="Textfeld 3"/>
        <cdr:cNvSpPr txBox="1"/>
      </cdr:nvSpPr>
      <cdr:spPr>
        <a:xfrm xmlns:a="http://schemas.openxmlformats.org/drawingml/2006/main">
          <a:off x="5715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Wohnfläche im Mai 2022 nach</a:t>
          </a:r>
          <a:r>
            <a:rPr lang="de-DE" sz="1000" b="1" baseline="0">
              <a:latin typeface="Open Sans" panose="020B0606030504020204" pitchFamily="34" charset="0"/>
              <a:ea typeface="Open Sans" panose="020B0606030504020204" pitchFamily="34" charset="0"/>
              <a:cs typeface="Open Sans" panose="020B0606030504020204" pitchFamily="34" charset="0"/>
            </a:rPr>
            <a:t> Stadtteilen und Größe</a:t>
          </a:r>
          <a:endParaRPr lang="de-DE" sz="1000" b="1">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 </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371475</xdr:colOff>
      <xdr:row>46</xdr:row>
      <xdr:rowOff>0</xdr:rowOff>
    </xdr:to>
    <xdr:graphicFrame macro="">
      <xdr:nvGraphicFramePr>
        <xdr:cNvPr id="2" name="Diagramm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0.93347</cdr:y>
    </cdr:from>
    <cdr:to>
      <cdr:x>0.97868</cdr:x>
      <cdr:y>0.9966</cdr:y>
    </cdr:to>
    <cdr:sp macro="" textlink="">
      <cdr:nvSpPr>
        <cdr:cNvPr id="3" name="Textfeld 1"/>
        <cdr:cNvSpPr txBox="1"/>
      </cdr:nvSpPr>
      <cdr:spPr>
        <a:xfrm xmlns:a="http://schemas.openxmlformats.org/drawingml/2006/main">
          <a:off x="0" y="5345430"/>
          <a:ext cx="5841263" cy="3615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Zensus)</a:t>
          </a:r>
          <a:endParaRPr lang="de-DE" sz="850"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0.00882</cdr:x>
      <cdr:y>0</cdr:y>
    </cdr:from>
    <cdr:to>
      <cdr:x>0.15</cdr:x>
      <cdr:y>0.2397</cdr:y>
    </cdr:to>
    <cdr:sp macro="" textlink="">
      <cdr:nvSpPr>
        <cdr:cNvPr id="4" name="Textfeld 3"/>
        <cdr:cNvSpPr txBox="1"/>
      </cdr:nvSpPr>
      <cdr:spPr>
        <a:xfrm xmlns:a="http://schemas.openxmlformats.org/drawingml/2006/main">
          <a:off x="5715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Leerstandsgründe im Mai 2022</a:t>
          </a:r>
          <a:r>
            <a:rPr lang="de-DE" sz="1000" b="1" baseline="0">
              <a:latin typeface="Open Sans" panose="020B0606030504020204" pitchFamily="34" charset="0"/>
              <a:ea typeface="Open Sans" panose="020B0606030504020204" pitchFamily="34" charset="0"/>
              <a:cs typeface="Open Sans" panose="020B0606030504020204" pitchFamily="34" charset="0"/>
            </a:rPr>
            <a:t> </a:t>
          </a:r>
          <a:r>
            <a:rPr lang="de-DE" sz="1000" b="1">
              <a:latin typeface="Open Sans" panose="020B0606030504020204" pitchFamily="34" charset="0"/>
              <a:ea typeface="Open Sans" panose="020B0606030504020204" pitchFamily="34" charset="0"/>
              <a:cs typeface="Open Sans" panose="020B0606030504020204" pitchFamily="34" charset="0"/>
            </a:rPr>
            <a:t>nach</a:t>
          </a:r>
          <a:r>
            <a:rPr lang="de-DE" sz="1000" b="1" baseline="0">
              <a:latin typeface="Open Sans" panose="020B0606030504020204" pitchFamily="34" charset="0"/>
              <a:ea typeface="Open Sans" panose="020B0606030504020204" pitchFamily="34" charset="0"/>
              <a:cs typeface="Open Sans" panose="020B0606030504020204" pitchFamily="34" charset="0"/>
            </a:rPr>
            <a:t> Stadtteile</a:t>
          </a:r>
          <a:endParaRPr lang="de-DE" sz="1000" b="1">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46</xdr:row>
      <xdr:rowOff>95251</xdr:rowOff>
    </xdr:from>
    <xdr:to>
      <xdr:col>12</xdr:col>
      <xdr:colOff>597477</xdr:colOff>
      <xdr:row>79</xdr:row>
      <xdr:rowOff>1</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67236</xdr:colOff>
      <xdr:row>49</xdr:row>
      <xdr:rowOff>138392</xdr:rowOff>
    </xdr:from>
    <xdr:ext cx="433965" cy="389209"/>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5105961" y="4700867"/>
          <a:ext cx="433965" cy="389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de-DE" sz="850">
              <a:latin typeface="Open Sans" panose="020B0606030504020204" pitchFamily="34" charset="0"/>
              <a:ea typeface="Open Sans" panose="020B0606030504020204" pitchFamily="34" charset="0"/>
              <a:cs typeface="Open Sans" panose="020B0606030504020204" pitchFamily="34" charset="0"/>
            </a:rPr>
            <a:t>GWZ</a:t>
          </a:r>
        </a:p>
        <a:p>
          <a:r>
            <a:rPr lang="de-DE" sz="850">
              <a:latin typeface="Open Sans" panose="020B0606030504020204" pitchFamily="34" charset="0"/>
              <a:ea typeface="Open Sans" panose="020B0606030504020204" pitchFamily="34" charset="0"/>
              <a:cs typeface="Open Sans" panose="020B0606030504020204" pitchFamily="34" charset="0"/>
            </a:rPr>
            <a:t>2022</a:t>
          </a:r>
        </a:p>
      </xdr:txBody>
    </xdr:sp>
    <xdr:clientData/>
  </xdr:oneCellAnchor>
  <xdr:twoCellAnchor>
    <xdr:from>
      <xdr:col>11</xdr:col>
      <xdr:colOff>95250</xdr:colOff>
      <xdr:row>49</xdr:row>
      <xdr:rowOff>142875</xdr:rowOff>
    </xdr:from>
    <xdr:to>
      <xdr:col>11</xdr:col>
      <xdr:colOff>114300</xdr:colOff>
      <xdr:row>75</xdr:row>
      <xdr:rowOff>95250</xdr:rowOff>
    </xdr:to>
    <xdr:cxnSp macro="">
      <xdr:nvCxnSpPr>
        <xdr:cNvPr id="4" name="Gerade Verbindung mit Pfeil 3">
          <a:extLst>
            <a:ext uri="{FF2B5EF4-FFF2-40B4-BE49-F238E27FC236}">
              <a16:creationId xmlns:a16="http://schemas.microsoft.com/office/drawing/2014/main" id="{00000000-0008-0000-0200-000004000000}"/>
            </a:ext>
          </a:extLst>
        </xdr:cNvPr>
        <xdr:cNvCxnSpPr/>
      </xdr:nvCxnSpPr>
      <xdr:spPr bwMode="auto">
        <a:xfrm>
          <a:off x="5124450" y="4705350"/>
          <a:ext cx="19050" cy="4162425"/>
        </a:xfrm>
        <a:prstGeom prst="straightConnector1">
          <a:avLst/>
        </a:prstGeom>
        <a:solidFill>
          <a:srgbClr xmlns:mc="http://schemas.openxmlformats.org/markup-compatibility/2006" xmlns:a14="http://schemas.microsoft.com/office/drawing/2010/main" val="FFFFFF" mc:Ignorable="a14" a14:legacySpreadsheetColorIndex="9"/>
        </a:solidFill>
        <a:ln w="15875" cap="rnd"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276225</xdr:colOff>
      <xdr:row>49</xdr:row>
      <xdr:rowOff>142875</xdr:rowOff>
    </xdr:from>
    <xdr:to>
      <xdr:col>6</xdr:col>
      <xdr:colOff>295275</xdr:colOff>
      <xdr:row>75</xdr:row>
      <xdr:rowOff>95250</xdr:rowOff>
    </xdr:to>
    <xdr:cxnSp macro="">
      <xdr:nvCxnSpPr>
        <xdr:cNvPr id="7" name="Gerade Verbindung mit Pfeil 6">
          <a:extLst>
            <a:ext uri="{FF2B5EF4-FFF2-40B4-BE49-F238E27FC236}">
              <a16:creationId xmlns:a16="http://schemas.microsoft.com/office/drawing/2014/main" id="{6448DC8B-030A-476B-B61C-B6289A4AD5D6}"/>
            </a:ext>
          </a:extLst>
        </xdr:cNvPr>
        <xdr:cNvCxnSpPr/>
      </xdr:nvCxnSpPr>
      <xdr:spPr bwMode="auto">
        <a:xfrm>
          <a:off x="3105150" y="4705350"/>
          <a:ext cx="19050" cy="4162425"/>
        </a:xfrm>
        <a:prstGeom prst="straightConnector1">
          <a:avLst/>
        </a:prstGeom>
        <a:solidFill>
          <a:srgbClr xmlns:mc="http://schemas.openxmlformats.org/markup-compatibility/2006" xmlns:a14="http://schemas.microsoft.com/office/drawing/2010/main" val="FFFFFF" mc:Ignorable="a14" a14:legacySpreadsheetColorIndex="9"/>
        </a:solidFill>
        <a:ln w="15875" cap="rnd"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8</xdr:col>
      <xdr:colOff>67236</xdr:colOff>
      <xdr:row>50</xdr:row>
      <xdr:rowOff>3060</xdr:rowOff>
    </xdr:from>
    <xdr:ext cx="704808" cy="240772"/>
    <xdr:sp macro="" textlink="">
      <xdr:nvSpPr>
        <xdr:cNvPr id="8" name="Textfeld 7">
          <a:extLst>
            <a:ext uri="{FF2B5EF4-FFF2-40B4-BE49-F238E27FC236}">
              <a16:creationId xmlns:a16="http://schemas.microsoft.com/office/drawing/2014/main" id="{AE8E0668-C1BF-4C74-ACD4-CCBAC43923CB}"/>
            </a:ext>
          </a:extLst>
        </xdr:cNvPr>
        <xdr:cNvSpPr txBox="1"/>
      </xdr:nvSpPr>
      <xdr:spPr>
        <a:xfrm>
          <a:off x="3829611" y="4917960"/>
          <a:ext cx="704808" cy="240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de-DE" sz="850">
              <a:latin typeface="Open Sans" panose="020B0606030504020204" pitchFamily="34" charset="0"/>
              <a:ea typeface="Open Sans" panose="020B0606030504020204" pitchFamily="34" charset="0"/>
              <a:cs typeface="Open Sans" panose="020B0606030504020204" pitchFamily="34" charset="0"/>
            </a:rPr>
            <a:t>GWZ 2009</a:t>
          </a:r>
        </a:p>
      </xdr:txBody>
    </xdr:sp>
    <xdr:clientData/>
  </xdr:oneCellAnchor>
  <xdr:oneCellAnchor>
    <xdr:from>
      <xdr:col>1</xdr:col>
      <xdr:colOff>505386</xdr:colOff>
      <xdr:row>50</xdr:row>
      <xdr:rowOff>22110</xdr:rowOff>
    </xdr:from>
    <xdr:ext cx="704808" cy="240772"/>
    <xdr:sp macro="" textlink="">
      <xdr:nvSpPr>
        <xdr:cNvPr id="9" name="Textfeld 8">
          <a:extLst>
            <a:ext uri="{FF2B5EF4-FFF2-40B4-BE49-F238E27FC236}">
              <a16:creationId xmlns:a16="http://schemas.microsoft.com/office/drawing/2014/main" id="{9D8BD92F-0FB7-4673-B2E0-606F802995F1}"/>
            </a:ext>
          </a:extLst>
        </xdr:cNvPr>
        <xdr:cNvSpPr txBox="1"/>
      </xdr:nvSpPr>
      <xdr:spPr>
        <a:xfrm>
          <a:off x="924486" y="4746510"/>
          <a:ext cx="704808" cy="240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de-DE" sz="850">
              <a:latin typeface="Open Sans" panose="020B0606030504020204" pitchFamily="34" charset="0"/>
              <a:ea typeface="Open Sans" panose="020B0606030504020204" pitchFamily="34" charset="0"/>
              <a:cs typeface="Open Sans" panose="020B0606030504020204" pitchFamily="34" charset="0"/>
            </a:rPr>
            <a:t>GWZ 1987</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0</cdr:x>
      <cdr:y>0.01324</cdr:y>
    </cdr:from>
    <cdr:to>
      <cdr:x>0.15262</cdr:x>
      <cdr:y>0.23217</cdr:y>
    </cdr:to>
    <cdr:sp macro="" textlink="">
      <cdr:nvSpPr>
        <cdr:cNvPr id="2" name="Textfeld 1"/>
        <cdr:cNvSpPr txBox="1"/>
      </cdr:nvSpPr>
      <cdr:spPr>
        <a:xfrm xmlns:a="http://schemas.openxmlformats.org/drawingml/2006/main">
          <a:off x="0" y="62729"/>
          <a:ext cx="914400" cy="10374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und</a:t>
          </a:r>
          <a:r>
            <a:rPr lang="de-DE" sz="1000" b="1" baseline="0">
              <a:latin typeface="Open Sans" panose="020B0606030504020204" pitchFamily="34" charset="0"/>
              <a:ea typeface="Open Sans" panose="020B0606030504020204" pitchFamily="34" charset="0"/>
              <a:cs typeface="Open Sans" panose="020B0606030504020204" pitchFamily="34" charset="0"/>
            </a:rPr>
            <a:t> Bestand an Wohnungen</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 der Wohnungen</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0.9485</cdr:y>
    </cdr:from>
    <cdr:to>
      <cdr:x>0.15434</cdr:x>
      <cdr:y>0.99837</cdr:y>
    </cdr:to>
    <cdr:sp macro="" textlink="">
      <cdr:nvSpPr>
        <cdr:cNvPr id="3" name="Textfeld 2"/>
        <cdr:cNvSpPr txBox="1"/>
      </cdr:nvSpPr>
      <cdr:spPr>
        <a:xfrm xmlns:a="http://schemas.openxmlformats.org/drawingml/2006/main">
          <a:off x="0" y="5003746"/>
          <a:ext cx="920386" cy="2630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a:t>
          </a:r>
          <a:r>
            <a:rPr lang="de-DE" sz="850" baseline="0">
              <a:latin typeface="Open Sans" panose="020B0606030504020204" pitchFamily="34" charset="0"/>
              <a:ea typeface="Open Sans" panose="020B0606030504020204" pitchFamily="34" charset="0"/>
              <a:cs typeface="Open Sans" panose="020B0606030504020204" pitchFamily="34" charset="0"/>
            </a:rPr>
            <a:t> Statistikamt Nord)</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47</xdr:row>
      <xdr:rowOff>28575</xdr:rowOff>
    </xdr:from>
    <xdr:to>
      <xdr:col>11</xdr:col>
      <xdr:colOff>495299</xdr:colOff>
      <xdr:row>80</xdr:row>
      <xdr:rowOff>85725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0.00692</cdr:x>
      <cdr:y>0.00336</cdr:y>
    </cdr:from>
    <cdr:to>
      <cdr:x>0.17301</cdr:x>
      <cdr:y>0.3255</cdr:y>
    </cdr:to>
    <cdr:sp macro="" textlink="">
      <cdr:nvSpPr>
        <cdr:cNvPr id="2" name="Textfeld 1"/>
        <cdr:cNvSpPr txBox="1"/>
      </cdr:nvSpPr>
      <cdr:spPr>
        <a:xfrm xmlns:a="http://schemas.openxmlformats.org/drawingml/2006/main">
          <a:off x="38100" y="95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Wohngebäude nach Anzahl</a:t>
          </a:r>
          <a:r>
            <a:rPr lang="de-DE" sz="1000" b="1" baseline="0">
              <a:latin typeface="Open Sans" panose="020B0606030504020204" pitchFamily="34" charset="0"/>
              <a:ea typeface="Open Sans" panose="020B0606030504020204" pitchFamily="34" charset="0"/>
              <a:cs typeface="Open Sans" panose="020B0606030504020204" pitchFamily="34" charset="0"/>
            </a:rPr>
            <a:t> der Wohnungen</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0.9354</cdr:y>
    </cdr:from>
    <cdr:to>
      <cdr:x>0.14526</cdr:x>
      <cdr:y>1</cdr:y>
    </cdr:to>
    <cdr:sp macro="" textlink="">
      <cdr:nvSpPr>
        <cdr:cNvPr id="4" name="Textfeld 1"/>
        <cdr:cNvSpPr txBox="1"/>
      </cdr:nvSpPr>
      <cdr:spPr>
        <a:xfrm xmlns:a="http://schemas.openxmlformats.org/drawingml/2006/main">
          <a:off x="0" y="4993005"/>
          <a:ext cx="883291" cy="34480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Kommuale Statistikstelle (Basis:</a:t>
          </a:r>
          <a:r>
            <a:rPr lang="de-DE" sz="850" baseline="0">
              <a:latin typeface="Open Sans" panose="020B0606030504020204" pitchFamily="34" charset="0"/>
              <a:ea typeface="Open Sans" panose="020B0606030504020204" pitchFamily="34" charset="0"/>
              <a:cs typeface="Open Sans" panose="020B0606030504020204" pitchFamily="34" charset="0"/>
            </a:rPr>
            <a:t> Statistikamt Nord)</a:t>
          </a:r>
        </a:p>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0.56227</cdr:x>
      <cdr:y>0.14477</cdr:y>
    </cdr:from>
    <cdr:to>
      <cdr:x>0.56355</cdr:x>
      <cdr:y>0.89267</cdr:y>
    </cdr:to>
    <cdr:cxnSp macro="">
      <cdr:nvCxnSpPr>
        <cdr:cNvPr id="5" name="Gerade Verbindung 4">
          <a:extLst xmlns:a="http://schemas.openxmlformats.org/drawingml/2006/main">
            <a:ext uri="{FF2B5EF4-FFF2-40B4-BE49-F238E27FC236}">
              <a16:creationId xmlns:a16="http://schemas.microsoft.com/office/drawing/2014/main" id="{445D7ABE-CE11-D648-5041-4B93FDA04062}"/>
            </a:ext>
          </a:extLst>
        </cdr:cNvPr>
        <cdr:cNvCxnSpPr/>
      </cdr:nvCxnSpPr>
      <cdr:spPr bwMode="auto">
        <a:xfrm xmlns:a="http://schemas.openxmlformats.org/drawingml/2006/main">
          <a:off x="3417337" y="799665"/>
          <a:ext cx="7780" cy="4131154"/>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587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0.6742</cdr:x>
      <cdr:y>0.14881</cdr:y>
    </cdr:from>
    <cdr:to>
      <cdr:x>0.81354</cdr:x>
      <cdr:y>0.33295</cdr:y>
    </cdr:to>
    <cdr:sp macro="" textlink="">
      <cdr:nvSpPr>
        <cdr:cNvPr id="11" name="Textfeld 10"/>
        <cdr:cNvSpPr txBox="1"/>
      </cdr:nvSpPr>
      <cdr:spPr>
        <a:xfrm xmlns:a="http://schemas.openxmlformats.org/drawingml/2006/main">
          <a:off x="4097633" y="822003"/>
          <a:ext cx="846878" cy="10171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effectLst/>
              <a:latin typeface="Open Sans" panose="020B0606030504020204" pitchFamily="34" charset="0"/>
              <a:ea typeface="Open Sans" panose="020B0606030504020204" pitchFamily="34" charset="0"/>
              <a:cs typeface="Open Sans" panose="020B0606030504020204" pitchFamily="34" charset="0"/>
            </a:rPr>
            <a:t>GWZ 2009</a:t>
          </a:r>
        </a:p>
      </cdr:txBody>
    </cdr:sp>
  </cdr:relSizeAnchor>
  <cdr:relSizeAnchor xmlns:cdr="http://schemas.openxmlformats.org/drawingml/2006/chartDrawing">
    <cdr:from>
      <cdr:x>0.86237</cdr:x>
      <cdr:y>0.14415</cdr:y>
    </cdr:from>
    <cdr:to>
      <cdr:x>0.86365</cdr:x>
      <cdr:y>0.89205</cdr:y>
    </cdr:to>
    <cdr:cxnSp macro="">
      <cdr:nvCxnSpPr>
        <cdr:cNvPr id="3" name="Gerade Verbindung 4">
          <a:extLst xmlns:a="http://schemas.openxmlformats.org/drawingml/2006/main">
            <a:ext uri="{FF2B5EF4-FFF2-40B4-BE49-F238E27FC236}">
              <a16:creationId xmlns:a16="http://schemas.microsoft.com/office/drawing/2014/main" id="{FD752376-16B8-7B11-2728-2AF0AAAB9839}"/>
            </a:ext>
          </a:extLst>
        </cdr:cNvPr>
        <cdr:cNvCxnSpPr/>
      </cdr:nvCxnSpPr>
      <cdr:spPr bwMode="auto">
        <a:xfrm xmlns:a="http://schemas.openxmlformats.org/drawingml/2006/main">
          <a:off x="5241306" y="796237"/>
          <a:ext cx="7779" cy="4131155"/>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587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0.82294</cdr:x>
      <cdr:y>0.14415</cdr:y>
    </cdr:from>
    <cdr:to>
      <cdr:x>0.96228</cdr:x>
      <cdr:y>0.32829</cdr:y>
    </cdr:to>
    <cdr:sp macro="" textlink="">
      <cdr:nvSpPr>
        <cdr:cNvPr id="6" name="Textfeld 1">
          <a:extLst xmlns:a="http://schemas.openxmlformats.org/drawingml/2006/main">
            <a:ext uri="{FF2B5EF4-FFF2-40B4-BE49-F238E27FC236}">
              <a16:creationId xmlns:a16="http://schemas.microsoft.com/office/drawing/2014/main" id="{3C83ECCB-A152-0FD2-61D3-ED19584A72D0}"/>
            </a:ext>
          </a:extLst>
        </cdr:cNvPr>
        <cdr:cNvSpPr txBox="1"/>
      </cdr:nvSpPr>
      <cdr:spPr>
        <a:xfrm xmlns:a="http://schemas.openxmlformats.org/drawingml/2006/main">
          <a:off x="5001656" y="796220"/>
          <a:ext cx="846878" cy="101712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effectLst/>
              <a:latin typeface="Open Sans" panose="020B0606030504020204" pitchFamily="34" charset="0"/>
              <a:ea typeface="Open Sans" panose="020B0606030504020204" pitchFamily="34" charset="0"/>
              <a:cs typeface="Open Sans" panose="020B0606030504020204" pitchFamily="34" charset="0"/>
            </a:rPr>
            <a:t>GWZ </a:t>
          </a:r>
        </a:p>
        <a:p xmlns:a="http://schemas.openxmlformats.org/drawingml/2006/main">
          <a:pPr algn="ctr"/>
          <a:r>
            <a:rPr lang="de-DE" sz="850">
              <a:effectLst/>
              <a:latin typeface="Open Sans" panose="020B0606030504020204" pitchFamily="34" charset="0"/>
              <a:ea typeface="Open Sans" panose="020B0606030504020204" pitchFamily="34" charset="0"/>
              <a:cs typeface="Open Sans" panose="020B0606030504020204" pitchFamily="34" charset="0"/>
            </a:rPr>
            <a:t>22</a:t>
          </a:r>
        </a:p>
      </cdr:txBody>
    </cdr:sp>
  </cdr:relSizeAnchor>
  <cdr:relSizeAnchor xmlns:cdr="http://schemas.openxmlformats.org/drawingml/2006/chartDrawing">
    <cdr:from>
      <cdr:x>0.18846</cdr:x>
      <cdr:y>0.14415</cdr:y>
    </cdr:from>
    <cdr:to>
      <cdr:x>0.3278</cdr:x>
      <cdr:y>0.21675</cdr:y>
    </cdr:to>
    <cdr:sp macro="" textlink="">
      <cdr:nvSpPr>
        <cdr:cNvPr id="7" name="Textfeld 1">
          <a:extLst xmlns:a="http://schemas.openxmlformats.org/drawingml/2006/main">
            <a:ext uri="{FF2B5EF4-FFF2-40B4-BE49-F238E27FC236}">
              <a16:creationId xmlns:a16="http://schemas.microsoft.com/office/drawing/2014/main" id="{C3A243D2-BF9F-6C6A-2AB8-59494385D8EE}"/>
            </a:ext>
          </a:extLst>
        </cdr:cNvPr>
        <cdr:cNvSpPr txBox="1"/>
      </cdr:nvSpPr>
      <cdr:spPr>
        <a:xfrm xmlns:a="http://schemas.openxmlformats.org/drawingml/2006/main">
          <a:off x="1145397" y="796226"/>
          <a:ext cx="846877" cy="4010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effectLst/>
              <a:latin typeface="Open Sans" panose="020B0606030504020204" pitchFamily="34" charset="0"/>
              <a:ea typeface="Open Sans" panose="020B0606030504020204" pitchFamily="34" charset="0"/>
              <a:cs typeface="Open Sans" panose="020B0606030504020204" pitchFamily="34" charset="0"/>
            </a:rPr>
            <a:t>GWZ 1987</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63</xdr:row>
      <xdr:rowOff>161744</xdr:rowOff>
    </xdr:from>
    <xdr:to>
      <xdr:col>13</xdr:col>
      <xdr:colOff>457200</xdr:colOff>
      <xdr:row>86</xdr:row>
      <xdr:rowOff>0</xdr:rowOff>
    </xdr:to>
    <xdr:graphicFrame macro="">
      <xdr:nvGraphicFramePr>
        <xdr:cNvPr id="2" name="Diagramm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0.0074</cdr:x>
      <cdr:y>0.00544</cdr:y>
    </cdr:from>
    <cdr:to>
      <cdr:x>0.73768</cdr:x>
      <cdr:y>0.11516</cdr:y>
    </cdr:to>
    <cdr:sp macro="" textlink="">
      <cdr:nvSpPr>
        <cdr:cNvPr id="3074" name="Text Box 2"/>
        <cdr:cNvSpPr txBox="1">
          <a:spLocks xmlns:a="http://schemas.openxmlformats.org/drawingml/2006/main" noChangeArrowheads="1"/>
        </cdr:cNvSpPr>
      </cdr:nvSpPr>
      <cdr:spPr bwMode="auto">
        <a:xfrm xmlns:a="http://schemas.openxmlformats.org/drawingml/2006/main">
          <a:off x="44828" y="22954"/>
          <a:ext cx="4423964" cy="463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Entwicklung der Baugenehmigungen für Wohnungen</a:t>
          </a:r>
        </a:p>
        <a:p xmlns:a="http://schemas.openxmlformats.org/drawingml/2006/main">
          <a:pPr algn="l" rtl="0">
            <a:defRPr sz="1000"/>
          </a:pPr>
          <a:r>
            <a:rPr lang="de-DE"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Anzahl Baugenehmigungen</a:t>
          </a:r>
        </a:p>
        <a:p xmlns:a="http://schemas.openxmlformats.org/drawingml/2006/main">
          <a:pPr algn="l" rtl="0">
            <a:defRPr sz="1000"/>
          </a:pPr>
          <a:endParaRPr lang="de-DE" sz="1000" b="0" i="0" u="none" strike="noStrike" baseline="0">
            <a:solidFill>
              <a:srgbClr val="000000"/>
            </a:solidFill>
            <a:latin typeface="Arial"/>
            <a:cs typeface="Arial"/>
          </a:endParaRPr>
        </a:p>
        <a:p xmlns:a="http://schemas.openxmlformats.org/drawingml/2006/main">
          <a:pPr algn="l" rtl="0">
            <a:defRPr sz="1000"/>
          </a:pPr>
          <a:endParaRPr lang="de-DE" sz="1000" b="0" i="0" u="none" strike="noStrike" baseline="0">
            <a:solidFill>
              <a:srgbClr val="000000"/>
            </a:solidFill>
            <a:latin typeface="Arial"/>
            <a:cs typeface="Arial"/>
          </a:endParaRPr>
        </a:p>
        <a:p xmlns:a="http://schemas.openxmlformats.org/drawingml/2006/main">
          <a:pPr algn="l" rtl="0">
            <a:defRPr sz="1000"/>
          </a:pPr>
          <a:endParaRPr lang="de-DE" sz="10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a:p xmlns:a="http://schemas.openxmlformats.org/drawingml/2006/main">
          <a:pPr algn="l" rtl="0">
            <a:defRPr sz="1000"/>
          </a:pPr>
          <a:endParaRPr lang="de-DE" sz="700" b="0" i="0" u="none" strike="noStrike" baseline="0">
            <a:solidFill>
              <a:srgbClr val="000000"/>
            </a:solidFill>
            <a:latin typeface="Arial"/>
            <a:cs typeface="Arial"/>
          </a:endParaRPr>
        </a:p>
      </cdr:txBody>
    </cdr:sp>
  </cdr:relSizeAnchor>
  <cdr:relSizeAnchor xmlns:cdr="http://schemas.openxmlformats.org/drawingml/2006/chartDrawing">
    <cdr:from>
      <cdr:x>0.00159</cdr:x>
      <cdr:y>0.93905</cdr:y>
    </cdr:from>
    <cdr:to>
      <cdr:x>1</cdr:x>
      <cdr:y>0.99309</cdr:y>
    </cdr:to>
    <cdr:sp macro="" textlink="">
      <cdr:nvSpPr>
        <cdr:cNvPr id="4" name="Text Box 2"/>
        <cdr:cNvSpPr txBox="1">
          <a:spLocks xmlns:a="http://schemas.openxmlformats.org/drawingml/2006/main" noChangeArrowheads="1"/>
        </cdr:cNvSpPr>
      </cdr:nvSpPr>
      <cdr:spPr bwMode="auto">
        <a:xfrm xmlns:a="http://schemas.openxmlformats.org/drawingml/2006/main">
          <a:off x="9662" y="3962581"/>
          <a:ext cx="6067288" cy="2280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(Basis: Statistikamt Nord)</a:t>
          </a:r>
        </a:p>
        <a:p xmlns:a="http://schemas.openxmlformats.org/drawingml/2006/main">
          <a:pPr algn="l" rtl="0">
            <a:defRPr sz="1000"/>
          </a:pPr>
          <a:endParaRPr lang="de-DE"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77</xdr:row>
      <xdr:rowOff>198120</xdr:rowOff>
    </xdr:from>
    <xdr:to>
      <xdr:col>9</xdr:col>
      <xdr:colOff>476250</xdr:colOff>
      <xdr:row>95</xdr:row>
      <xdr:rowOff>160020</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5"/>
  <sheetViews>
    <sheetView showGridLines="0" tabSelected="1" view="pageLayout" zoomScaleNormal="100" zoomScaleSheetLayoutView="100" workbookViewId="0">
      <selection activeCell="L4" sqref="L4"/>
    </sheetView>
  </sheetViews>
  <sheetFormatPr baseColWidth="10" defaultColWidth="10.85546875" defaultRowHeight="12.75" customHeight="1" x14ac:dyDescent="0.3"/>
  <cols>
    <col min="1" max="1" width="4.85546875" style="52" customWidth="1"/>
    <col min="2" max="2" width="4.28515625" style="52" customWidth="1"/>
    <col min="3" max="3" width="3.85546875" style="52" customWidth="1"/>
    <col min="4" max="4" width="2.85546875" style="52" customWidth="1"/>
    <col min="5" max="5" width="19" style="52" customWidth="1"/>
    <col min="6" max="6" width="9.140625" style="52" customWidth="1"/>
    <col min="7" max="7" width="10.85546875" style="52"/>
    <col min="8" max="8" width="25.7109375" style="52" customWidth="1"/>
    <col min="9" max="9" width="4.42578125" style="52" customWidth="1"/>
    <col min="10" max="16384" width="10.85546875" style="52"/>
  </cols>
  <sheetData>
    <row r="1" spans="1:9" ht="12.75" customHeight="1" x14ac:dyDescent="0.3">
      <c r="A1" s="50"/>
      <c r="B1" s="216"/>
    </row>
    <row r="2" spans="1:9" ht="12.75" customHeight="1" x14ac:dyDescent="0.3">
      <c r="A2" s="50"/>
      <c r="B2" s="217"/>
      <c r="C2" s="51"/>
      <c r="D2" s="51"/>
      <c r="E2" s="51"/>
      <c r="F2" s="51"/>
      <c r="G2" s="51"/>
    </row>
    <row r="3" spans="1:9" ht="12.75" customHeight="1" x14ac:dyDescent="0.3">
      <c r="A3" s="53"/>
      <c r="B3" s="217"/>
      <c r="C3" s="51"/>
      <c r="D3" s="51"/>
      <c r="E3" s="51"/>
      <c r="F3" s="51"/>
      <c r="G3" s="51"/>
    </row>
    <row r="4" spans="1:9" ht="63.75" customHeight="1" x14ac:dyDescent="0.3">
      <c r="A4" s="53"/>
      <c r="B4" s="217"/>
      <c r="C4" s="51"/>
      <c r="D4" s="51"/>
      <c r="E4" s="51"/>
      <c r="F4" s="51"/>
      <c r="G4" s="51"/>
      <c r="H4" s="51"/>
      <c r="I4" s="51"/>
    </row>
    <row r="5" spans="1:9" ht="12.75" customHeight="1" x14ac:dyDescent="0.3">
      <c r="A5" s="53"/>
      <c r="B5" s="217"/>
      <c r="C5" s="51"/>
      <c r="D5" s="51"/>
      <c r="E5" s="51"/>
      <c r="F5" s="51"/>
      <c r="G5" s="51"/>
      <c r="H5" s="51"/>
      <c r="I5" s="51"/>
    </row>
    <row r="6" spans="1:9" ht="12.75" customHeight="1" x14ac:dyDescent="0.3">
      <c r="A6" s="53"/>
      <c r="B6" s="217"/>
      <c r="C6" s="51"/>
      <c r="D6" s="51"/>
      <c r="E6" s="51"/>
      <c r="F6" s="51"/>
      <c r="G6" s="51"/>
      <c r="H6" s="51"/>
      <c r="I6" s="51"/>
    </row>
    <row r="7" spans="1:9" ht="12.75" customHeight="1" x14ac:dyDescent="0.6">
      <c r="A7" s="374">
        <v>6</v>
      </c>
      <c r="B7" s="375"/>
      <c r="D7" s="376" t="s">
        <v>278</v>
      </c>
      <c r="E7" s="376"/>
      <c r="F7" s="376"/>
      <c r="G7" s="376"/>
      <c r="H7" s="54"/>
    </row>
    <row r="8" spans="1:9" ht="12.75" customHeight="1" x14ac:dyDescent="0.6">
      <c r="A8" s="374"/>
      <c r="B8" s="375"/>
      <c r="C8" s="55"/>
      <c r="D8" s="376"/>
      <c r="E8" s="376"/>
      <c r="F8" s="376"/>
      <c r="G8" s="376"/>
      <c r="H8" s="54"/>
    </row>
    <row r="9" spans="1:9" ht="12.75" customHeight="1" x14ac:dyDescent="0.6">
      <c r="A9" s="374"/>
      <c r="B9" s="375"/>
      <c r="C9" s="55"/>
      <c r="D9" s="376"/>
      <c r="E9" s="376"/>
      <c r="F9" s="376"/>
      <c r="G9" s="376"/>
      <c r="H9" s="54"/>
    </row>
    <row r="10" spans="1:9" ht="12.75" customHeight="1" x14ac:dyDescent="0.3">
      <c r="A10" s="53"/>
      <c r="B10" s="217"/>
      <c r="C10" s="55"/>
      <c r="D10" s="376"/>
      <c r="E10" s="376"/>
      <c r="F10" s="376"/>
      <c r="G10" s="376"/>
    </row>
    <row r="11" spans="1:9" ht="12.75" customHeight="1" x14ac:dyDescent="0.3">
      <c r="A11" s="53"/>
      <c r="B11" s="217"/>
      <c r="C11" s="55"/>
      <c r="D11" s="376"/>
      <c r="E11" s="376"/>
      <c r="F11" s="376"/>
      <c r="G11" s="376"/>
    </row>
    <row r="12" spans="1:9" ht="12.75" customHeight="1" x14ac:dyDescent="0.3">
      <c r="A12" s="53"/>
      <c r="B12" s="217"/>
      <c r="C12" s="51"/>
      <c r="D12" s="376"/>
      <c r="E12" s="376"/>
      <c r="F12" s="376"/>
      <c r="G12" s="376"/>
    </row>
    <row r="13" spans="1:9" ht="12.75" customHeight="1" x14ac:dyDescent="0.3">
      <c r="A13" s="53"/>
      <c r="B13" s="217"/>
      <c r="C13" s="51"/>
      <c r="D13" s="376"/>
      <c r="E13" s="376"/>
      <c r="F13" s="376"/>
      <c r="G13" s="376"/>
    </row>
    <row r="14" spans="1:9" ht="12.75" customHeight="1" x14ac:dyDescent="0.3">
      <c r="A14" s="53"/>
      <c r="B14" s="217"/>
      <c r="C14" s="51"/>
      <c r="D14" s="51"/>
      <c r="E14" s="51"/>
      <c r="F14" s="51"/>
      <c r="G14" s="51"/>
    </row>
    <row r="15" spans="1:9" ht="12.75" customHeight="1" x14ac:dyDescent="0.3">
      <c r="A15" s="51"/>
      <c r="B15" s="51"/>
      <c r="C15" s="51"/>
      <c r="D15" s="51"/>
      <c r="E15" s="51"/>
      <c r="F15" s="51"/>
      <c r="G15" s="51"/>
    </row>
    <row r="16" spans="1:9" ht="12.75" customHeight="1" x14ac:dyDescent="0.3">
      <c r="A16" s="51"/>
      <c r="B16" s="51"/>
      <c r="C16" s="51"/>
      <c r="D16" s="51"/>
      <c r="E16" s="51"/>
      <c r="F16" s="51"/>
      <c r="G16" s="51"/>
    </row>
    <row r="21" spans="1:10" s="56" customFormat="1" ht="15" x14ac:dyDescent="0.3">
      <c r="B21" s="371" t="s">
        <v>0</v>
      </c>
      <c r="C21" s="371"/>
      <c r="D21" s="371"/>
      <c r="E21" s="371"/>
      <c r="F21" s="371"/>
      <c r="G21" s="371"/>
      <c r="H21" s="371"/>
      <c r="I21" s="97"/>
    </row>
    <row r="22" spans="1:10" s="56" customFormat="1" ht="15" x14ac:dyDescent="0.3">
      <c r="A22" s="97"/>
      <c r="B22" s="97"/>
      <c r="C22" s="97"/>
      <c r="D22" s="97"/>
      <c r="E22" s="97"/>
      <c r="F22" s="97"/>
      <c r="G22" s="97"/>
      <c r="H22" s="97"/>
      <c r="I22" s="97"/>
    </row>
    <row r="23" spans="1:10" s="56" customFormat="1" ht="15.75" customHeight="1" x14ac:dyDescent="0.3">
      <c r="A23" s="98"/>
      <c r="B23" s="98"/>
      <c r="C23" s="98"/>
      <c r="D23" s="98"/>
      <c r="E23" s="98"/>
      <c r="F23" s="98"/>
      <c r="G23" s="98"/>
      <c r="H23" s="377" t="s">
        <v>1</v>
      </c>
      <c r="I23" s="377"/>
    </row>
    <row r="24" spans="1:10" s="59" customFormat="1" ht="21" customHeight="1" x14ac:dyDescent="0.3">
      <c r="A24" s="98"/>
      <c r="B24" s="99"/>
      <c r="C24" s="100" t="s">
        <v>216</v>
      </c>
      <c r="D24" s="98"/>
      <c r="E24" s="98"/>
      <c r="F24" s="98"/>
      <c r="G24" s="98"/>
      <c r="H24" s="98"/>
      <c r="I24" s="213">
        <v>194</v>
      </c>
      <c r="J24" s="98"/>
    </row>
    <row r="25" spans="1:10" s="59" customFormat="1" ht="21" customHeight="1" x14ac:dyDescent="0.3">
      <c r="A25" s="98"/>
      <c r="B25" s="99"/>
      <c r="C25" s="100" t="s">
        <v>279</v>
      </c>
      <c r="D25" s="98"/>
      <c r="E25" s="98"/>
      <c r="F25" s="98"/>
      <c r="G25" s="98"/>
      <c r="H25" s="98"/>
      <c r="I25" s="223">
        <v>195</v>
      </c>
      <c r="J25" s="98"/>
    </row>
    <row r="26" spans="1:10" s="59" customFormat="1" ht="21" customHeight="1" x14ac:dyDescent="0.3">
      <c r="A26" s="98"/>
      <c r="B26" s="99">
        <v>601</v>
      </c>
      <c r="C26" s="100" t="s">
        <v>351</v>
      </c>
      <c r="D26" s="98"/>
      <c r="E26" s="98"/>
      <c r="F26" s="98"/>
      <c r="G26" s="98"/>
      <c r="H26" s="98"/>
      <c r="I26" s="213">
        <v>196</v>
      </c>
      <c r="J26" s="98"/>
    </row>
    <row r="27" spans="1:10" s="59" customFormat="1" ht="21" customHeight="1" x14ac:dyDescent="0.3">
      <c r="A27" s="98"/>
      <c r="B27" s="99">
        <v>602</v>
      </c>
      <c r="C27" s="100" t="s">
        <v>367</v>
      </c>
      <c r="D27" s="98"/>
      <c r="E27" s="98"/>
      <c r="F27" s="98"/>
      <c r="G27" s="98"/>
      <c r="H27" s="98"/>
      <c r="I27" s="370">
        <v>197</v>
      </c>
      <c r="J27" s="98"/>
    </row>
    <row r="28" spans="1:10" s="59" customFormat="1" ht="21" customHeight="1" x14ac:dyDescent="0.3">
      <c r="A28" s="98"/>
      <c r="B28" s="99">
        <v>604</v>
      </c>
      <c r="C28" s="100" t="s">
        <v>363</v>
      </c>
      <c r="D28" s="98"/>
      <c r="E28" s="98"/>
      <c r="F28" s="98"/>
      <c r="G28" s="98"/>
      <c r="H28" s="98"/>
      <c r="I28" s="370">
        <v>198</v>
      </c>
      <c r="J28" s="98"/>
    </row>
    <row r="29" spans="1:10" s="59" customFormat="1" ht="21" customHeight="1" x14ac:dyDescent="0.3">
      <c r="A29" s="98"/>
      <c r="B29" s="99">
        <v>605</v>
      </c>
      <c r="C29" s="100" t="s">
        <v>366</v>
      </c>
      <c r="D29" s="98"/>
      <c r="E29" s="98"/>
      <c r="F29" s="98"/>
      <c r="G29" s="98"/>
      <c r="H29" s="98"/>
      <c r="I29" s="370">
        <v>199</v>
      </c>
      <c r="J29" s="98"/>
    </row>
    <row r="30" spans="1:10" s="59" customFormat="1" ht="21" customHeight="1" x14ac:dyDescent="0.3">
      <c r="A30" s="98"/>
      <c r="B30" s="99">
        <v>606</v>
      </c>
      <c r="C30" s="100" t="s">
        <v>365</v>
      </c>
      <c r="D30" s="98"/>
      <c r="E30" s="98"/>
      <c r="F30" s="98"/>
      <c r="G30" s="98"/>
      <c r="H30" s="98"/>
      <c r="I30" s="370">
        <v>200</v>
      </c>
      <c r="J30" s="98"/>
    </row>
    <row r="31" spans="1:10" s="59" customFormat="1" ht="21" customHeight="1" x14ac:dyDescent="0.3">
      <c r="A31" s="98"/>
      <c r="B31" s="99">
        <v>607</v>
      </c>
      <c r="C31" s="100" t="s">
        <v>345</v>
      </c>
      <c r="D31" s="98"/>
      <c r="E31" s="98"/>
      <c r="F31" s="98"/>
      <c r="G31" s="98"/>
      <c r="H31" s="98"/>
      <c r="I31" s="370">
        <v>201</v>
      </c>
      <c r="J31" s="98"/>
    </row>
    <row r="32" spans="1:10" s="59" customFormat="1" ht="21" customHeight="1" x14ac:dyDescent="0.3">
      <c r="A32" s="98"/>
      <c r="B32" s="99">
        <v>610</v>
      </c>
      <c r="C32" s="100" t="s">
        <v>368</v>
      </c>
      <c r="D32" s="98"/>
      <c r="E32" s="98"/>
      <c r="F32" s="98"/>
      <c r="G32" s="98"/>
      <c r="H32" s="98"/>
      <c r="I32" s="370">
        <v>202</v>
      </c>
      <c r="J32" s="98"/>
    </row>
    <row r="33" spans="1:10" s="59" customFormat="1" ht="21" customHeight="1" x14ac:dyDescent="0.3">
      <c r="A33" s="98"/>
      <c r="B33" s="99">
        <v>611</v>
      </c>
      <c r="C33" s="100" t="s">
        <v>315</v>
      </c>
      <c r="D33" s="98"/>
      <c r="E33" s="98"/>
      <c r="F33" s="98"/>
      <c r="G33" s="98"/>
      <c r="H33" s="98"/>
      <c r="I33" s="370">
        <v>203</v>
      </c>
      <c r="J33" s="98"/>
    </row>
    <row r="34" spans="1:10" s="59" customFormat="1" ht="21" customHeight="1" x14ac:dyDescent="0.3">
      <c r="A34" s="98"/>
      <c r="B34" s="99">
        <v>612</v>
      </c>
      <c r="C34" s="100" t="s">
        <v>358</v>
      </c>
      <c r="D34" s="98"/>
      <c r="E34" s="98"/>
      <c r="F34" s="98"/>
      <c r="G34" s="98"/>
      <c r="H34" s="98"/>
      <c r="I34" s="370">
        <v>204</v>
      </c>
      <c r="J34" s="98"/>
    </row>
    <row r="35" spans="1:10" s="59" customFormat="1" ht="21" customHeight="1" x14ac:dyDescent="0.3">
      <c r="A35" s="98"/>
      <c r="B35" s="99">
        <v>613</v>
      </c>
      <c r="C35" s="100" t="s">
        <v>348</v>
      </c>
      <c r="D35" s="98"/>
      <c r="E35" s="98"/>
      <c r="F35" s="98"/>
      <c r="G35" s="98"/>
      <c r="H35" s="98"/>
      <c r="I35" s="370">
        <v>205</v>
      </c>
      <c r="J35" s="98"/>
    </row>
    <row r="36" spans="1:10" s="59" customFormat="1" ht="21" customHeight="1" x14ac:dyDescent="0.3">
      <c r="A36" s="98"/>
      <c r="B36" s="99">
        <v>614</v>
      </c>
      <c r="C36" s="100" t="s">
        <v>346</v>
      </c>
      <c r="D36" s="98"/>
      <c r="E36" s="98"/>
      <c r="F36" s="98"/>
      <c r="G36" s="98"/>
      <c r="H36" s="98"/>
      <c r="I36" s="370">
        <v>206</v>
      </c>
      <c r="J36" s="98"/>
    </row>
    <row r="37" spans="1:10" s="59" customFormat="1" ht="21" customHeight="1" x14ac:dyDescent="0.3">
      <c r="A37" s="98"/>
      <c r="B37" s="99">
        <v>615</v>
      </c>
      <c r="C37" s="100" t="s">
        <v>347</v>
      </c>
      <c r="D37" s="98"/>
      <c r="E37" s="98"/>
      <c r="F37" s="98"/>
      <c r="G37" s="98"/>
      <c r="H37" s="98"/>
      <c r="I37" s="370">
        <v>207</v>
      </c>
      <c r="J37" s="98"/>
    </row>
    <row r="38" spans="1:10" s="59" customFormat="1" ht="21" customHeight="1" x14ac:dyDescent="0.3">
      <c r="A38" s="98"/>
      <c r="B38" s="99"/>
      <c r="C38" s="98" t="s">
        <v>2</v>
      </c>
      <c r="D38" s="98"/>
      <c r="E38" s="98"/>
      <c r="F38" s="98"/>
      <c r="G38" s="98"/>
      <c r="H38" s="98"/>
      <c r="I38" s="101">
        <v>208</v>
      </c>
      <c r="J38" s="98"/>
    </row>
    <row r="39" spans="1:10" s="59" customFormat="1" ht="21" customHeight="1" x14ac:dyDescent="0.3">
      <c r="A39" s="98"/>
      <c r="B39" s="99"/>
      <c r="C39" s="98"/>
      <c r="D39" s="98"/>
      <c r="E39" s="98"/>
      <c r="F39" s="98"/>
      <c r="G39" s="98"/>
      <c r="H39" s="98"/>
      <c r="I39" s="101"/>
    </row>
    <row r="40" spans="1:10" s="59" customFormat="1" ht="11.25" customHeight="1" x14ac:dyDescent="0.3">
      <c r="A40" s="56"/>
      <c r="B40" s="57"/>
      <c r="C40" s="56"/>
      <c r="D40" s="56"/>
      <c r="E40" s="56"/>
      <c r="F40" s="56"/>
      <c r="G40" s="56"/>
      <c r="H40" s="56"/>
      <c r="I40" s="58"/>
    </row>
    <row r="41" spans="1:10" ht="12.75" customHeight="1" x14ac:dyDescent="0.3">
      <c r="A41" s="57"/>
      <c r="B41" s="56"/>
      <c r="C41" s="56"/>
      <c r="D41" s="56"/>
      <c r="E41" s="56"/>
      <c r="F41" s="56"/>
      <c r="G41" s="56"/>
      <c r="H41" s="58"/>
      <c r="I41" s="57"/>
    </row>
    <row r="42" spans="1:10" ht="12.75" customHeight="1" x14ac:dyDescent="0.3">
      <c r="A42" s="57"/>
      <c r="B42" s="56"/>
      <c r="C42" s="56"/>
      <c r="D42" s="56"/>
      <c r="E42" s="56"/>
      <c r="F42" s="56"/>
      <c r="G42" s="56"/>
      <c r="H42" s="58"/>
      <c r="I42" s="57"/>
    </row>
    <row r="43" spans="1:10" ht="12.75" customHeight="1" x14ac:dyDescent="0.3">
      <c r="A43" s="57"/>
      <c r="B43" s="56"/>
      <c r="C43" s="56"/>
      <c r="D43" s="56"/>
      <c r="E43" s="56"/>
      <c r="F43" s="56"/>
      <c r="G43" s="56"/>
      <c r="H43" s="58"/>
      <c r="I43" s="57"/>
    </row>
    <row r="44" spans="1:10" ht="12.75" customHeight="1" x14ac:dyDescent="0.3">
      <c r="A44" s="57"/>
      <c r="B44" s="56"/>
      <c r="C44" s="56"/>
      <c r="D44" s="56"/>
      <c r="E44" s="56"/>
      <c r="F44" s="56"/>
      <c r="G44" s="56"/>
      <c r="H44" s="58"/>
      <c r="I44" s="57"/>
    </row>
    <row r="45" spans="1:10" ht="12.75" customHeight="1" x14ac:dyDescent="0.3">
      <c r="A45" s="57"/>
      <c r="B45" s="56"/>
      <c r="C45" s="56"/>
      <c r="D45" s="56"/>
      <c r="E45" s="56"/>
      <c r="F45" s="56"/>
      <c r="G45" s="56"/>
      <c r="H45" s="58"/>
      <c r="I45" s="57"/>
    </row>
  </sheetData>
  <mergeCells count="3">
    <mergeCell ref="A7:B9"/>
    <mergeCell ref="D7:G13"/>
    <mergeCell ref="H23:I23"/>
  </mergeCells>
  <hyperlinks>
    <hyperlink ref="C26" location="'601 '!A1" display="Entwicklung und Bestand von Wohnungen 1990 - 2018"/>
    <hyperlink ref="C27" location="'602'!Druckbereich" display="Entwicklung und Bestand von Wohngebäuden 1989 - 2018"/>
    <hyperlink ref="C28" location="'604'!A1" display="Entwicklung der Baugenehmigungen für die Errichtung neuer Wohngebäude 1975 - 2018"/>
    <hyperlink ref="C29" location="'605'!A1" display="Entwicklung der Baufertigstellungen von Wohngebäuden und Wohnungen 1991 - 2017 n. Bauherren"/>
    <hyperlink ref="C30" location="'606'!A1" display="Entwicklung der Baufertigstellungen von Nichtwohngebäuden 1991 - 2017 nach Gebäudeart"/>
    <hyperlink ref="C31" location="'607'!A1" display="Entwicklung der Kaufwerte für Baugrundstücke in Lübeck und den benachbarten Kreisen 1998 - 2016"/>
    <hyperlink ref="C32" location="'610 '!A1" display="Entwicklung des öffentlich geförderten Wohnungsbestandes 2003 - 2017 nach Stadtteilen"/>
  </hyperlink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4"/>
  <sheetViews>
    <sheetView showGridLines="0" view="pageLayout" topLeftCell="A19" zoomScale="115" zoomScaleNormal="100" zoomScaleSheetLayoutView="100" zoomScalePageLayoutView="115" workbookViewId="0"/>
  </sheetViews>
  <sheetFormatPr baseColWidth="10" defaultColWidth="11.42578125" defaultRowHeight="12.75" outlineLevelCol="3" x14ac:dyDescent="0.25"/>
  <cols>
    <col min="1" max="1" width="21.28515625" style="156" customWidth="1"/>
    <col min="2" max="2" width="6.7109375" style="156" customWidth="1"/>
    <col min="3" max="3" width="6.28515625" style="156" hidden="1" customWidth="1" outlineLevel="1"/>
    <col min="4" max="4" width="6.7109375" style="156" customWidth="1" collapsed="1"/>
    <col min="5" max="8" width="6.28515625" style="156" hidden="1" customWidth="1" outlineLevel="1"/>
    <col min="9" max="9" width="6.7109375" style="156" customWidth="1" collapsed="1"/>
    <col min="10" max="13" width="6.28515625" style="156" hidden="1" customWidth="1" outlineLevel="1"/>
    <col min="14" max="14" width="6.7109375" style="156" customWidth="1" collapsed="1"/>
    <col min="15" max="15" width="6.28515625" style="156" hidden="1" customWidth="1" outlineLevel="1"/>
    <col min="16" max="16" width="6.28515625" style="156" hidden="1" customWidth="1" outlineLevel="1" collapsed="1"/>
    <col min="17" max="17" width="6.28515625" style="156" hidden="1" customWidth="1" outlineLevel="1"/>
    <col min="18" max="18" width="8.28515625" style="156" hidden="1" customWidth="1" outlineLevel="2"/>
    <col min="19" max="19" width="6.28515625" style="156" hidden="1" customWidth="1" outlineLevel="2"/>
    <col min="20" max="20" width="6.7109375" style="156" customWidth="1" collapsed="1"/>
    <col min="21" max="21" width="6.7109375" style="156" customWidth="1"/>
    <col min="22" max="22" width="8.28515625" style="156" hidden="1" customWidth="1" outlineLevel="1"/>
    <col min="23" max="23" width="6.7109375" style="156" customWidth="1" collapsed="1"/>
    <col min="24" max="24" width="8.28515625" style="156" hidden="1" customWidth="1" outlineLevel="3"/>
    <col min="25" max="25" width="6.7109375" style="156" customWidth="1" collapsed="1"/>
    <col min="26" max="26" width="8.42578125" style="156" customWidth="1"/>
    <col min="27" max="27" width="6.5703125" style="156" hidden="1" customWidth="1" outlineLevel="1"/>
    <col min="28" max="28" width="8.28515625" style="156" hidden="1" customWidth="1" outlineLevel="1"/>
    <col min="29" max="29" width="7.5703125" style="156" customWidth="1" collapsed="1"/>
    <col min="30" max="34" width="7.5703125" style="156" hidden="1" customWidth="1" outlineLevel="1"/>
    <col min="35" max="35" width="10.85546875" style="156" hidden="1" customWidth="1" outlineLevel="1"/>
    <col min="36" max="36" width="11.42578125" style="156" collapsed="1"/>
    <col min="37" max="16384" width="11.42578125" style="156"/>
  </cols>
  <sheetData>
    <row r="1" spans="1:35" ht="22.15" customHeight="1" x14ac:dyDescent="0.3">
      <c r="A1" s="160" t="str">
        <f>CONCATENATE(Inhalt_K6!B32,"   ",Inhalt_K6!C32)</f>
        <v>610   Entwicklung d. öfftl. geförderten Wohnungsbestandes 2003 - 2023 nach Stadtteilen</v>
      </c>
    </row>
    <row r="2" spans="1:35" ht="6" customHeight="1" x14ac:dyDescent="0.25"/>
    <row r="3" spans="1:35" s="162" customFormat="1" ht="29.25" customHeight="1" x14ac:dyDescent="0.25">
      <c r="A3" s="472" t="s">
        <v>174</v>
      </c>
      <c r="B3" s="168">
        <v>2003</v>
      </c>
      <c r="C3" s="168">
        <v>2004</v>
      </c>
      <c r="D3" s="168">
        <v>2005</v>
      </c>
      <c r="E3" s="168">
        <v>2006</v>
      </c>
      <c r="F3" s="168">
        <v>2007</v>
      </c>
      <c r="G3" s="168">
        <v>2008</v>
      </c>
      <c r="H3" s="168">
        <v>2009</v>
      </c>
      <c r="I3" s="168">
        <v>2010</v>
      </c>
      <c r="J3" s="168">
        <v>2011</v>
      </c>
      <c r="K3" s="168">
        <v>2012</v>
      </c>
      <c r="L3" s="168">
        <v>2013</v>
      </c>
      <c r="M3" s="168">
        <v>2014</v>
      </c>
      <c r="N3" s="168">
        <v>2015</v>
      </c>
      <c r="O3" s="168">
        <v>2016</v>
      </c>
      <c r="P3" s="169">
        <v>2017</v>
      </c>
      <c r="Q3" s="475">
        <v>2018</v>
      </c>
      <c r="R3" s="476"/>
      <c r="S3" s="355">
        <v>2019</v>
      </c>
      <c r="T3" s="355">
        <v>2020</v>
      </c>
      <c r="U3" s="475">
        <v>2021</v>
      </c>
      <c r="V3" s="476"/>
      <c r="W3" s="475">
        <v>2022</v>
      </c>
      <c r="X3" s="476"/>
      <c r="Y3" s="475">
        <v>2023</v>
      </c>
      <c r="Z3" s="476"/>
      <c r="AA3" s="475">
        <v>2024</v>
      </c>
      <c r="AB3" s="476"/>
      <c r="AC3" s="161"/>
      <c r="AD3" s="161"/>
    </row>
    <row r="4" spans="1:35" s="162" customFormat="1" ht="17.25" customHeight="1" x14ac:dyDescent="0.25">
      <c r="A4" s="473"/>
      <c r="B4" s="477" t="s">
        <v>175</v>
      </c>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163"/>
      <c r="AD4" s="161"/>
      <c r="AE4" s="350" t="s">
        <v>355</v>
      </c>
      <c r="AF4" s="350"/>
      <c r="AG4" s="350"/>
      <c r="AH4" s="350"/>
      <c r="AI4" s="350"/>
    </row>
    <row r="5" spans="1:35" s="162" customFormat="1" ht="39.75" customHeight="1" x14ac:dyDescent="0.25">
      <c r="A5" s="474"/>
      <c r="B5" s="366" t="s">
        <v>12</v>
      </c>
      <c r="C5" s="366" t="s">
        <v>12</v>
      </c>
      <c r="D5" s="366" t="s">
        <v>12</v>
      </c>
      <c r="E5" s="366" t="s">
        <v>12</v>
      </c>
      <c r="F5" s="366" t="s">
        <v>12</v>
      </c>
      <c r="G5" s="366" t="s">
        <v>12</v>
      </c>
      <c r="H5" s="366" t="s">
        <v>12</v>
      </c>
      <c r="I5" s="366" t="s">
        <v>12</v>
      </c>
      <c r="J5" s="366" t="s">
        <v>12</v>
      </c>
      <c r="K5" s="366" t="s">
        <v>12</v>
      </c>
      <c r="L5" s="366" t="s">
        <v>12</v>
      </c>
      <c r="M5" s="366" t="s">
        <v>12</v>
      </c>
      <c r="N5" s="366" t="s">
        <v>12</v>
      </c>
      <c r="O5" s="366" t="s">
        <v>12</v>
      </c>
      <c r="P5" s="366" t="s">
        <v>12</v>
      </c>
      <c r="Q5" s="366" t="s">
        <v>12</v>
      </c>
      <c r="R5" s="357" t="s">
        <v>176</v>
      </c>
      <c r="S5" s="366" t="s">
        <v>12</v>
      </c>
      <c r="T5" s="366" t="s">
        <v>12</v>
      </c>
      <c r="U5" s="366" t="s">
        <v>12</v>
      </c>
      <c r="V5" s="357" t="s">
        <v>176</v>
      </c>
      <c r="W5" s="366" t="s">
        <v>12</v>
      </c>
      <c r="X5" s="357" t="s">
        <v>176</v>
      </c>
      <c r="Y5" s="357" t="s">
        <v>12</v>
      </c>
      <c r="Z5" s="170" t="s">
        <v>377</v>
      </c>
      <c r="AA5" s="368" t="s">
        <v>12</v>
      </c>
      <c r="AB5" s="170" t="s">
        <v>176</v>
      </c>
      <c r="AC5" s="161"/>
      <c r="AD5" s="161"/>
      <c r="AE5" s="350"/>
      <c r="AF5" s="350" t="s">
        <v>274</v>
      </c>
      <c r="AG5" s="350" t="s">
        <v>275</v>
      </c>
      <c r="AH5" s="350" t="s">
        <v>350</v>
      </c>
      <c r="AI5" s="350"/>
    </row>
    <row r="6" spans="1:35" s="165" customFormat="1" ht="18.600000000000001" customHeight="1" x14ac:dyDescent="0.25">
      <c r="A6" s="171" t="s">
        <v>177</v>
      </c>
      <c r="B6" s="172">
        <v>541</v>
      </c>
      <c r="C6" s="172">
        <v>583</v>
      </c>
      <c r="D6" s="172">
        <v>568</v>
      </c>
      <c r="E6" s="172">
        <v>519</v>
      </c>
      <c r="F6" s="172">
        <v>567</v>
      </c>
      <c r="G6" s="172">
        <v>578</v>
      </c>
      <c r="H6" s="172">
        <v>562</v>
      </c>
      <c r="I6" s="172">
        <v>556</v>
      </c>
      <c r="J6" s="172">
        <v>559</v>
      </c>
      <c r="K6" s="172">
        <v>558</v>
      </c>
      <c r="L6" s="172">
        <v>558</v>
      </c>
      <c r="M6" s="172">
        <v>329</v>
      </c>
      <c r="N6" s="172">
        <v>318</v>
      </c>
      <c r="O6" s="172">
        <v>314</v>
      </c>
      <c r="P6" s="172">
        <v>238</v>
      </c>
      <c r="Q6" s="172">
        <v>253</v>
      </c>
      <c r="R6" s="173">
        <f>Q6/14070*1000</f>
        <v>17.981520966595593</v>
      </c>
      <c r="S6" s="172">
        <v>145</v>
      </c>
      <c r="T6" s="172">
        <v>205</v>
      </c>
      <c r="U6" s="172">
        <v>70</v>
      </c>
      <c r="V6" s="173">
        <f t="shared" ref="V6:V16" si="0">(U6/AE6)*1000</f>
        <v>4.9811428164804665</v>
      </c>
      <c r="W6" s="172">
        <v>41</v>
      </c>
      <c r="X6" s="173">
        <f t="shared" ref="X6:X16" si="1">(W6/AF6)*1000</f>
        <v>2.8816418330053417</v>
      </c>
      <c r="Y6" s="172">
        <v>101</v>
      </c>
      <c r="Z6" s="173">
        <f t="shared" ref="Z6:Z16" si="2">(Y6/AG6)*1000</f>
        <v>7.0678796361091667</v>
      </c>
      <c r="AA6" s="338" t="s">
        <v>16</v>
      </c>
      <c r="AB6" s="173" t="e">
        <f>(AA6/AH6)*1000</f>
        <v>#VALUE!</v>
      </c>
      <c r="AE6" s="351">
        <v>14053</v>
      </c>
      <c r="AF6" s="351">
        <v>14228</v>
      </c>
      <c r="AG6" s="351">
        <v>14290</v>
      </c>
      <c r="AH6" s="351">
        <v>14356</v>
      </c>
      <c r="AI6" s="351"/>
    </row>
    <row r="7" spans="1:35" s="165" customFormat="1" ht="14.25" customHeight="1" x14ac:dyDescent="0.25">
      <c r="A7" s="171" t="s">
        <v>178</v>
      </c>
      <c r="B7" s="174">
        <v>845</v>
      </c>
      <c r="C7" s="174">
        <v>909</v>
      </c>
      <c r="D7" s="174">
        <v>987</v>
      </c>
      <c r="E7" s="174">
        <v>837</v>
      </c>
      <c r="F7" s="174">
        <v>756</v>
      </c>
      <c r="G7" s="174">
        <v>1228</v>
      </c>
      <c r="H7" s="174">
        <v>1144</v>
      </c>
      <c r="I7" s="174">
        <v>1158</v>
      </c>
      <c r="J7" s="174">
        <v>1176</v>
      </c>
      <c r="K7" s="174">
        <v>1245</v>
      </c>
      <c r="L7" s="172">
        <v>1265</v>
      </c>
      <c r="M7" s="172">
        <v>1116</v>
      </c>
      <c r="N7" s="172">
        <v>1156</v>
      </c>
      <c r="O7" s="172">
        <v>1188</v>
      </c>
      <c r="P7" s="172">
        <v>1183</v>
      </c>
      <c r="Q7" s="172">
        <v>1183</v>
      </c>
      <c r="R7" s="173">
        <f>Q7/45501*1000</f>
        <v>25.999428583987164</v>
      </c>
      <c r="S7" s="172">
        <v>1102</v>
      </c>
      <c r="T7" s="172">
        <v>1107</v>
      </c>
      <c r="U7" s="172">
        <v>1140</v>
      </c>
      <c r="V7" s="173">
        <f t="shared" si="0"/>
        <v>24.916943521594686</v>
      </c>
      <c r="W7" s="172">
        <v>1163</v>
      </c>
      <c r="X7" s="173">
        <f t="shared" si="1"/>
        <v>25.305163297721883</v>
      </c>
      <c r="Y7" s="172">
        <v>1182</v>
      </c>
      <c r="Z7" s="173">
        <f t="shared" si="2"/>
        <v>25.707947279133499</v>
      </c>
      <c r="AA7" s="338" t="s">
        <v>16</v>
      </c>
      <c r="AB7" s="173" t="e">
        <f t="shared" ref="AB7:AB16" si="3">(AA7/AH7)*1000</f>
        <v>#VALUE!</v>
      </c>
      <c r="AD7" s="164"/>
      <c r="AE7" s="352">
        <v>45752</v>
      </c>
      <c r="AF7" s="351">
        <v>45959</v>
      </c>
      <c r="AG7" s="351">
        <v>45978</v>
      </c>
      <c r="AH7" s="351">
        <v>45993</v>
      </c>
      <c r="AI7" s="351"/>
    </row>
    <row r="8" spans="1:35" s="165" customFormat="1" ht="14.25" customHeight="1" x14ac:dyDescent="0.25">
      <c r="A8" s="171" t="s">
        <v>179</v>
      </c>
      <c r="B8" s="174">
        <v>827</v>
      </c>
      <c r="C8" s="174">
        <v>487</v>
      </c>
      <c r="D8" s="174">
        <v>439</v>
      </c>
      <c r="E8" s="174">
        <v>271</v>
      </c>
      <c r="F8" s="174">
        <v>238</v>
      </c>
      <c r="G8" s="174">
        <v>203</v>
      </c>
      <c r="H8" s="174">
        <v>201</v>
      </c>
      <c r="I8" s="174">
        <v>201</v>
      </c>
      <c r="J8" s="174">
        <v>264</v>
      </c>
      <c r="K8" s="174">
        <v>264</v>
      </c>
      <c r="L8" s="172">
        <v>264</v>
      </c>
      <c r="M8" s="172">
        <v>302</v>
      </c>
      <c r="N8" s="172">
        <v>350</v>
      </c>
      <c r="O8" s="172">
        <v>350</v>
      </c>
      <c r="P8" s="172">
        <v>467</v>
      </c>
      <c r="Q8" s="172">
        <v>560</v>
      </c>
      <c r="R8" s="173">
        <f>Q8/10942*1000</f>
        <v>51.178943520380187</v>
      </c>
      <c r="S8" s="172">
        <v>560</v>
      </c>
      <c r="T8" s="172">
        <v>547</v>
      </c>
      <c r="U8" s="172">
        <v>547</v>
      </c>
      <c r="V8" s="173">
        <f t="shared" si="0"/>
        <v>50.405455215628457</v>
      </c>
      <c r="W8" s="172">
        <v>582</v>
      </c>
      <c r="X8" s="173">
        <f t="shared" si="1"/>
        <v>52.361673414304988</v>
      </c>
      <c r="Y8" s="172">
        <v>563</v>
      </c>
      <c r="Z8" s="173">
        <f t="shared" si="2"/>
        <v>50.91336588894918</v>
      </c>
      <c r="AA8" s="338" t="s">
        <v>16</v>
      </c>
      <c r="AB8" s="173" t="e">
        <f t="shared" si="3"/>
        <v>#VALUE!</v>
      </c>
      <c r="AE8" s="351">
        <v>10852</v>
      </c>
      <c r="AF8" s="351">
        <v>11115</v>
      </c>
      <c r="AG8" s="351">
        <v>11058</v>
      </c>
      <c r="AH8" s="351">
        <v>11100</v>
      </c>
      <c r="AI8" s="351"/>
    </row>
    <row r="9" spans="1:35" s="165" customFormat="1" ht="18.600000000000001" customHeight="1" x14ac:dyDescent="0.25">
      <c r="A9" s="171" t="s">
        <v>180</v>
      </c>
      <c r="B9" s="172">
        <v>1293</v>
      </c>
      <c r="C9" s="172">
        <v>1293</v>
      </c>
      <c r="D9" s="172">
        <v>1293</v>
      </c>
      <c r="E9" s="172">
        <v>1359</v>
      </c>
      <c r="F9" s="172">
        <v>1299</v>
      </c>
      <c r="G9" s="172">
        <v>1053</v>
      </c>
      <c r="H9" s="172">
        <v>996</v>
      </c>
      <c r="I9" s="172">
        <v>1076</v>
      </c>
      <c r="J9" s="172">
        <v>1103</v>
      </c>
      <c r="K9" s="172">
        <v>1107</v>
      </c>
      <c r="L9" s="172">
        <v>1107</v>
      </c>
      <c r="M9" s="172">
        <v>297</v>
      </c>
      <c r="N9" s="172">
        <v>297</v>
      </c>
      <c r="O9" s="172">
        <v>297</v>
      </c>
      <c r="P9" s="172">
        <v>295</v>
      </c>
      <c r="Q9" s="172">
        <v>295</v>
      </c>
      <c r="R9" s="173">
        <f>Q9/11118*1000</f>
        <v>26.533549199496314</v>
      </c>
      <c r="S9" s="172">
        <v>295</v>
      </c>
      <c r="T9" s="172">
        <v>296</v>
      </c>
      <c r="U9" s="172">
        <v>315</v>
      </c>
      <c r="V9" s="173">
        <f t="shared" si="0"/>
        <v>28.182875548000357</v>
      </c>
      <c r="W9" s="172">
        <v>334</v>
      </c>
      <c r="X9" s="173">
        <f t="shared" si="1"/>
        <v>29.203462446445748</v>
      </c>
      <c r="Y9" s="172">
        <v>306</v>
      </c>
      <c r="Z9" s="173">
        <f t="shared" si="2"/>
        <v>26.191902764700849</v>
      </c>
      <c r="AA9" s="338" t="s">
        <v>16</v>
      </c>
      <c r="AB9" s="173" t="e">
        <f t="shared" si="3"/>
        <v>#VALUE!</v>
      </c>
      <c r="AE9" s="351">
        <v>11177</v>
      </c>
      <c r="AF9" s="351">
        <v>11437</v>
      </c>
      <c r="AG9" s="351">
        <v>11683</v>
      </c>
      <c r="AH9" s="351">
        <v>11642</v>
      </c>
      <c r="AI9" s="351"/>
    </row>
    <row r="10" spans="1:35" s="165" customFormat="1" ht="14.25" customHeight="1" x14ac:dyDescent="0.25">
      <c r="A10" s="171" t="s">
        <v>181</v>
      </c>
      <c r="B10" s="174">
        <v>1034</v>
      </c>
      <c r="C10" s="174">
        <v>1157</v>
      </c>
      <c r="D10" s="174">
        <v>1360</v>
      </c>
      <c r="E10" s="174">
        <v>841</v>
      </c>
      <c r="F10" s="174">
        <v>866</v>
      </c>
      <c r="G10" s="174">
        <v>831</v>
      </c>
      <c r="H10" s="174">
        <v>840</v>
      </c>
      <c r="I10" s="174">
        <v>840</v>
      </c>
      <c r="J10" s="174">
        <v>840</v>
      </c>
      <c r="K10" s="174">
        <v>840</v>
      </c>
      <c r="L10" s="172">
        <v>840</v>
      </c>
      <c r="M10" s="172">
        <v>773</v>
      </c>
      <c r="N10" s="172">
        <v>732</v>
      </c>
      <c r="O10" s="172">
        <v>725</v>
      </c>
      <c r="P10" s="172">
        <v>709</v>
      </c>
      <c r="Q10" s="172">
        <v>770</v>
      </c>
      <c r="R10" s="173">
        <f>Q10/15618*1000</f>
        <v>49.302087335126139</v>
      </c>
      <c r="S10" s="172">
        <v>738</v>
      </c>
      <c r="T10" s="172">
        <v>732</v>
      </c>
      <c r="U10" s="172">
        <v>732</v>
      </c>
      <c r="V10" s="173">
        <f t="shared" si="0"/>
        <v>46.647973489676268</v>
      </c>
      <c r="W10" s="172">
        <v>732</v>
      </c>
      <c r="X10" s="173">
        <f t="shared" si="1"/>
        <v>46.62717370533155</v>
      </c>
      <c r="Y10" s="172">
        <v>732</v>
      </c>
      <c r="Z10" s="173">
        <f t="shared" si="2"/>
        <v>46.390772545788707</v>
      </c>
      <c r="AA10" s="338" t="s">
        <v>16</v>
      </c>
      <c r="AB10" s="173" t="e">
        <f t="shared" si="3"/>
        <v>#VALUE!</v>
      </c>
      <c r="AE10" s="351">
        <v>15692</v>
      </c>
      <c r="AF10" s="351">
        <v>15699</v>
      </c>
      <c r="AG10" s="351">
        <v>15779</v>
      </c>
      <c r="AH10" s="351">
        <v>15800</v>
      </c>
      <c r="AI10" s="351"/>
    </row>
    <row r="11" spans="1:35" s="165" customFormat="1" ht="14.25" customHeight="1" x14ac:dyDescent="0.25">
      <c r="A11" s="171" t="s">
        <v>182</v>
      </c>
      <c r="B11" s="174">
        <v>2921</v>
      </c>
      <c r="C11" s="174">
        <v>2900</v>
      </c>
      <c r="D11" s="174">
        <v>2777</v>
      </c>
      <c r="E11" s="174">
        <v>2722</v>
      </c>
      <c r="F11" s="174">
        <v>2645</v>
      </c>
      <c r="G11" s="174">
        <v>2639</v>
      </c>
      <c r="H11" s="174">
        <v>2633</v>
      </c>
      <c r="I11" s="174">
        <v>2658</v>
      </c>
      <c r="J11" s="174">
        <v>2642</v>
      </c>
      <c r="K11" s="174">
        <v>2642</v>
      </c>
      <c r="L11" s="172">
        <v>2642</v>
      </c>
      <c r="M11" s="172">
        <v>2252</v>
      </c>
      <c r="N11" s="172">
        <v>2234</v>
      </c>
      <c r="O11" s="172">
        <v>2234</v>
      </c>
      <c r="P11" s="172">
        <v>2091</v>
      </c>
      <c r="Q11" s="172">
        <v>2099</v>
      </c>
      <c r="R11" s="173">
        <f>Q11/43576*1000</f>
        <v>48.168716724802643</v>
      </c>
      <c r="S11" s="172">
        <v>1910</v>
      </c>
      <c r="T11" s="172">
        <v>1933</v>
      </c>
      <c r="U11" s="172">
        <v>1943</v>
      </c>
      <c r="V11" s="173">
        <f t="shared" si="0"/>
        <v>44.911356124170773</v>
      </c>
      <c r="W11" s="172">
        <v>1925</v>
      </c>
      <c r="X11" s="173">
        <f t="shared" si="1"/>
        <v>43.948768292961347</v>
      </c>
      <c r="Y11" s="172">
        <v>1889</v>
      </c>
      <c r="Z11" s="173">
        <f t="shared" si="2"/>
        <v>43.059038067016182</v>
      </c>
      <c r="AA11" s="338" t="s">
        <v>16</v>
      </c>
      <c r="AB11" s="173" t="e">
        <f t="shared" si="3"/>
        <v>#VALUE!</v>
      </c>
      <c r="AE11" s="351">
        <v>43263</v>
      </c>
      <c r="AF11" s="351">
        <v>43801</v>
      </c>
      <c r="AG11" s="351">
        <v>43870</v>
      </c>
      <c r="AH11" s="351">
        <v>43537</v>
      </c>
      <c r="AI11" s="351"/>
    </row>
    <row r="12" spans="1:35" s="165" customFormat="1" ht="18.600000000000001" customHeight="1" x14ac:dyDescent="0.25">
      <c r="A12" s="171" t="s">
        <v>183</v>
      </c>
      <c r="B12" s="172">
        <v>1651</v>
      </c>
      <c r="C12" s="172">
        <v>1571</v>
      </c>
      <c r="D12" s="172">
        <v>1498</v>
      </c>
      <c r="E12" s="172">
        <v>1445</v>
      </c>
      <c r="F12" s="172">
        <v>1692</v>
      </c>
      <c r="G12" s="172">
        <v>1655</v>
      </c>
      <c r="H12" s="172">
        <v>1603</v>
      </c>
      <c r="I12" s="172">
        <v>1605</v>
      </c>
      <c r="J12" s="172">
        <v>1614</v>
      </c>
      <c r="K12" s="172">
        <v>1590</v>
      </c>
      <c r="L12" s="172">
        <v>1552</v>
      </c>
      <c r="M12" s="172">
        <v>1108</v>
      </c>
      <c r="N12" s="172">
        <v>1108</v>
      </c>
      <c r="O12" s="172">
        <v>1130</v>
      </c>
      <c r="P12" s="172">
        <v>1142</v>
      </c>
      <c r="Q12" s="172">
        <v>1165</v>
      </c>
      <c r="R12" s="173">
        <f>Q12/41704*1000</f>
        <v>27.934970266641091</v>
      </c>
      <c r="S12" s="172">
        <v>1180</v>
      </c>
      <c r="T12" s="172">
        <v>1188</v>
      </c>
      <c r="U12" s="172">
        <v>1207</v>
      </c>
      <c r="V12" s="173">
        <f t="shared" si="0"/>
        <v>29.066127245581079</v>
      </c>
      <c r="W12" s="172">
        <v>1237</v>
      </c>
      <c r="X12" s="173">
        <f t="shared" si="1"/>
        <v>29.462201686276376</v>
      </c>
      <c r="Y12" s="172">
        <v>1279</v>
      </c>
      <c r="Z12" s="173">
        <f t="shared" si="2"/>
        <v>30.212122643737892</v>
      </c>
      <c r="AA12" s="338" t="s">
        <v>16</v>
      </c>
      <c r="AB12" s="173" t="e">
        <f t="shared" si="3"/>
        <v>#VALUE!</v>
      </c>
      <c r="AE12" s="351">
        <v>41526</v>
      </c>
      <c r="AF12" s="351">
        <v>41986</v>
      </c>
      <c r="AG12" s="351">
        <v>42334</v>
      </c>
      <c r="AH12" s="351">
        <v>42501</v>
      </c>
      <c r="AI12" s="351"/>
    </row>
    <row r="13" spans="1:35" s="165" customFormat="1" ht="14.25" customHeight="1" x14ac:dyDescent="0.25">
      <c r="A13" s="171" t="s">
        <v>184</v>
      </c>
      <c r="B13" s="174">
        <v>242</v>
      </c>
      <c r="C13" s="174">
        <v>248</v>
      </c>
      <c r="D13" s="174">
        <v>248</v>
      </c>
      <c r="E13" s="174">
        <v>202</v>
      </c>
      <c r="F13" s="174">
        <v>114</v>
      </c>
      <c r="G13" s="174">
        <v>133</v>
      </c>
      <c r="H13" s="174">
        <v>182</v>
      </c>
      <c r="I13" s="174">
        <v>182</v>
      </c>
      <c r="J13" s="174">
        <v>181</v>
      </c>
      <c r="K13" s="174">
        <v>181</v>
      </c>
      <c r="L13" s="172">
        <v>181</v>
      </c>
      <c r="M13" s="172">
        <v>93</v>
      </c>
      <c r="N13" s="172">
        <v>93</v>
      </c>
      <c r="O13" s="172">
        <v>93</v>
      </c>
      <c r="P13" s="172">
        <v>75</v>
      </c>
      <c r="Q13" s="172">
        <v>93</v>
      </c>
      <c r="R13" s="173">
        <f>Q13/5891*1000</f>
        <v>15.786793413681888</v>
      </c>
      <c r="S13" s="172">
        <v>75</v>
      </c>
      <c r="T13" s="172">
        <v>75</v>
      </c>
      <c r="U13" s="172">
        <v>75</v>
      </c>
      <c r="V13" s="173">
        <f t="shared" si="0"/>
        <v>12.996014555536302</v>
      </c>
      <c r="W13" s="172">
        <v>75</v>
      </c>
      <c r="X13" s="173">
        <f t="shared" si="1"/>
        <v>12.971290210999653</v>
      </c>
      <c r="Y13" s="172">
        <v>75</v>
      </c>
      <c r="Z13" s="173">
        <f t="shared" si="2"/>
        <v>13.162513162513163</v>
      </c>
      <c r="AA13" s="338" t="s">
        <v>16</v>
      </c>
      <c r="AB13" s="173" t="e">
        <f t="shared" si="3"/>
        <v>#VALUE!</v>
      </c>
      <c r="AE13" s="351">
        <v>5771</v>
      </c>
      <c r="AF13" s="351">
        <v>5782</v>
      </c>
      <c r="AG13" s="351">
        <v>5698</v>
      </c>
      <c r="AH13" s="351">
        <v>5708</v>
      </c>
      <c r="AI13" s="351"/>
    </row>
    <row r="14" spans="1:35" s="165" customFormat="1" ht="14.25" customHeight="1" x14ac:dyDescent="0.25">
      <c r="A14" s="171" t="s">
        <v>185</v>
      </c>
      <c r="B14" s="174">
        <v>1528</v>
      </c>
      <c r="C14" s="174">
        <v>1432</v>
      </c>
      <c r="D14" s="174">
        <v>1354</v>
      </c>
      <c r="E14" s="174">
        <v>1213</v>
      </c>
      <c r="F14" s="174">
        <v>1200</v>
      </c>
      <c r="G14" s="174">
        <v>1145</v>
      </c>
      <c r="H14" s="174">
        <v>1082</v>
      </c>
      <c r="I14" s="174">
        <v>1135</v>
      </c>
      <c r="J14" s="174">
        <v>1158</v>
      </c>
      <c r="K14" s="174">
        <v>1178</v>
      </c>
      <c r="L14" s="172">
        <v>1316</v>
      </c>
      <c r="M14" s="172">
        <v>1306</v>
      </c>
      <c r="N14" s="172">
        <v>1374</v>
      </c>
      <c r="O14" s="172">
        <v>1402</v>
      </c>
      <c r="P14" s="172">
        <v>1402</v>
      </c>
      <c r="Q14" s="172">
        <v>1402</v>
      </c>
      <c r="R14" s="173">
        <f>Q14/18675*1000</f>
        <v>75.073627844712178</v>
      </c>
      <c r="S14" s="172">
        <v>1411</v>
      </c>
      <c r="T14" s="172">
        <v>1413</v>
      </c>
      <c r="U14" s="172">
        <v>1412</v>
      </c>
      <c r="V14" s="173">
        <f t="shared" si="0"/>
        <v>76.208981001727111</v>
      </c>
      <c r="W14" s="172">
        <v>1412</v>
      </c>
      <c r="X14" s="173">
        <f t="shared" si="1"/>
        <v>76.081685435637709</v>
      </c>
      <c r="Y14" s="172">
        <v>1480</v>
      </c>
      <c r="Z14" s="173">
        <f t="shared" si="2"/>
        <v>79.258822899373428</v>
      </c>
      <c r="AA14" s="338" t="s">
        <v>16</v>
      </c>
      <c r="AB14" s="173" t="e">
        <f t="shared" si="3"/>
        <v>#VALUE!</v>
      </c>
      <c r="AE14" s="351">
        <v>18528</v>
      </c>
      <c r="AF14" s="351">
        <v>18559</v>
      </c>
      <c r="AG14" s="351">
        <v>18673</v>
      </c>
      <c r="AH14" s="351">
        <v>18616</v>
      </c>
      <c r="AI14" s="351"/>
    </row>
    <row r="15" spans="1:35" s="165" customFormat="1" ht="18.600000000000001" customHeight="1" x14ac:dyDescent="0.25">
      <c r="A15" s="171" t="s">
        <v>186</v>
      </c>
      <c r="B15" s="172">
        <v>619</v>
      </c>
      <c r="C15" s="172">
        <v>614</v>
      </c>
      <c r="D15" s="172">
        <v>614</v>
      </c>
      <c r="E15" s="172">
        <v>515</v>
      </c>
      <c r="F15" s="172">
        <v>515</v>
      </c>
      <c r="G15" s="172">
        <v>504</v>
      </c>
      <c r="H15" s="172">
        <v>504</v>
      </c>
      <c r="I15" s="172">
        <v>504</v>
      </c>
      <c r="J15" s="172">
        <v>504</v>
      </c>
      <c r="K15" s="172">
        <v>504</v>
      </c>
      <c r="L15" s="172">
        <v>504</v>
      </c>
      <c r="M15" s="172">
        <v>295</v>
      </c>
      <c r="N15" s="172">
        <v>295</v>
      </c>
      <c r="O15" s="172">
        <v>295</v>
      </c>
      <c r="P15" s="172">
        <v>293</v>
      </c>
      <c r="Q15" s="172">
        <v>295</v>
      </c>
      <c r="R15" s="173">
        <f>Q15/13534*1000</f>
        <v>21.796955814984482</v>
      </c>
      <c r="S15" s="172">
        <v>293</v>
      </c>
      <c r="T15" s="172">
        <v>189</v>
      </c>
      <c r="U15" s="172">
        <v>205</v>
      </c>
      <c r="V15" s="173">
        <f t="shared" si="0"/>
        <v>15.250706740068441</v>
      </c>
      <c r="W15" s="172">
        <v>205</v>
      </c>
      <c r="X15" s="173">
        <f t="shared" si="1"/>
        <v>15.172822144918955</v>
      </c>
      <c r="Y15" s="172">
        <v>205</v>
      </c>
      <c r="Z15" s="173">
        <f t="shared" si="2"/>
        <v>15.113535830138602</v>
      </c>
      <c r="AA15" s="338" t="s">
        <v>16</v>
      </c>
      <c r="AB15" s="173" t="e">
        <f t="shared" si="3"/>
        <v>#VALUE!</v>
      </c>
      <c r="AE15" s="351">
        <v>13442</v>
      </c>
      <c r="AF15" s="351">
        <v>13511</v>
      </c>
      <c r="AG15" s="351">
        <v>13564</v>
      </c>
      <c r="AH15" s="351">
        <v>13903</v>
      </c>
      <c r="AI15" s="351"/>
    </row>
    <row r="16" spans="1:35" s="166" customFormat="1" ht="21" customHeight="1" x14ac:dyDescent="0.25">
      <c r="A16" s="215" t="s">
        <v>167</v>
      </c>
      <c r="B16" s="175">
        <v>11501</v>
      </c>
      <c r="C16" s="175">
        <v>11194</v>
      </c>
      <c r="D16" s="175">
        <v>11138</v>
      </c>
      <c r="E16" s="175">
        <v>9924</v>
      </c>
      <c r="F16" s="175">
        <v>9892</v>
      </c>
      <c r="G16" s="175">
        <v>9969</v>
      </c>
      <c r="H16" s="175">
        <v>9747</v>
      </c>
      <c r="I16" s="175">
        <v>9915</v>
      </c>
      <c r="J16" s="175">
        <v>10041</v>
      </c>
      <c r="K16" s="175">
        <f>SUM(K6:K15)</f>
        <v>10109</v>
      </c>
      <c r="L16" s="175">
        <f>SUM(L6:L15)</f>
        <v>10229</v>
      </c>
      <c r="M16" s="175">
        <v>7871</v>
      </c>
      <c r="N16" s="175">
        <f>SUM(N6:N15)</f>
        <v>7957</v>
      </c>
      <c r="O16" s="175">
        <f>SUM(O6:O15)</f>
        <v>8028</v>
      </c>
      <c r="P16" s="175">
        <f>SUM(P6:P15)</f>
        <v>7895</v>
      </c>
      <c r="Q16" s="175">
        <v>8115</v>
      </c>
      <c r="R16" s="176">
        <f>Q16/220629*1000</f>
        <v>36.781202833716328</v>
      </c>
      <c r="S16" s="175">
        <v>7709</v>
      </c>
      <c r="T16" s="175">
        <v>7685</v>
      </c>
      <c r="U16" s="175">
        <f>SUM(U6:U15)</f>
        <v>7646</v>
      </c>
      <c r="V16" s="176">
        <f t="shared" si="0"/>
        <v>34.745701094266913</v>
      </c>
      <c r="W16" s="175">
        <v>7706</v>
      </c>
      <c r="X16" s="173">
        <f t="shared" si="1"/>
        <v>34.699676238421809</v>
      </c>
      <c r="Y16" s="175">
        <v>7812</v>
      </c>
      <c r="Z16" s="176">
        <f t="shared" si="2"/>
        <v>35.042861564548033</v>
      </c>
      <c r="AA16" s="338" t="s">
        <v>16</v>
      </c>
      <c r="AB16" s="173" t="e">
        <f t="shared" si="3"/>
        <v>#VALUE!</v>
      </c>
      <c r="AE16" s="353">
        <f>SUM(AE6:AE15)</f>
        <v>220056</v>
      </c>
      <c r="AF16" s="353">
        <v>222077</v>
      </c>
      <c r="AG16" s="353">
        <v>222927</v>
      </c>
      <c r="AH16" s="353">
        <v>223156</v>
      </c>
      <c r="AI16" s="353"/>
    </row>
    <row r="17" spans="1:35" s="167" customFormat="1" ht="18" customHeight="1" x14ac:dyDescent="0.25">
      <c r="A17" s="177" t="s">
        <v>215</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272"/>
      <c r="Z17" s="272"/>
      <c r="AA17" s="158"/>
      <c r="AB17" s="158"/>
      <c r="AE17" s="272"/>
      <c r="AF17" s="272"/>
      <c r="AG17" s="272"/>
      <c r="AH17" s="272"/>
      <c r="AI17" s="272"/>
    </row>
    <row r="18" spans="1:35" ht="18" customHeight="1" x14ac:dyDescent="0.25">
      <c r="A18" s="327" t="s">
        <v>187</v>
      </c>
      <c r="B18" s="327"/>
      <c r="C18" s="327"/>
      <c r="D18" s="327"/>
      <c r="E18" s="327"/>
      <c r="F18" s="327"/>
      <c r="G18" s="327"/>
      <c r="H18" s="327"/>
      <c r="I18" s="327"/>
      <c r="J18" s="327"/>
      <c r="K18" s="327"/>
      <c r="L18" s="327"/>
      <c r="M18" s="327"/>
      <c r="N18" s="327"/>
      <c r="O18" s="272"/>
      <c r="P18" s="272"/>
      <c r="Q18" s="272"/>
      <c r="R18" s="272"/>
      <c r="S18" s="272"/>
      <c r="T18" s="272"/>
      <c r="U18" s="272"/>
      <c r="V18" s="272"/>
      <c r="W18" s="272"/>
      <c r="X18" s="272"/>
      <c r="Y18" s="272"/>
      <c r="Z18" s="272"/>
      <c r="AA18" s="158"/>
      <c r="AB18" s="158"/>
    </row>
    <row r="19" spans="1:35" ht="12.75" customHeight="1" x14ac:dyDescent="0.25">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272"/>
      <c r="Z19" s="272"/>
      <c r="AA19" s="158"/>
      <c r="AB19" s="158"/>
    </row>
    <row r="20" spans="1:35" ht="12.75" customHeight="1" x14ac:dyDescent="0.25">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272"/>
      <c r="Z20" s="272"/>
      <c r="AA20" s="158"/>
      <c r="AB20" s="158"/>
    </row>
    <row r="21" spans="1:35" x14ac:dyDescent="0.25">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272"/>
      <c r="Z21" s="272"/>
      <c r="AA21" s="158"/>
      <c r="AB21" s="158"/>
    </row>
    <row r="22" spans="1:35" x14ac:dyDescent="0.25">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272"/>
      <c r="Z22" s="272"/>
      <c r="AA22" s="158"/>
      <c r="AB22" s="158"/>
      <c r="AD22" s="272"/>
      <c r="AE22" s="272"/>
      <c r="AF22" s="272"/>
    </row>
    <row r="23" spans="1:35" x14ac:dyDescent="0.25">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272"/>
      <c r="Z23" s="272"/>
      <c r="AA23" s="158"/>
      <c r="AB23" s="158"/>
      <c r="AD23" s="272"/>
      <c r="AE23" s="272"/>
      <c r="AF23" s="272"/>
    </row>
    <row r="24" spans="1:35" x14ac:dyDescent="0.25">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272"/>
      <c r="Z24" s="272"/>
      <c r="AA24" s="158"/>
      <c r="AB24" s="158"/>
      <c r="AD24" s="272" t="s">
        <v>276</v>
      </c>
      <c r="AE24" s="272"/>
      <c r="AF24" s="272"/>
    </row>
    <row r="25" spans="1:35" x14ac:dyDescent="0.2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272"/>
      <c r="Z25" s="272"/>
      <c r="AA25" s="158"/>
      <c r="AD25" s="349">
        <v>79.258822899373428</v>
      </c>
      <c r="AE25" s="171" t="s">
        <v>185</v>
      </c>
      <c r="AF25" s="272"/>
    </row>
    <row r="26" spans="1:35" x14ac:dyDescent="0.25">
      <c r="A26" s="158"/>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272"/>
      <c r="Z26" s="272"/>
      <c r="AA26" s="158"/>
      <c r="AD26" s="349">
        <v>50.91336588894918</v>
      </c>
      <c r="AE26" s="171" t="s">
        <v>179</v>
      </c>
      <c r="AF26" s="272"/>
    </row>
    <row r="27" spans="1:35" x14ac:dyDescent="0.25">
      <c r="A27" s="158"/>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272"/>
      <c r="Z27" s="272"/>
      <c r="AA27" s="158"/>
      <c r="AD27" s="349">
        <v>46.390772545788707</v>
      </c>
      <c r="AE27" s="171" t="s">
        <v>181</v>
      </c>
      <c r="AF27" s="272"/>
    </row>
    <row r="28" spans="1:35" x14ac:dyDescent="0.25">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272"/>
      <c r="Z28" s="272"/>
      <c r="AA28" s="158"/>
      <c r="AD28" s="349">
        <v>43.059038067016182</v>
      </c>
      <c r="AE28" s="171" t="s">
        <v>182</v>
      </c>
      <c r="AF28" s="272"/>
    </row>
    <row r="29" spans="1:35" x14ac:dyDescent="0.25">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272"/>
      <c r="Z29" s="272"/>
      <c r="AA29" s="158"/>
      <c r="AD29" s="349">
        <v>30.212122643737892</v>
      </c>
      <c r="AE29" s="171" t="s">
        <v>183</v>
      </c>
      <c r="AF29" s="272"/>
    </row>
    <row r="30" spans="1:35" x14ac:dyDescent="0.25">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272"/>
      <c r="Z30" s="272"/>
      <c r="AA30" s="158"/>
      <c r="AD30" s="349">
        <v>26.191902764700849</v>
      </c>
      <c r="AE30" s="171" t="s">
        <v>180</v>
      </c>
      <c r="AF30" s="272"/>
    </row>
    <row r="31" spans="1:35" x14ac:dyDescent="0.25">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272"/>
      <c r="Z31" s="272"/>
      <c r="AA31" s="158"/>
      <c r="AD31" s="349">
        <v>25.707947279133499</v>
      </c>
      <c r="AE31" s="171" t="s">
        <v>178</v>
      </c>
      <c r="AF31" s="272"/>
    </row>
    <row r="32" spans="1:35" x14ac:dyDescent="0.25">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272"/>
      <c r="Z32" s="272"/>
      <c r="AA32" s="158"/>
      <c r="AD32" s="349">
        <v>15.113535830138602</v>
      </c>
      <c r="AE32" s="171" t="s">
        <v>186</v>
      </c>
      <c r="AF32" s="272"/>
    </row>
    <row r="33" spans="1:32" x14ac:dyDescent="0.25">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272"/>
      <c r="Z33" s="272"/>
      <c r="AA33" s="158"/>
      <c r="AD33" s="349">
        <v>13.162513162513163</v>
      </c>
      <c r="AE33" s="171" t="s">
        <v>184</v>
      </c>
      <c r="AF33" s="272"/>
    </row>
    <row r="34" spans="1:32" x14ac:dyDescent="0.25">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272"/>
      <c r="Z34" s="272"/>
      <c r="AA34" s="158"/>
      <c r="AD34" s="349">
        <v>7.0678796361091667</v>
      </c>
      <c r="AE34" s="171" t="s">
        <v>177</v>
      </c>
      <c r="AF34" s="272"/>
    </row>
    <row r="35" spans="1:32" x14ac:dyDescent="0.25">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272"/>
      <c r="Z35" s="272"/>
      <c r="AA35" s="158"/>
      <c r="AD35" s="349">
        <f t="shared" ref="AD35" si="4">Z16</f>
        <v>35.042861564548033</v>
      </c>
      <c r="AE35" s="215" t="s">
        <v>167</v>
      </c>
      <c r="AF35" s="272"/>
    </row>
    <row r="36" spans="1:32" x14ac:dyDescent="0.25">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272"/>
      <c r="Z36" s="272"/>
      <c r="AA36" s="158"/>
      <c r="AD36" s="349"/>
      <c r="AE36" s="272"/>
      <c r="AF36" s="272"/>
    </row>
    <row r="37" spans="1:32" x14ac:dyDescent="0.25">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272"/>
      <c r="Z37" s="272"/>
      <c r="AA37" s="158"/>
      <c r="AB37" s="158"/>
      <c r="AD37" s="272"/>
      <c r="AE37" s="272"/>
      <c r="AF37" s="272"/>
    </row>
    <row r="38" spans="1:32" x14ac:dyDescent="0.25">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272"/>
      <c r="Z38" s="272"/>
      <c r="AA38" s="158"/>
      <c r="AB38" s="158"/>
    </row>
    <row r="39" spans="1:32" x14ac:dyDescent="0.25">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272"/>
      <c r="Z39" s="272"/>
      <c r="AA39" s="158"/>
      <c r="AB39" s="158"/>
    </row>
    <row r="40" spans="1:32" x14ac:dyDescent="0.25">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272"/>
      <c r="Z40" s="272"/>
      <c r="AA40" s="158"/>
      <c r="AB40" s="158"/>
    </row>
    <row r="41" spans="1:32" x14ac:dyDescent="0.25">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272"/>
      <c r="Z41" s="272"/>
      <c r="AA41" s="158"/>
      <c r="AB41" s="158"/>
    </row>
    <row r="42" spans="1:32" x14ac:dyDescent="0.25">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272"/>
      <c r="Z42" s="272"/>
      <c r="AA42" s="158"/>
      <c r="AB42" s="158"/>
    </row>
    <row r="43" spans="1:32" x14ac:dyDescent="0.25">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272"/>
      <c r="Z43" s="272"/>
      <c r="AA43" s="158"/>
      <c r="AB43" s="158"/>
    </row>
    <row r="44" spans="1:32" x14ac:dyDescent="0.25">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272"/>
      <c r="Z44" s="272"/>
      <c r="AA44" s="158"/>
      <c r="AB44" s="158"/>
    </row>
  </sheetData>
  <sortState ref="AD25:AE34">
    <sortCondition descending="1" ref="AD25:AD34"/>
  </sortState>
  <mergeCells count="7">
    <mergeCell ref="A3:A5"/>
    <mergeCell ref="Q3:R3"/>
    <mergeCell ref="W3:X3"/>
    <mergeCell ref="AA3:AB3"/>
    <mergeCell ref="B4:AB4"/>
    <mergeCell ref="Y3:Z3"/>
    <mergeCell ref="U3:V3"/>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50"/>
  <sheetViews>
    <sheetView showGridLines="0" view="pageLayout" topLeftCell="A7" zoomScale="115" zoomScaleNormal="100" zoomScaleSheetLayoutView="100" zoomScalePageLayoutView="115" workbookViewId="0">
      <selection activeCell="N35" sqref="N35"/>
    </sheetView>
  </sheetViews>
  <sheetFormatPr baseColWidth="10" defaultColWidth="11.42578125" defaultRowHeight="12.75" outlineLevelRow="1" outlineLevelCol="1" x14ac:dyDescent="0.25"/>
  <cols>
    <col min="1" max="1" width="17.42578125" style="156" customWidth="1"/>
    <col min="2" max="2" width="2.85546875" style="156" customWidth="1"/>
    <col min="3" max="12" width="5.85546875" style="156" customWidth="1"/>
    <col min="13" max="13" width="6.28515625" style="156" customWidth="1"/>
    <col min="14" max="14" width="7.5703125" style="156" hidden="1" customWidth="1" outlineLevel="1"/>
    <col min="15" max="24" width="11.42578125" style="156" hidden="1" customWidth="1" outlineLevel="1"/>
    <col min="25" max="25" width="11.42578125" style="156" hidden="1" customWidth="1" outlineLevel="1" collapsed="1"/>
    <col min="26" max="26" width="11.42578125" style="156" collapsed="1"/>
    <col min="27" max="16384" width="11.42578125" style="156"/>
  </cols>
  <sheetData>
    <row r="1" spans="1:14" ht="22.15" customHeight="1" x14ac:dyDescent="0.3">
      <c r="A1" s="160" t="str">
        <f>CONCATENATE(Inhalt_K6!B33,"   ",Inhalt_K6!C33)</f>
        <v>611   Energieträger im Mai 2022 nach Art und Stadtteilen</v>
      </c>
    </row>
    <row r="2" spans="1:14" ht="6" customHeight="1" x14ac:dyDescent="0.25"/>
    <row r="3" spans="1:14" s="162" customFormat="1" ht="88.5" customHeight="1" x14ac:dyDescent="0.25">
      <c r="A3" s="481" t="s">
        <v>285</v>
      </c>
      <c r="B3" s="482"/>
      <c r="C3" s="227" t="s">
        <v>295</v>
      </c>
      <c r="D3" s="227" t="s">
        <v>286</v>
      </c>
      <c r="E3" s="227" t="s">
        <v>287</v>
      </c>
      <c r="F3" s="227" t="s">
        <v>294</v>
      </c>
      <c r="G3" s="227" t="s">
        <v>293</v>
      </c>
      <c r="H3" s="227" t="s">
        <v>292</v>
      </c>
      <c r="I3" s="227" t="s">
        <v>291</v>
      </c>
      <c r="J3" s="227" t="s">
        <v>290</v>
      </c>
      <c r="K3" s="227" t="s">
        <v>289</v>
      </c>
      <c r="L3" s="227" t="s">
        <v>288</v>
      </c>
      <c r="M3" s="328" t="s">
        <v>296</v>
      </c>
      <c r="N3" s="162" t="s">
        <v>297</v>
      </c>
    </row>
    <row r="4" spans="1:14" s="162" customFormat="1" ht="27.75" customHeight="1" x14ac:dyDescent="0.25">
      <c r="A4" s="480" t="s">
        <v>313</v>
      </c>
      <c r="B4" s="480"/>
      <c r="C4" s="480"/>
      <c r="D4" s="480"/>
      <c r="E4" s="480"/>
      <c r="F4" s="480"/>
      <c r="G4" s="480"/>
      <c r="H4" s="480"/>
      <c r="I4" s="480"/>
      <c r="J4" s="480"/>
      <c r="K4" s="480"/>
      <c r="L4" s="480"/>
      <c r="M4" s="480"/>
      <c r="N4" s="229"/>
    </row>
    <row r="5" spans="1:14" s="162" customFormat="1" x14ac:dyDescent="0.25">
      <c r="A5" s="230" t="s">
        <v>280</v>
      </c>
      <c r="B5" s="231"/>
      <c r="C5" s="243">
        <v>2694</v>
      </c>
      <c r="D5" s="243">
        <v>7069</v>
      </c>
      <c r="E5" s="243">
        <v>1017</v>
      </c>
      <c r="F5" s="243">
        <v>963</v>
      </c>
      <c r="G5" s="243">
        <v>1826</v>
      </c>
      <c r="H5" s="243">
        <v>5980</v>
      </c>
      <c r="I5" s="243">
        <v>6914</v>
      </c>
      <c r="J5" s="243">
        <v>1319</v>
      </c>
      <c r="K5" s="243">
        <v>3523</v>
      </c>
      <c r="L5" s="243">
        <v>2529</v>
      </c>
      <c r="M5" s="242">
        <v>33849</v>
      </c>
      <c r="N5" s="243">
        <v>0</v>
      </c>
    </row>
    <row r="6" spans="1:14" s="165" customFormat="1" x14ac:dyDescent="0.25">
      <c r="A6" s="230" t="s">
        <v>281</v>
      </c>
      <c r="B6" s="231"/>
      <c r="C6" s="242">
        <v>117</v>
      </c>
      <c r="D6" s="242">
        <v>1131</v>
      </c>
      <c r="E6" s="242">
        <v>226</v>
      </c>
      <c r="F6" s="242">
        <v>311</v>
      </c>
      <c r="G6" s="242">
        <v>121</v>
      </c>
      <c r="H6" s="242">
        <v>795</v>
      </c>
      <c r="I6" s="242">
        <v>1170</v>
      </c>
      <c r="J6" s="242">
        <v>152</v>
      </c>
      <c r="K6" s="242">
        <v>487</v>
      </c>
      <c r="L6" s="242">
        <v>420</v>
      </c>
      <c r="M6" s="242">
        <v>4930</v>
      </c>
      <c r="N6" s="243">
        <v>0</v>
      </c>
    </row>
    <row r="7" spans="1:14" s="165" customFormat="1" x14ac:dyDescent="0.25">
      <c r="A7" s="233" t="s">
        <v>298</v>
      </c>
      <c r="B7" s="231"/>
      <c r="C7" s="243">
        <v>101</v>
      </c>
      <c r="D7" s="243">
        <v>832</v>
      </c>
      <c r="E7" s="243">
        <v>410</v>
      </c>
      <c r="F7" s="243">
        <v>243</v>
      </c>
      <c r="G7" s="243">
        <v>341</v>
      </c>
      <c r="H7" s="243">
        <v>1024</v>
      </c>
      <c r="I7" s="243">
        <v>678</v>
      </c>
      <c r="J7" s="243">
        <v>32</v>
      </c>
      <c r="K7" s="243">
        <v>492</v>
      </c>
      <c r="L7" s="243">
        <v>583</v>
      </c>
      <c r="M7" s="242">
        <v>4735</v>
      </c>
      <c r="N7" s="232">
        <v>7</v>
      </c>
    </row>
    <row r="8" spans="1:14" s="165" customFormat="1" ht="25.5" x14ac:dyDescent="0.25">
      <c r="A8" s="230" t="s">
        <v>385</v>
      </c>
      <c r="B8" s="231"/>
      <c r="C8" s="243">
        <v>9</v>
      </c>
      <c r="D8" s="243">
        <v>313</v>
      </c>
      <c r="E8" s="243">
        <v>28</v>
      </c>
      <c r="F8" s="243">
        <v>11</v>
      </c>
      <c r="G8" s="243">
        <v>0</v>
      </c>
      <c r="H8" s="243">
        <v>126</v>
      </c>
      <c r="I8" s="243">
        <v>101</v>
      </c>
      <c r="J8" s="243">
        <v>9</v>
      </c>
      <c r="K8" s="243">
        <v>29</v>
      </c>
      <c r="L8" s="243">
        <v>77</v>
      </c>
      <c r="M8" s="242">
        <v>702</v>
      </c>
      <c r="N8" s="232">
        <v>3</v>
      </c>
    </row>
    <row r="9" spans="1:14" s="165" customFormat="1" x14ac:dyDescent="0.25">
      <c r="A9" s="230" t="s">
        <v>299</v>
      </c>
      <c r="B9" s="236"/>
      <c r="C9" s="242">
        <v>43</v>
      </c>
      <c r="D9" s="242">
        <v>88</v>
      </c>
      <c r="E9" s="242">
        <v>27</v>
      </c>
      <c r="F9" s="242">
        <v>10</v>
      </c>
      <c r="G9" s="242">
        <v>43</v>
      </c>
      <c r="H9" s="242">
        <v>102</v>
      </c>
      <c r="I9" s="242">
        <v>45</v>
      </c>
      <c r="J9" s="242">
        <v>9</v>
      </c>
      <c r="K9" s="242">
        <v>88</v>
      </c>
      <c r="L9" s="242">
        <v>196</v>
      </c>
      <c r="M9" s="242">
        <v>652</v>
      </c>
      <c r="N9" s="243">
        <v>0</v>
      </c>
    </row>
    <row r="10" spans="1:14" s="165" customFormat="1" x14ac:dyDescent="0.25">
      <c r="A10" s="237" t="s">
        <v>282</v>
      </c>
      <c r="B10" s="238"/>
      <c r="C10" s="243">
        <v>9</v>
      </c>
      <c r="D10" s="243">
        <v>159</v>
      </c>
      <c r="E10" s="243">
        <v>22</v>
      </c>
      <c r="F10" s="243">
        <v>7</v>
      </c>
      <c r="G10" s="243">
        <v>9</v>
      </c>
      <c r="H10" s="243">
        <v>56</v>
      </c>
      <c r="I10" s="243">
        <v>85</v>
      </c>
      <c r="J10" s="243">
        <v>12</v>
      </c>
      <c r="K10" s="243">
        <v>52</v>
      </c>
      <c r="L10" s="243">
        <v>48</v>
      </c>
      <c r="M10" s="242">
        <v>467</v>
      </c>
      <c r="N10" s="243">
        <v>0</v>
      </c>
    </row>
    <row r="11" spans="1:14" s="165" customFormat="1" x14ac:dyDescent="0.25">
      <c r="A11" s="237" t="s">
        <v>300</v>
      </c>
      <c r="B11" s="238"/>
      <c r="C11" s="242">
        <v>64</v>
      </c>
      <c r="D11" s="242">
        <v>17</v>
      </c>
      <c r="E11" s="242">
        <v>10</v>
      </c>
      <c r="F11" s="242">
        <v>0</v>
      </c>
      <c r="G11" s="242">
        <v>6</v>
      </c>
      <c r="H11" s="242">
        <v>41</v>
      </c>
      <c r="I11" s="242">
        <v>20</v>
      </c>
      <c r="J11" s="242">
        <v>3</v>
      </c>
      <c r="K11" s="242">
        <v>23</v>
      </c>
      <c r="L11" s="242">
        <v>131</v>
      </c>
      <c r="M11" s="242">
        <v>313</v>
      </c>
      <c r="N11" s="243">
        <v>0</v>
      </c>
    </row>
    <row r="12" spans="1:14" s="165" customFormat="1" x14ac:dyDescent="0.25">
      <c r="A12" s="230" t="s">
        <v>283</v>
      </c>
      <c r="B12" s="231"/>
      <c r="C12" s="243">
        <v>3</v>
      </c>
      <c r="D12" s="243">
        <v>0</v>
      </c>
      <c r="E12" s="243">
        <v>0</v>
      </c>
      <c r="F12" s="243">
        <v>0</v>
      </c>
      <c r="G12" s="243">
        <v>3</v>
      </c>
      <c r="H12" s="243">
        <v>3</v>
      </c>
      <c r="I12" s="243">
        <v>4</v>
      </c>
      <c r="J12" s="243">
        <v>3</v>
      </c>
      <c r="K12" s="243">
        <v>4</v>
      </c>
      <c r="L12" s="243">
        <v>0</v>
      </c>
      <c r="M12" s="242">
        <v>21</v>
      </c>
      <c r="N12" s="243">
        <v>0</v>
      </c>
    </row>
    <row r="13" spans="1:14" s="165" customFormat="1" x14ac:dyDescent="0.25">
      <c r="A13" s="230" t="s">
        <v>301</v>
      </c>
      <c r="B13" s="231"/>
      <c r="C13" s="242">
        <v>0</v>
      </c>
      <c r="D13" s="242">
        <v>3</v>
      </c>
      <c r="E13" s="242">
        <v>0</v>
      </c>
      <c r="F13" s="242">
        <v>0</v>
      </c>
      <c r="G13" s="242">
        <v>0</v>
      </c>
      <c r="H13" s="242">
        <v>6</v>
      </c>
      <c r="I13" s="242">
        <v>3</v>
      </c>
      <c r="J13" s="242">
        <v>0</v>
      </c>
      <c r="K13" s="242">
        <v>0</v>
      </c>
      <c r="L13" s="242">
        <v>0</v>
      </c>
      <c r="M13" s="242">
        <v>10</v>
      </c>
      <c r="N13" s="243">
        <v>0</v>
      </c>
    </row>
    <row r="14" spans="1:14" s="166" customFormat="1" ht="20.25" customHeight="1" x14ac:dyDescent="0.25">
      <c r="A14" s="235" t="s">
        <v>284</v>
      </c>
      <c r="B14" s="231"/>
      <c r="C14" s="240">
        <v>3039</v>
      </c>
      <c r="D14" s="240">
        <v>9600</v>
      </c>
      <c r="E14" s="240">
        <v>1740</v>
      </c>
      <c r="F14" s="240">
        <v>1551</v>
      </c>
      <c r="G14" s="240">
        <v>2353</v>
      </c>
      <c r="H14" s="240">
        <v>8135</v>
      </c>
      <c r="I14" s="240">
        <v>9018</v>
      </c>
      <c r="J14" s="240">
        <v>1540</v>
      </c>
      <c r="K14" s="240">
        <v>4701</v>
      </c>
      <c r="L14" s="240">
        <v>3988</v>
      </c>
      <c r="M14" s="241">
        <v>45679</v>
      </c>
      <c r="N14" s="239">
        <v>8</v>
      </c>
    </row>
    <row r="15" spans="1:14" s="162" customFormat="1" ht="27.75" customHeight="1" x14ac:dyDescent="0.25">
      <c r="A15" s="479" t="s">
        <v>314</v>
      </c>
      <c r="B15" s="479"/>
      <c r="C15" s="479"/>
      <c r="D15" s="479"/>
      <c r="E15" s="479"/>
      <c r="F15" s="479"/>
      <c r="G15" s="479"/>
      <c r="H15" s="479"/>
      <c r="I15" s="479"/>
      <c r="J15" s="479"/>
      <c r="K15" s="479"/>
      <c r="L15" s="479"/>
      <c r="M15" s="479"/>
      <c r="N15" s="229"/>
    </row>
    <row r="16" spans="1:14" s="162" customFormat="1" x14ac:dyDescent="0.25">
      <c r="A16" s="230" t="str">
        <f>A5</f>
        <v>Gas</v>
      </c>
      <c r="B16" s="231"/>
      <c r="C16" s="234">
        <f>C5/C$14*100</f>
        <v>88.647581441263583</v>
      </c>
      <c r="D16" s="234">
        <f t="shared" ref="D16:L16" si="0">D5/D$14*100</f>
        <v>73.635416666666657</v>
      </c>
      <c r="E16" s="234">
        <f t="shared" si="0"/>
        <v>58.448275862068968</v>
      </c>
      <c r="F16" s="234">
        <f t="shared" si="0"/>
        <v>62.088974854932303</v>
      </c>
      <c r="G16" s="234">
        <f t="shared" si="0"/>
        <v>77.603059923501917</v>
      </c>
      <c r="H16" s="234">
        <f t="shared" si="0"/>
        <v>73.509526736324531</v>
      </c>
      <c r="I16" s="234">
        <f t="shared" si="0"/>
        <v>76.668884453315584</v>
      </c>
      <c r="J16" s="234">
        <f t="shared" si="0"/>
        <v>85.649350649350652</v>
      </c>
      <c r="K16" s="234">
        <f t="shared" si="0"/>
        <v>74.941501808125935</v>
      </c>
      <c r="L16" s="234">
        <f t="shared" si="0"/>
        <v>63.415245737211634</v>
      </c>
      <c r="M16" s="228">
        <f>M5/$M$14*100</f>
        <v>74.10188489240133</v>
      </c>
      <c r="N16" s="242">
        <v>0</v>
      </c>
    </row>
    <row r="17" spans="1:14" s="165" customFormat="1" x14ac:dyDescent="0.25">
      <c r="A17" s="230" t="str">
        <f t="shared" ref="A17:A24" si="1">A6</f>
        <v>Heizöl</v>
      </c>
      <c r="B17" s="231"/>
      <c r="C17" s="234">
        <f t="shared" ref="C17:L24" si="2">C6/C$14*100</f>
        <v>3.8499506416584404</v>
      </c>
      <c r="D17" s="234">
        <f t="shared" si="2"/>
        <v>11.78125</v>
      </c>
      <c r="E17" s="234">
        <f t="shared" si="2"/>
        <v>12.988505747126435</v>
      </c>
      <c r="F17" s="234">
        <f t="shared" si="2"/>
        <v>20.051579626047712</v>
      </c>
      <c r="G17" s="234">
        <f t="shared" si="2"/>
        <v>5.1423714407139824</v>
      </c>
      <c r="H17" s="234">
        <f t="shared" si="2"/>
        <v>9.7725875845113706</v>
      </c>
      <c r="I17" s="234">
        <f t="shared" si="2"/>
        <v>12.974051896207584</v>
      </c>
      <c r="J17" s="234">
        <f t="shared" si="2"/>
        <v>9.8701298701298708</v>
      </c>
      <c r="K17" s="234">
        <f t="shared" si="2"/>
        <v>10.359497979153371</v>
      </c>
      <c r="L17" s="234">
        <f t="shared" si="2"/>
        <v>10.531594784353059</v>
      </c>
      <c r="M17" s="228">
        <f t="shared" ref="M17:M24" si="3">M6/$M$14*100</f>
        <v>10.792705619650167</v>
      </c>
      <c r="N17" s="242">
        <v>0</v>
      </c>
    </row>
    <row r="18" spans="1:14" s="165" customFormat="1" x14ac:dyDescent="0.25">
      <c r="A18" s="230" t="str">
        <f t="shared" si="1"/>
        <v xml:space="preserve">Fernwärme </v>
      </c>
      <c r="B18" s="231"/>
      <c r="C18" s="234">
        <f t="shared" si="2"/>
        <v>3.3234616650213886</v>
      </c>
      <c r="D18" s="234">
        <f t="shared" si="2"/>
        <v>8.6666666666666679</v>
      </c>
      <c r="E18" s="234">
        <f t="shared" si="2"/>
        <v>23.563218390804597</v>
      </c>
      <c r="F18" s="234">
        <f t="shared" si="2"/>
        <v>15.667311411992262</v>
      </c>
      <c r="G18" s="234">
        <f t="shared" si="2"/>
        <v>14.492137696557586</v>
      </c>
      <c r="H18" s="234">
        <f t="shared" si="2"/>
        <v>12.58758451137062</v>
      </c>
      <c r="I18" s="234">
        <f t="shared" si="2"/>
        <v>7.5182967398536267</v>
      </c>
      <c r="J18" s="234">
        <f t="shared" si="2"/>
        <v>2.0779220779220777</v>
      </c>
      <c r="K18" s="234">
        <f t="shared" si="2"/>
        <v>10.465858328015317</v>
      </c>
      <c r="L18" s="234">
        <f t="shared" si="2"/>
        <v>14.618856569709127</v>
      </c>
      <c r="M18" s="228">
        <f t="shared" si="3"/>
        <v>10.365813612382057</v>
      </c>
      <c r="N18" s="234">
        <f>N7/$M7*100</f>
        <v>0.14783526927138332</v>
      </c>
    </row>
    <row r="19" spans="1:14" s="165" customFormat="1" ht="25.5" x14ac:dyDescent="0.25">
      <c r="A19" s="230" t="str">
        <f t="shared" si="1"/>
        <v>Solar- / Geothermie, Wärmepumpen</v>
      </c>
      <c r="B19" s="231"/>
      <c r="C19" s="234">
        <f t="shared" si="2"/>
        <v>0.29615004935834155</v>
      </c>
      <c r="D19" s="234">
        <f t="shared" si="2"/>
        <v>3.2604166666666665</v>
      </c>
      <c r="E19" s="234">
        <f t="shared" si="2"/>
        <v>1.6091954022988506</v>
      </c>
      <c r="F19" s="234">
        <f t="shared" si="2"/>
        <v>0.70921985815602839</v>
      </c>
      <c r="G19" s="234">
        <f t="shared" si="2"/>
        <v>0</v>
      </c>
      <c r="H19" s="234">
        <f t="shared" si="2"/>
        <v>1.5488629379225567</v>
      </c>
      <c r="I19" s="234">
        <f t="shared" si="2"/>
        <v>1.1199822577068086</v>
      </c>
      <c r="J19" s="234">
        <f t="shared" si="2"/>
        <v>0.58441558441558439</v>
      </c>
      <c r="K19" s="234">
        <f t="shared" si="2"/>
        <v>0.61689002339927679</v>
      </c>
      <c r="L19" s="234">
        <f t="shared" si="2"/>
        <v>1.9307923771313942</v>
      </c>
      <c r="M19" s="228">
        <f t="shared" si="3"/>
        <v>1.5368112261651963</v>
      </c>
      <c r="N19" s="234">
        <f>N8/$M8*100</f>
        <v>0.42735042735042739</v>
      </c>
    </row>
    <row r="20" spans="1:14" s="165" customFormat="1" x14ac:dyDescent="0.25">
      <c r="A20" s="230" t="str">
        <f t="shared" si="1"/>
        <v>Strom (ohne Pumpen)</v>
      </c>
      <c r="B20" s="238"/>
      <c r="C20" s="234">
        <f t="shared" si="2"/>
        <v>1.4149391247120764</v>
      </c>
      <c r="D20" s="234">
        <f t="shared" si="2"/>
        <v>0.91666666666666663</v>
      </c>
      <c r="E20" s="234">
        <f t="shared" si="2"/>
        <v>1.5517241379310345</v>
      </c>
      <c r="F20" s="234">
        <f t="shared" si="2"/>
        <v>0.64474532559638942</v>
      </c>
      <c r="G20" s="234">
        <f t="shared" si="2"/>
        <v>1.827454313642159</v>
      </c>
      <c r="H20" s="234">
        <f t="shared" si="2"/>
        <v>1.2538414259373081</v>
      </c>
      <c r="I20" s="234">
        <f t="shared" si="2"/>
        <v>0.49900199600798401</v>
      </c>
      <c r="J20" s="234">
        <f t="shared" si="2"/>
        <v>0.58441558441558439</v>
      </c>
      <c r="K20" s="234">
        <f t="shared" si="2"/>
        <v>1.8719421399702192</v>
      </c>
      <c r="L20" s="234">
        <f t="shared" si="2"/>
        <v>4.9147442326980944</v>
      </c>
      <c r="M20" s="228">
        <f t="shared" si="3"/>
        <v>1.4273517371220912</v>
      </c>
      <c r="N20" s="242">
        <v>0</v>
      </c>
    </row>
    <row r="21" spans="1:14" s="165" customFormat="1" x14ac:dyDescent="0.25">
      <c r="A21" s="230" t="str">
        <f t="shared" si="1"/>
        <v>Holz, Holzpellets</v>
      </c>
      <c r="B21" s="231"/>
      <c r="C21" s="234">
        <f t="shared" si="2"/>
        <v>0.29615004935834155</v>
      </c>
      <c r="D21" s="234">
        <f t="shared" si="2"/>
        <v>1.65625</v>
      </c>
      <c r="E21" s="234">
        <f t="shared" si="2"/>
        <v>1.264367816091954</v>
      </c>
      <c r="F21" s="234">
        <f t="shared" si="2"/>
        <v>0.4513217279174726</v>
      </c>
      <c r="G21" s="234">
        <f t="shared" si="2"/>
        <v>0.3824904377390565</v>
      </c>
      <c r="H21" s="234">
        <f t="shared" si="2"/>
        <v>0.68838352796558089</v>
      </c>
      <c r="I21" s="234">
        <f t="shared" si="2"/>
        <v>0.94255932579285873</v>
      </c>
      <c r="J21" s="234">
        <f t="shared" si="2"/>
        <v>0.77922077922077926</v>
      </c>
      <c r="K21" s="234">
        <f t="shared" si="2"/>
        <v>1.1061476281642204</v>
      </c>
      <c r="L21" s="234">
        <f t="shared" si="2"/>
        <v>1.2036108324974923</v>
      </c>
      <c r="M21" s="228">
        <f t="shared" si="3"/>
        <v>1.0223516276626021</v>
      </c>
      <c r="N21" s="242">
        <v>0</v>
      </c>
    </row>
    <row r="22" spans="1:14" s="165" customFormat="1" x14ac:dyDescent="0.25">
      <c r="A22" s="230" t="str">
        <f>A11</f>
        <v>kein Energieträger</v>
      </c>
      <c r="B22" s="231"/>
      <c r="C22" s="234">
        <f t="shared" si="2"/>
        <v>2.1059559065482065</v>
      </c>
      <c r="D22" s="234">
        <f t="shared" si="2"/>
        <v>0.17708333333333331</v>
      </c>
      <c r="E22" s="234">
        <f t="shared" si="2"/>
        <v>0.57471264367816088</v>
      </c>
      <c r="F22" s="242">
        <v>0</v>
      </c>
      <c r="G22" s="234">
        <f t="shared" si="2"/>
        <v>0.25499362515937102</v>
      </c>
      <c r="H22" s="234">
        <f t="shared" si="2"/>
        <v>0.50399508297480022</v>
      </c>
      <c r="I22" s="234">
        <f t="shared" si="2"/>
        <v>0.22177866489243736</v>
      </c>
      <c r="J22" s="234">
        <f t="shared" si="2"/>
        <v>0.19480519480519481</v>
      </c>
      <c r="K22" s="234">
        <f t="shared" si="2"/>
        <v>0.48925760476494368</v>
      </c>
      <c r="L22" s="234">
        <f t="shared" si="2"/>
        <v>3.2848545636910731</v>
      </c>
      <c r="M22" s="228">
        <f t="shared" si="3"/>
        <v>0.68521640140983819</v>
      </c>
      <c r="N22" s="242">
        <v>0</v>
      </c>
    </row>
    <row r="23" spans="1:14" s="165" customFormat="1" x14ac:dyDescent="0.25">
      <c r="A23" s="230" t="str">
        <f t="shared" si="1"/>
        <v>Kohle</v>
      </c>
      <c r="B23" s="231"/>
      <c r="C23" s="234">
        <f t="shared" si="2"/>
        <v>9.8716683119447174E-2</v>
      </c>
      <c r="D23" s="242">
        <v>0</v>
      </c>
      <c r="E23" s="242">
        <v>0</v>
      </c>
      <c r="F23" s="242">
        <v>0</v>
      </c>
      <c r="G23" s="234">
        <f t="shared" si="2"/>
        <v>0.12749681257968551</v>
      </c>
      <c r="H23" s="234">
        <f t="shared" si="2"/>
        <v>3.6877688998156119E-2</v>
      </c>
      <c r="I23" s="234">
        <f t="shared" si="2"/>
        <v>4.4355732978487467E-2</v>
      </c>
      <c r="J23" s="234">
        <f t="shared" si="2"/>
        <v>0.19480519480519481</v>
      </c>
      <c r="K23" s="234">
        <f t="shared" si="2"/>
        <v>8.5088279089555408E-2</v>
      </c>
      <c r="L23" s="242">
        <v>0</v>
      </c>
      <c r="M23" s="228">
        <f t="shared" si="3"/>
        <v>4.5972985398104162E-2</v>
      </c>
      <c r="N23" s="242">
        <v>0</v>
      </c>
    </row>
    <row r="24" spans="1:14" s="165" customFormat="1" x14ac:dyDescent="0.25">
      <c r="A24" s="230" t="str">
        <f t="shared" si="1"/>
        <v>Biomasse, Biogas</v>
      </c>
      <c r="B24" s="231"/>
      <c r="C24" s="242">
        <v>0</v>
      </c>
      <c r="D24" s="234">
        <f t="shared" si="2"/>
        <v>3.125E-2</v>
      </c>
      <c r="E24" s="242">
        <v>0</v>
      </c>
      <c r="F24" s="242">
        <v>0</v>
      </c>
      <c r="G24" s="242">
        <v>0</v>
      </c>
      <c r="H24" s="234">
        <f t="shared" si="2"/>
        <v>7.3755377996312238E-2</v>
      </c>
      <c r="I24" s="234">
        <f t="shared" si="2"/>
        <v>3.32667997338656E-2</v>
      </c>
      <c r="J24" s="242">
        <v>0</v>
      </c>
      <c r="K24" s="242">
        <v>0</v>
      </c>
      <c r="L24" s="242">
        <v>0</v>
      </c>
      <c r="M24" s="228">
        <f t="shared" si="3"/>
        <v>2.1891897808621028E-2</v>
      </c>
      <c r="N24" s="242">
        <v>0</v>
      </c>
    </row>
    <row r="25" spans="1:14" s="166" customFormat="1" hidden="1" outlineLevel="1" x14ac:dyDescent="0.25">
      <c r="A25" s="235" t="str">
        <f>A14</f>
        <v>Insgesamt</v>
      </c>
      <c r="B25" s="231"/>
      <c r="C25" s="234">
        <f t="shared" ref="C25:L25" si="4">C14/C$14*100</f>
        <v>100</v>
      </c>
      <c r="D25" s="234">
        <f t="shared" si="4"/>
        <v>100</v>
      </c>
      <c r="E25" s="234">
        <f t="shared" si="4"/>
        <v>100</v>
      </c>
      <c r="F25" s="234">
        <f t="shared" si="4"/>
        <v>100</v>
      </c>
      <c r="G25" s="234">
        <f t="shared" si="4"/>
        <v>100</v>
      </c>
      <c r="H25" s="234">
        <f t="shared" si="4"/>
        <v>100</v>
      </c>
      <c r="I25" s="234">
        <f t="shared" si="4"/>
        <v>100</v>
      </c>
      <c r="J25" s="234">
        <f t="shared" si="4"/>
        <v>100</v>
      </c>
      <c r="K25" s="234">
        <f t="shared" si="4"/>
        <v>100</v>
      </c>
      <c r="L25" s="234">
        <f t="shared" si="4"/>
        <v>100</v>
      </c>
      <c r="M25" s="228">
        <f>M14/$M$14*100</f>
        <v>100</v>
      </c>
      <c r="N25" s="239">
        <f>N13/$M13*100</f>
        <v>0</v>
      </c>
    </row>
    <row r="26" spans="1:14" s="166" customFormat="1" ht="20.25" hidden="1" customHeight="1" outlineLevel="1" x14ac:dyDescent="0.25">
      <c r="A26" s="483" t="s">
        <v>316</v>
      </c>
      <c r="B26" s="483"/>
      <c r="C26" s="483"/>
      <c r="D26" s="483"/>
      <c r="E26" s="483"/>
      <c r="F26" s="483"/>
      <c r="G26" s="483"/>
      <c r="H26" s="483"/>
      <c r="I26" s="483"/>
      <c r="J26" s="483"/>
      <c r="K26" s="483"/>
      <c r="L26" s="483"/>
      <c r="M26" s="483"/>
      <c r="N26" s="239"/>
    </row>
    <row r="27" spans="1:14" ht="18" customHeight="1" collapsed="1" x14ac:dyDescent="0.25">
      <c r="A27" s="226" t="s">
        <v>302</v>
      </c>
      <c r="B27" s="226"/>
      <c r="C27" s="226"/>
      <c r="D27" s="226"/>
      <c r="E27" s="226"/>
      <c r="F27" s="226"/>
      <c r="G27" s="226"/>
      <c r="H27" s="226"/>
      <c r="I27" s="226"/>
      <c r="J27" s="226"/>
      <c r="K27" s="226"/>
      <c r="N27" s="156" t="s">
        <v>276</v>
      </c>
    </row>
    <row r="28" spans="1:14" ht="12.75" customHeight="1" x14ac:dyDescent="0.25">
      <c r="A28" s="158"/>
      <c r="B28" s="158"/>
      <c r="C28" s="158"/>
      <c r="D28" s="158"/>
      <c r="E28" s="158"/>
      <c r="F28" s="158"/>
      <c r="G28" s="158"/>
      <c r="H28" s="158"/>
      <c r="I28" s="158"/>
      <c r="J28" s="158"/>
      <c r="K28" s="158"/>
      <c r="N28" s="156" t="s">
        <v>177</v>
      </c>
    </row>
    <row r="29" spans="1:14" ht="12.75" customHeight="1" x14ac:dyDescent="0.25">
      <c r="A29" s="158"/>
      <c r="B29" s="158"/>
      <c r="C29" s="158"/>
      <c r="D29" s="158"/>
      <c r="E29" s="158"/>
      <c r="F29" s="158"/>
      <c r="G29" s="158"/>
      <c r="H29" s="158"/>
      <c r="I29" s="158"/>
      <c r="J29" s="158"/>
      <c r="K29" s="158"/>
      <c r="N29" s="156" t="s">
        <v>178</v>
      </c>
    </row>
    <row r="30" spans="1:14" x14ac:dyDescent="0.25">
      <c r="A30" s="158"/>
      <c r="B30" s="158"/>
      <c r="C30" s="158"/>
      <c r="D30" s="158"/>
      <c r="E30" s="158"/>
      <c r="F30" s="158"/>
      <c r="G30" s="158"/>
      <c r="H30" s="158"/>
      <c r="I30" s="158"/>
      <c r="J30" s="158"/>
      <c r="K30" s="158"/>
      <c r="N30" s="156" t="s">
        <v>179</v>
      </c>
    </row>
    <row r="31" spans="1:14" x14ac:dyDescent="0.25">
      <c r="A31" s="158"/>
      <c r="B31" s="158"/>
      <c r="C31" s="158"/>
      <c r="D31" s="158"/>
      <c r="E31" s="158"/>
      <c r="F31" s="158"/>
      <c r="G31" s="158"/>
      <c r="H31" s="158"/>
      <c r="I31" s="158"/>
      <c r="J31" s="158"/>
      <c r="K31" s="158"/>
      <c r="N31" s="156" t="s">
        <v>180</v>
      </c>
    </row>
    <row r="32" spans="1:14" x14ac:dyDescent="0.25">
      <c r="A32" s="158"/>
      <c r="B32" s="158"/>
      <c r="C32" s="158"/>
      <c r="D32" s="158"/>
      <c r="E32" s="158"/>
      <c r="F32" s="158"/>
      <c r="G32" s="158"/>
      <c r="H32" s="158"/>
      <c r="I32" s="158"/>
      <c r="J32" s="158"/>
      <c r="K32" s="158"/>
      <c r="N32" s="156" t="s">
        <v>181</v>
      </c>
    </row>
    <row r="33" spans="1:25" x14ac:dyDescent="0.25">
      <c r="A33" s="158"/>
      <c r="B33" s="158"/>
      <c r="C33" s="158"/>
      <c r="D33" s="158"/>
      <c r="E33" s="158"/>
      <c r="F33" s="158"/>
      <c r="G33" s="158"/>
      <c r="H33" s="158"/>
      <c r="I33" s="158"/>
      <c r="J33" s="158"/>
      <c r="K33" s="158"/>
      <c r="N33" s="156" t="s">
        <v>182</v>
      </c>
    </row>
    <row r="34" spans="1:25" x14ac:dyDescent="0.25">
      <c r="A34" s="158"/>
      <c r="B34" s="158"/>
      <c r="C34" s="158"/>
      <c r="D34" s="158"/>
      <c r="E34" s="158"/>
      <c r="F34" s="158"/>
      <c r="G34" s="158"/>
      <c r="H34" s="158"/>
      <c r="I34" s="158"/>
      <c r="J34" s="158"/>
      <c r="K34" s="158"/>
      <c r="N34" s="156" t="s">
        <v>183</v>
      </c>
    </row>
    <row r="35" spans="1:25" x14ac:dyDescent="0.25">
      <c r="A35" s="158"/>
      <c r="B35" s="158"/>
      <c r="C35" s="158"/>
      <c r="D35" s="158"/>
      <c r="E35" s="158"/>
      <c r="F35" s="158"/>
      <c r="G35" s="158"/>
      <c r="H35" s="158"/>
      <c r="I35" s="158"/>
      <c r="J35" s="158"/>
      <c r="K35" s="158"/>
      <c r="N35" s="156" t="s">
        <v>184</v>
      </c>
    </row>
    <row r="36" spans="1:25" x14ac:dyDescent="0.25">
      <c r="A36" s="158"/>
      <c r="B36" s="158"/>
      <c r="C36" s="158"/>
      <c r="D36" s="158"/>
      <c r="E36" s="158"/>
      <c r="F36" s="158"/>
      <c r="G36" s="158"/>
      <c r="H36" s="158"/>
      <c r="I36" s="158"/>
      <c r="J36" s="158"/>
      <c r="K36" s="158"/>
      <c r="N36" s="156" t="s">
        <v>185</v>
      </c>
    </row>
    <row r="37" spans="1:25" x14ac:dyDescent="0.25">
      <c r="A37" s="158"/>
      <c r="B37" s="158"/>
      <c r="C37" s="158"/>
      <c r="D37" s="158"/>
      <c r="E37" s="158"/>
      <c r="F37" s="158"/>
      <c r="G37" s="158"/>
      <c r="H37" s="158"/>
      <c r="I37" s="158"/>
      <c r="J37" s="158"/>
      <c r="K37" s="158"/>
      <c r="N37" s="156" t="s">
        <v>186</v>
      </c>
    </row>
    <row r="38" spans="1:25" x14ac:dyDescent="0.25">
      <c r="A38" s="158"/>
      <c r="B38" s="158"/>
      <c r="C38" s="158"/>
      <c r="D38" s="158"/>
      <c r="E38" s="158"/>
      <c r="F38" s="158"/>
      <c r="G38" s="158"/>
      <c r="H38" s="158"/>
      <c r="I38" s="158"/>
      <c r="J38" s="158"/>
      <c r="K38" s="158"/>
      <c r="N38" s="156" t="s">
        <v>167</v>
      </c>
    </row>
    <row r="39" spans="1:25" x14ac:dyDescent="0.25">
      <c r="A39" s="158"/>
      <c r="B39" s="158"/>
      <c r="C39" s="158"/>
      <c r="D39" s="158"/>
      <c r="E39" s="158"/>
      <c r="F39" s="158"/>
      <c r="G39" s="158"/>
      <c r="H39" s="158"/>
      <c r="I39" s="158"/>
      <c r="J39" s="158"/>
      <c r="K39" s="158"/>
      <c r="N39" s="156" t="s">
        <v>356</v>
      </c>
      <c r="O39" s="354">
        <f t="shared" ref="O39:Y39" si="5">SUM(C19:C24)</f>
        <v>4.2119118130964122</v>
      </c>
      <c r="P39" s="354">
        <f t="shared" si="5"/>
        <v>6.0416666666666661</v>
      </c>
      <c r="Q39" s="354">
        <f t="shared" si="5"/>
        <v>5</v>
      </c>
      <c r="R39" s="354">
        <f t="shared" si="5"/>
        <v>1.8052869116698904</v>
      </c>
      <c r="S39" s="354">
        <f t="shared" si="5"/>
        <v>2.5924351891202724</v>
      </c>
      <c r="T39" s="354">
        <f t="shared" si="5"/>
        <v>4.1057160417947136</v>
      </c>
      <c r="U39" s="354">
        <f t="shared" si="5"/>
        <v>2.8609447771124419</v>
      </c>
      <c r="V39" s="354">
        <f t="shared" si="5"/>
        <v>2.3376623376623376</v>
      </c>
      <c r="W39" s="354">
        <f t="shared" si="5"/>
        <v>4.1693256753882153</v>
      </c>
      <c r="X39" s="354">
        <f t="shared" si="5"/>
        <v>11.334002006018054</v>
      </c>
      <c r="Y39" s="354">
        <f t="shared" si="5"/>
        <v>4.7395958755664536</v>
      </c>
    </row>
    <row r="40" spans="1:25" x14ac:dyDescent="0.25">
      <c r="A40" s="158"/>
      <c r="B40" s="158"/>
      <c r="C40" s="158"/>
      <c r="D40" s="158"/>
      <c r="E40" s="158"/>
      <c r="F40" s="158"/>
      <c r="G40" s="158"/>
      <c r="H40" s="158"/>
      <c r="I40" s="158"/>
      <c r="J40" s="158"/>
      <c r="K40" s="158"/>
    </row>
    <row r="41" spans="1:25" x14ac:dyDescent="0.25">
      <c r="A41" s="158"/>
      <c r="B41" s="158"/>
      <c r="C41" s="158"/>
      <c r="D41" s="158"/>
      <c r="E41" s="158"/>
      <c r="F41" s="158"/>
      <c r="G41" s="158"/>
      <c r="H41" s="158"/>
      <c r="I41" s="158"/>
      <c r="J41" s="158"/>
      <c r="K41" s="158"/>
    </row>
    <row r="42" spans="1:25" x14ac:dyDescent="0.25">
      <c r="A42" s="158"/>
      <c r="B42" s="158"/>
      <c r="C42" s="158"/>
      <c r="D42" s="158"/>
      <c r="E42" s="158"/>
      <c r="F42" s="158"/>
      <c r="G42" s="158"/>
      <c r="H42" s="158"/>
      <c r="I42" s="158"/>
      <c r="J42" s="158"/>
      <c r="K42" s="158"/>
    </row>
    <row r="43" spans="1:25" x14ac:dyDescent="0.25">
      <c r="A43" s="158"/>
      <c r="B43" s="158"/>
      <c r="C43" s="158"/>
      <c r="D43" s="158"/>
      <c r="E43" s="158"/>
      <c r="F43" s="158"/>
      <c r="G43" s="158"/>
      <c r="H43" s="158"/>
      <c r="I43" s="158"/>
      <c r="J43" s="158"/>
      <c r="K43" s="158"/>
    </row>
    <row r="44" spans="1:25" x14ac:dyDescent="0.25">
      <c r="A44" s="158"/>
      <c r="B44" s="158"/>
      <c r="C44" s="158"/>
      <c r="D44" s="158"/>
      <c r="E44" s="158"/>
      <c r="F44" s="158"/>
      <c r="G44" s="158"/>
      <c r="H44" s="158"/>
      <c r="I44" s="158"/>
      <c r="J44" s="158"/>
      <c r="K44" s="158"/>
    </row>
    <row r="45" spans="1:25" x14ac:dyDescent="0.25">
      <c r="A45" s="158"/>
      <c r="B45" s="158"/>
      <c r="C45" s="158"/>
      <c r="D45" s="158"/>
      <c r="E45" s="158"/>
      <c r="F45" s="158"/>
      <c r="G45" s="158"/>
      <c r="H45" s="158"/>
      <c r="I45" s="158"/>
      <c r="J45" s="158"/>
      <c r="K45" s="158"/>
    </row>
    <row r="46" spans="1:25" x14ac:dyDescent="0.25">
      <c r="A46" s="158"/>
      <c r="B46" s="158"/>
      <c r="C46" s="158"/>
      <c r="D46" s="158"/>
      <c r="E46" s="158"/>
      <c r="F46" s="158"/>
      <c r="G46" s="158"/>
      <c r="H46" s="158"/>
      <c r="I46" s="158"/>
      <c r="J46" s="158"/>
      <c r="K46" s="158"/>
    </row>
    <row r="47" spans="1:25" x14ac:dyDescent="0.25">
      <c r="A47" s="158"/>
      <c r="B47" s="158"/>
      <c r="C47" s="158"/>
      <c r="D47" s="158"/>
      <c r="E47" s="158"/>
      <c r="F47" s="158"/>
      <c r="G47" s="158"/>
      <c r="H47" s="158"/>
      <c r="I47" s="158"/>
      <c r="J47" s="158"/>
      <c r="K47" s="158"/>
    </row>
    <row r="48" spans="1:25" x14ac:dyDescent="0.25">
      <c r="A48" s="158"/>
      <c r="B48" s="158"/>
      <c r="C48" s="158"/>
      <c r="D48" s="158"/>
      <c r="E48" s="158"/>
      <c r="F48" s="158"/>
      <c r="G48" s="158"/>
      <c r="H48" s="158"/>
      <c r="I48" s="158"/>
      <c r="J48" s="158"/>
      <c r="K48" s="158"/>
    </row>
    <row r="49" spans="1:11" x14ac:dyDescent="0.25">
      <c r="A49" s="158"/>
      <c r="B49" s="158"/>
      <c r="C49" s="158"/>
      <c r="D49" s="158"/>
      <c r="E49" s="158"/>
      <c r="F49" s="158"/>
      <c r="G49" s="158"/>
      <c r="H49" s="158"/>
      <c r="I49" s="158"/>
      <c r="J49" s="158"/>
      <c r="K49" s="158"/>
    </row>
    <row r="50" spans="1:11" x14ac:dyDescent="0.25">
      <c r="A50" s="158"/>
      <c r="B50" s="158"/>
      <c r="C50" s="158"/>
      <c r="D50" s="158"/>
      <c r="E50" s="158"/>
      <c r="F50" s="158"/>
      <c r="G50" s="158"/>
      <c r="H50" s="158"/>
      <c r="I50" s="158"/>
      <c r="J50" s="158"/>
      <c r="K50" s="158"/>
    </row>
  </sheetData>
  <sortState ref="A5:M13">
    <sortCondition descending="1" ref="M5:M13"/>
  </sortState>
  <mergeCells count="4">
    <mergeCell ref="A15:M15"/>
    <mergeCell ref="A4:M4"/>
    <mergeCell ref="A3:B3"/>
    <mergeCell ref="A26:M26"/>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4"/>
  <sheetViews>
    <sheetView showGridLines="0" view="pageLayout" topLeftCell="A23" zoomScale="110" zoomScaleNormal="100" zoomScaleSheetLayoutView="100" zoomScalePageLayoutView="110" workbookViewId="0">
      <selection activeCell="P9" sqref="P9"/>
    </sheetView>
  </sheetViews>
  <sheetFormatPr baseColWidth="10" defaultColWidth="11.42578125" defaultRowHeight="12.75" outlineLevelRow="1" outlineLevelCol="1" x14ac:dyDescent="0.25"/>
  <cols>
    <col min="1" max="1" width="19" style="156" customWidth="1"/>
    <col min="2" max="2" width="0.85546875" style="156" customWidth="1"/>
    <col min="3" max="12" width="5.85546875" style="156" customWidth="1"/>
    <col min="13" max="13" width="6.28515625" style="156" customWidth="1"/>
    <col min="14" max="14" width="7.5703125" style="156" hidden="1" customWidth="1" outlineLevel="1"/>
    <col min="15" max="15" width="11.42578125" style="156" collapsed="1"/>
    <col min="16" max="16384" width="11.42578125" style="156"/>
  </cols>
  <sheetData>
    <row r="1" spans="1:14" ht="22.15" customHeight="1" x14ac:dyDescent="0.3">
      <c r="A1" s="160" t="str">
        <f>CONCATENATE(Inhalt_K6!B34,"   ",Inhalt_K6!C34)</f>
        <v>612   Heizsystem im Mai 2022 nach Art und  Stadtteilen</v>
      </c>
    </row>
    <row r="2" spans="1:14" ht="6" customHeight="1" x14ac:dyDescent="0.25"/>
    <row r="3" spans="1:14" s="162" customFormat="1" ht="88.5" customHeight="1" x14ac:dyDescent="0.25">
      <c r="A3" s="481" t="s">
        <v>285</v>
      </c>
      <c r="B3" s="482"/>
      <c r="C3" s="227" t="s">
        <v>295</v>
      </c>
      <c r="D3" s="227" t="s">
        <v>286</v>
      </c>
      <c r="E3" s="227" t="s">
        <v>287</v>
      </c>
      <c r="F3" s="227" t="s">
        <v>294</v>
      </c>
      <c r="G3" s="227" t="s">
        <v>293</v>
      </c>
      <c r="H3" s="227" t="s">
        <v>292</v>
      </c>
      <c r="I3" s="227" t="s">
        <v>291</v>
      </c>
      <c r="J3" s="227" t="s">
        <v>290</v>
      </c>
      <c r="K3" s="227" t="s">
        <v>289</v>
      </c>
      <c r="L3" s="227" t="s">
        <v>288</v>
      </c>
      <c r="M3" s="328" t="s">
        <v>296</v>
      </c>
      <c r="N3" s="162" t="s">
        <v>297</v>
      </c>
    </row>
    <row r="4" spans="1:14" s="162" customFormat="1" ht="27.75" customHeight="1" x14ac:dyDescent="0.25">
      <c r="A4" s="480" t="s">
        <v>360</v>
      </c>
      <c r="B4" s="480"/>
      <c r="C4" s="480"/>
      <c r="D4" s="480"/>
      <c r="E4" s="480"/>
      <c r="F4" s="480"/>
      <c r="G4" s="480"/>
      <c r="H4" s="480"/>
      <c r="I4" s="480"/>
      <c r="J4" s="480"/>
      <c r="K4" s="480"/>
      <c r="L4" s="480"/>
      <c r="M4" s="480"/>
      <c r="N4" s="229"/>
    </row>
    <row r="5" spans="1:14" s="162" customFormat="1" ht="12.75" customHeight="1" x14ac:dyDescent="0.25">
      <c r="A5" s="244" t="s">
        <v>317</v>
      </c>
      <c r="B5" s="246"/>
      <c r="C5" s="243">
        <v>108</v>
      </c>
      <c r="D5" s="243">
        <v>165</v>
      </c>
      <c r="E5" s="243">
        <v>23</v>
      </c>
      <c r="F5" s="243">
        <v>21</v>
      </c>
      <c r="G5" s="243">
        <v>40</v>
      </c>
      <c r="H5" s="243">
        <v>212</v>
      </c>
      <c r="I5" s="243">
        <v>168</v>
      </c>
      <c r="J5" s="243">
        <v>18</v>
      </c>
      <c r="K5" s="243">
        <v>87</v>
      </c>
      <c r="L5" s="243">
        <v>47</v>
      </c>
      <c r="M5" s="242">
        <v>885</v>
      </c>
      <c r="N5" s="231">
        <v>0</v>
      </c>
    </row>
    <row r="6" spans="1:14" s="165" customFormat="1" ht="12.75" customHeight="1" x14ac:dyDescent="0.25">
      <c r="A6" s="244" t="s">
        <v>384</v>
      </c>
      <c r="B6" s="247"/>
      <c r="C6" s="242">
        <v>49</v>
      </c>
      <c r="D6" s="242">
        <v>105</v>
      </c>
      <c r="E6" s="242">
        <v>31</v>
      </c>
      <c r="F6" s="242">
        <v>26</v>
      </c>
      <c r="G6" s="242">
        <v>51</v>
      </c>
      <c r="H6" s="242">
        <v>137</v>
      </c>
      <c r="I6" s="242">
        <v>87</v>
      </c>
      <c r="J6" s="242">
        <v>26</v>
      </c>
      <c r="K6" s="242">
        <v>110</v>
      </c>
      <c r="L6" s="242">
        <v>184</v>
      </c>
      <c r="M6" s="242">
        <v>816</v>
      </c>
      <c r="N6" s="231">
        <v>0</v>
      </c>
    </row>
    <row r="7" spans="1:14" s="165" customFormat="1" ht="12.75" customHeight="1" x14ac:dyDescent="0.25">
      <c r="A7" s="233" t="s">
        <v>318</v>
      </c>
      <c r="B7" s="247"/>
      <c r="C7" s="243">
        <v>525</v>
      </c>
      <c r="D7" s="243">
        <v>983</v>
      </c>
      <c r="E7" s="243">
        <v>58</v>
      </c>
      <c r="F7" s="243">
        <v>63</v>
      </c>
      <c r="G7" s="243">
        <v>437</v>
      </c>
      <c r="H7" s="243">
        <v>864</v>
      </c>
      <c r="I7" s="243">
        <v>692</v>
      </c>
      <c r="J7" s="243">
        <v>116</v>
      </c>
      <c r="K7" s="243">
        <v>202</v>
      </c>
      <c r="L7" s="243">
        <v>216</v>
      </c>
      <c r="M7" s="242">
        <v>4156</v>
      </c>
      <c r="N7" s="231">
        <v>3</v>
      </c>
    </row>
    <row r="8" spans="1:14" s="165" customFormat="1" ht="12.75" customHeight="1" x14ac:dyDescent="0.25">
      <c r="A8" s="233" t="s">
        <v>319</v>
      </c>
      <c r="B8" s="247"/>
      <c r="C8" s="243">
        <v>101</v>
      </c>
      <c r="D8" s="243">
        <v>832</v>
      </c>
      <c r="E8" s="243">
        <v>410</v>
      </c>
      <c r="F8" s="243">
        <v>243</v>
      </c>
      <c r="G8" s="243">
        <v>341</v>
      </c>
      <c r="H8" s="243">
        <v>1024</v>
      </c>
      <c r="I8" s="243">
        <v>678</v>
      </c>
      <c r="J8" s="243">
        <v>32</v>
      </c>
      <c r="K8" s="243">
        <v>492</v>
      </c>
      <c r="L8" s="243">
        <v>583</v>
      </c>
      <c r="M8" s="242">
        <v>4735</v>
      </c>
      <c r="N8" s="231">
        <v>0</v>
      </c>
    </row>
    <row r="9" spans="1:14" s="165" customFormat="1" ht="12.75" customHeight="1" x14ac:dyDescent="0.25">
      <c r="A9" s="237" t="s">
        <v>320</v>
      </c>
      <c r="B9" s="247"/>
      <c r="C9" s="243">
        <v>64</v>
      </c>
      <c r="D9" s="243">
        <v>17</v>
      </c>
      <c r="E9" s="243">
        <v>10</v>
      </c>
      <c r="F9" s="243">
        <v>0</v>
      </c>
      <c r="G9" s="243">
        <v>6</v>
      </c>
      <c r="H9" s="243">
        <v>41</v>
      </c>
      <c r="I9" s="243">
        <v>20</v>
      </c>
      <c r="J9" s="243">
        <v>3</v>
      </c>
      <c r="K9" s="243">
        <v>23</v>
      </c>
      <c r="L9" s="243">
        <v>131</v>
      </c>
      <c r="M9" s="242">
        <v>313</v>
      </c>
      <c r="N9" s="238">
        <v>0</v>
      </c>
    </row>
    <row r="10" spans="1:14" s="165" customFormat="1" ht="12.75" customHeight="1" x14ac:dyDescent="0.25">
      <c r="A10" s="237" t="s">
        <v>321</v>
      </c>
      <c r="B10" s="247"/>
      <c r="C10" s="242">
        <v>2196</v>
      </c>
      <c r="D10" s="242">
        <v>7503</v>
      </c>
      <c r="E10" s="242">
        <v>1213</v>
      </c>
      <c r="F10" s="242">
        <v>1191</v>
      </c>
      <c r="G10" s="242">
        <v>1477</v>
      </c>
      <c r="H10" s="242">
        <v>5852</v>
      </c>
      <c r="I10" s="242">
        <v>7376</v>
      </c>
      <c r="J10" s="242">
        <v>1342</v>
      </c>
      <c r="K10" s="242">
        <v>3785</v>
      </c>
      <c r="L10" s="242">
        <v>2830</v>
      </c>
      <c r="M10" s="242">
        <v>34771</v>
      </c>
      <c r="N10" s="238">
        <v>6</v>
      </c>
    </row>
    <row r="11" spans="1:14" s="166" customFormat="1" ht="20.25" customHeight="1" x14ac:dyDescent="0.25">
      <c r="A11" s="235" t="s">
        <v>383</v>
      </c>
      <c r="B11" s="231"/>
      <c r="C11" s="240">
        <v>3039</v>
      </c>
      <c r="D11" s="240">
        <v>9600</v>
      </c>
      <c r="E11" s="240">
        <v>1740</v>
      </c>
      <c r="F11" s="240">
        <v>1551</v>
      </c>
      <c r="G11" s="240">
        <v>2353</v>
      </c>
      <c r="H11" s="240">
        <v>8135</v>
      </c>
      <c r="I11" s="240">
        <v>9018</v>
      </c>
      <c r="J11" s="240">
        <v>1540</v>
      </c>
      <c r="K11" s="240">
        <v>4701</v>
      </c>
      <c r="L11" s="240">
        <v>3988</v>
      </c>
      <c r="M11" s="241">
        <v>45679</v>
      </c>
      <c r="N11" s="239">
        <v>8</v>
      </c>
    </row>
    <row r="12" spans="1:14" s="162" customFormat="1" ht="27.75" customHeight="1" x14ac:dyDescent="0.25">
      <c r="A12" s="479" t="s">
        <v>359</v>
      </c>
      <c r="B12" s="479"/>
      <c r="C12" s="479"/>
      <c r="D12" s="479"/>
      <c r="E12" s="479"/>
      <c r="F12" s="479"/>
      <c r="G12" s="479"/>
      <c r="H12" s="479"/>
      <c r="I12" s="479"/>
      <c r="J12" s="479"/>
      <c r="K12" s="479"/>
      <c r="L12" s="479"/>
      <c r="M12" s="479"/>
      <c r="N12" s="229"/>
    </row>
    <row r="13" spans="1:14" s="162" customFormat="1" ht="12.75" customHeight="1" x14ac:dyDescent="0.25">
      <c r="A13" s="244" t="str">
        <f t="shared" ref="A13:A19" si="0">A5</f>
        <v>Blockheizung</v>
      </c>
      <c r="B13" s="246"/>
      <c r="C13" s="248">
        <f>C5/C$11*100</f>
        <v>3.5538005923000986</v>
      </c>
      <c r="D13" s="248">
        <f t="shared" ref="D13:M13" si="1">D5/D$11*100</f>
        <v>1.7187500000000002</v>
      </c>
      <c r="E13" s="248">
        <f t="shared" si="1"/>
        <v>1.3218390804597702</v>
      </c>
      <c r="F13" s="248">
        <f t="shared" si="1"/>
        <v>1.3539651837524178</v>
      </c>
      <c r="G13" s="248">
        <f t="shared" si="1"/>
        <v>1.6999575010624732</v>
      </c>
      <c r="H13" s="248">
        <f t="shared" si="1"/>
        <v>2.6060233558696986</v>
      </c>
      <c r="I13" s="248">
        <f t="shared" si="1"/>
        <v>1.8629407850964737</v>
      </c>
      <c r="J13" s="248">
        <f t="shared" si="1"/>
        <v>1.1688311688311688</v>
      </c>
      <c r="K13" s="248">
        <f t="shared" si="1"/>
        <v>1.8506700701978303</v>
      </c>
      <c r="L13" s="248">
        <f t="shared" si="1"/>
        <v>1.1785356068204613</v>
      </c>
      <c r="M13" s="248">
        <f t="shared" si="1"/>
        <v>1.9374329560629611</v>
      </c>
      <c r="N13" s="231">
        <f>N5/N11*100</f>
        <v>0</v>
      </c>
    </row>
    <row r="14" spans="1:14" s="165" customFormat="1" ht="12.75" customHeight="1" x14ac:dyDescent="0.25">
      <c r="A14" s="373" t="s">
        <v>384</v>
      </c>
      <c r="B14" s="247"/>
      <c r="C14" s="248">
        <f t="shared" ref="C14:M19" si="2">C6/C$11*100</f>
        <v>1.6123724909509707</v>
      </c>
      <c r="D14" s="248">
        <f t="shared" si="2"/>
        <v>1.09375</v>
      </c>
      <c r="E14" s="248">
        <f t="shared" si="2"/>
        <v>1.7816091954022988</v>
      </c>
      <c r="F14" s="248">
        <f t="shared" si="2"/>
        <v>1.6763378465506125</v>
      </c>
      <c r="G14" s="248">
        <f t="shared" si="2"/>
        <v>2.1674458138546537</v>
      </c>
      <c r="H14" s="248">
        <f t="shared" si="2"/>
        <v>1.6840811309157959</v>
      </c>
      <c r="I14" s="248">
        <f t="shared" si="2"/>
        <v>0.96473719228210242</v>
      </c>
      <c r="J14" s="248">
        <f t="shared" si="2"/>
        <v>1.6883116883116882</v>
      </c>
      <c r="K14" s="248">
        <f t="shared" si="2"/>
        <v>2.339927674962774</v>
      </c>
      <c r="L14" s="248">
        <f t="shared" si="2"/>
        <v>4.6138415245737212</v>
      </c>
      <c r="M14" s="248">
        <f t="shared" si="2"/>
        <v>1.7863788611834759</v>
      </c>
      <c r="N14" s="231" t="e">
        <f t="shared" ref="N14:N19" si="3">N6/N12*100</f>
        <v>#DIV/0!</v>
      </c>
    </row>
    <row r="15" spans="1:14" s="165" customFormat="1" ht="12.75" customHeight="1" x14ac:dyDescent="0.25">
      <c r="A15" s="233" t="str">
        <f t="shared" si="0"/>
        <v>Etagenheizung</v>
      </c>
      <c r="B15" s="247"/>
      <c r="C15" s="248">
        <f t="shared" si="2"/>
        <v>17.275419545903258</v>
      </c>
      <c r="D15" s="248">
        <f t="shared" si="2"/>
        <v>10.239583333333334</v>
      </c>
      <c r="E15" s="248">
        <f t="shared" si="2"/>
        <v>3.3333333333333335</v>
      </c>
      <c r="F15" s="248">
        <f t="shared" si="2"/>
        <v>4.061895551257253</v>
      </c>
      <c r="G15" s="248">
        <f t="shared" si="2"/>
        <v>18.572035699107523</v>
      </c>
      <c r="H15" s="248">
        <f t="shared" si="2"/>
        <v>10.620774431468961</v>
      </c>
      <c r="I15" s="248">
        <f t="shared" si="2"/>
        <v>7.6735418052783322</v>
      </c>
      <c r="J15" s="248">
        <f t="shared" si="2"/>
        <v>7.5324675324675319</v>
      </c>
      <c r="K15" s="248">
        <f t="shared" si="2"/>
        <v>4.296958094022548</v>
      </c>
      <c r="L15" s="248">
        <f t="shared" si="2"/>
        <v>5.4162487462387157</v>
      </c>
      <c r="M15" s="248">
        <f t="shared" si="2"/>
        <v>9.0982727292629004</v>
      </c>
      <c r="N15" s="231" t="e">
        <f t="shared" si="3"/>
        <v>#DIV/0!</v>
      </c>
    </row>
    <row r="16" spans="1:14" s="165" customFormat="1" ht="12.75" customHeight="1" x14ac:dyDescent="0.25">
      <c r="A16" s="233" t="str">
        <f t="shared" si="0"/>
        <v>Fernheizung (Fernwärme)</v>
      </c>
      <c r="B16" s="247"/>
      <c r="C16" s="248">
        <f t="shared" si="2"/>
        <v>3.3234616650213886</v>
      </c>
      <c r="D16" s="248">
        <f t="shared" si="2"/>
        <v>8.6666666666666679</v>
      </c>
      <c r="E16" s="248">
        <f t="shared" si="2"/>
        <v>23.563218390804597</v>
      </c>
      <c r="F16" s="248">
        <f t="shared" si="2"/>
        <v>15.667311411992262</v>
      </c>
      <c r="G16" s="248">
        <f t="shared" si="2"/>
        <v>14.492137696557586</v>
      </c>
      <c r="H16" s="248">
        <f t="shared" si="2"/>
        <v>12.58758451137062</v>
      </c>
      <c r="I16" s="248">
        <f t="shared" si="2"/>
        <v>7.5182967398536267</v>
      </c>
      <c r="J16" s="248">
        <f t="shared" si="2"/>
        <v>2.0779220779220777</v>
      </c>
      <c r="K16" s="248">
        <f t="shared" si="2"/>
        <v>10.465858328015317</v>
      </c>
      <c r="L16" s="248">
        <f t="shared" si="2"/>
        <v>14.618856569709127</v>
      </c>
      <c r="M16" s="248">
        <f>M8/M$11*100</f>
        <v>10.365813612382057</v>
      </c>
      <c r="N16" s="231" t="e">
        <f t="shared" si="3"/>
        <v>#DIV/0!</v>
      </c>
    </row>
    <row r="17" spans="1:14" s="165" customFormat="1" ht="12.75" customHeight="1" x14ac:dyDescent="0.25">
      <c r="A17" s="237" t="str">
        <f t="shared" si="0"/>
        <v>Keine Heizung</v>
      </c>
      <c r="B17" s="247"/>
      <c r="C17" s="248">
        <f t="shared" si="2"/>
        <v>2.1059559065482065</v>
      </c>
      <c r="D17" s="248">
        <f t="shared" si="2"/>
        <v>0.17708333333333331</v>
      </c>
      <c r="E17" s="248">
        <f t="shared" si="2"/>
        <v>0.57471264367816088</v>
      </c>
      <c r="F17" s="367" t="s">
        <v>41</v>
      </c>
      <c r="G17" s="248">
        <f t="shared" si="2"/>
        <v>0.25499362515937102</v>
      </c>
      <c r="H17" s="248">
        <f t="shared" si="2"/>
        <v>0.50399508297480022</v>
      </c>
      <c r="I17" s="248">
        <f t="shared" si="2"/>
        <v>0.22177866489243736</v>
      </c>
      <c r="J17" s="248">
        <f t="shared" si="2"/>
        <v>0.19480519480519481</v>
      </c>
      <c r="K17" s="248">
        <f t="shared" si="2"/>
        <v>0.48925760476494368</v>
      </c>
      <c r="L17" s="248">
        <f t="shared" si="2"/>
        <v>3.2848545636910731</v>
      </c>
      <c r="M17" s="248">
        <f t="shared" si="2"/>
        <v>0.68521640140983819</v>
      </c>
      <c r="N17" s="231" t="e">
        <f t="shared" si="3"/>
        <v>#DIV/0!</v>
      </c>
    </row>
    <row r="18" spans="1:14" s="165" customFormat="1" ht="12.75" customHeight="1" x14ac:dyDescent="0.25">
      <c r="A18" s="237" t="str">
        <f t="shared" si="0"/>
        <v>Zentralheizung</v>
      </c>
      <c r="B18" s="247"/>
      <c r="C18" s="248">
        <f t="shared" si="2"/>
        <v>72.260612043435344</v>
      </c>
      <c r="D18" s="248">
        <f t="shared" si="2"/>
        <v>78.15625</v>
      </c>
      <c r="E18" s="248">
        <f t="shared" si="2"/>
        <v>69.71264367816093</v>
      </c>
      <c r="F18" s="248">
        <f t="shared" si="2"/>
        <v>76.789168278529985</v>
      </c>
      <c r="G18" s="248">
        <f t="shared" si="2"/>
        <v>62.770930726731834</v>
      </c>
      <c r="H18" s="248">
        <f t="shared" si="2"/>
        <v>71.936078672403198</v>
      </c>
      <c r="I18" s="248">
        <f t="shared" si="2"/>
        <v>81.791971612330897</v>
      </c>
      <c r="J18" s="248">
        <f t="shared" si="2"/>
        <v>87.142857142857139</v>
      </c>
      <c r="K18" s="248">
        <f t="shared" si="2"/>
        <v>80.514784088491808</v>
      </c>
      <c r="L18" s="248">
        <f t="shared" si="2"/>
        <v>70.962888665997994</v>
      </c>
      <c r="M18" s="248">
        <f>M10/M$11*100</f>
        <v>76.120317870356175</v>
      </c>
      <c r="N18" s="231" t="e">
        <f t="shared" si="3"/>
        <v>#DIV/0!</v>
      </c>
    </row>
    <row r="19" spans="1:14" s="166" customFormat="1" ht="20.25" hidden="1" customHeight="1" outlineLevel="1" x14ac:dyDescent="0.25">
      <c r="A19" s="235" t="str">
        <f t="shared" si="0"/>
        <v>insgesamt</v>
      </c>
      <c r="B19" s="231"/>
      <c r="C19" s="248">
        <f t="shared" si="2"/>
        <v>100</v>
      </c>
      <c r="D19" s="248">
        <f t="shared" si="2"/>
        <v>100</v>
      </c>
      <c r="E19" s="248">
        <f t="shared" si="2"/>
        <v>100</v>
      </c>
      <c r="F19" s="248">
        <f t="shared" si="2"/>
        <v>100</v>
      </c>
      <c r="G19" s="248">
        <f t="shared" si="2"/>
        <v>100</v>
      </c>
      <c r="H19" s="248">
        <f t="shared" si="2"/>
        <v>100</v>
      </c>
      <c r="I19" s="248">
        <f t="shared" si="2"/>
        <v>100</v>
      </c>
      <c r="J19" s="248">
        <f t="shared" si="2"/>
        <v>100</v>
      </c>
      <c r="K19" s="248">
        <f t="shared" si="2"/>
        <v>100</v>
      </c>
      <c r="L19" s="248">
        <f t="shared" si="2"/>
        <v>100</v>
      </c>
      <c r="M19" s="248">
        <f t="shared" si="2"/>
        <v>100</v>
      </c>
      <c r="N19" s="231" t="e">
        <f t="shared" si="3"/>
        <v>#DIV/0!</v>
      </c>
    </row>
    <row r="20" spans="1:14" ht="18" customHeight="1" collapsed="1" x14ac:dyDescent="0.25">
      <c r="A20" s="226" t="s">
        <v>302</v>
      </c>
      <c r="B20" s="226"/>
      <c r="C20" s="226"/>
      <c r="D20" s="226"/>
      <c r="E20" s="226"/>
      <c r="F20" s="226"/>
      <c r="G20" s="226"/>
      <c r="H20" s="226"/>
      <c r="I20" s="226"/>
      <c r="J20" s="226"/>
      <c r="K20" s="226"/>
      <c r="N20" s="156" t="s">
        <v>276</v>
      </c>
    </row>
    <row r="21" spans="1:14" ht="12.75" customHeight="1" x14ac:dyDescent="0.25">
      <c r="A21" s="158"/>
      <c r="B21" s="158"/>
      <c r="C21" s="158"/>
      <c r="D21" s="158"/>
      <c r="E21" s="158"/>
      <c r="F21" s="158"/>
      <c r="G21" s="158"/>
      <c r="H21" s="158"/>
      <c r="I21" s="158"/>
      <c r="J21" s="158"/>
      <c r="K21" s="158"/>
      <c r="N21" s="156" t="s">
        <v>177</v>
      </c>
    </row>
    <row r="22" spans="1:14" ht="12.75" customHeight="1" x14ac:dyDescent="0.25">
      <c r="A22" s="158"/>
      <c r="B22" s="158"/>
      <c r="C22" s="158"/>
      <c r="D22" s="158"/>
      <c r="E22" s="158"/>
      <c r="F22" s="158"/>
      <c r="G22" s="158"/>
      <c r="H22" s="158"/>
      <c r="I22" s="158"/>
      <c r="J22" s="158"/>
      <c r="K22" s="158"/>
      <c r="N22" s="156" t="s">
        <v>178</v>
      </c>
    </row>
    <row r="23" spans="1:14" x14ac:dyDescent="0.25">
      <c r="A23" s="158"/>
      <c r="B23" s="158"/>
      <c r="C23" s="158"/>
      <c r="D23" s="158"/>
      <c r="E23" s="158"/>
      <c r="F23" s="158"/>
      <c r="G23" s="158"/>
      <c r="H23" s="158"/>
      <c r="I23" s="158"/>
      <c r="J23" s="158"/>
      <c r="K23" s="158"/>
      <c r="N23" s="156" t="s">
        <v>179</v>
      </c>
    </row>
    <row r="24" spans="1:14" x14ac:dyDescent="0.25">
      <c r="A24" s="158"/>
      <c r="B24" s="158"/>
      <c r="C24" s="158"/>
      <c r="D24" s="158"/>
      <c r="E24" s="158"/>
      <c r="F24" s="158"/>
      <c r="G24" s="158"/>
      <c r="H24" s="158"/>
      <c r="I24" s="158"/>
      <c r="J24" s="158"/>
      <c r="K24" s="158"/>
      <c r="N24" s="156" t="s">
        <v>180</v>
      </c>
    </row>
    <row r="25" spans="1:14" x14ac:dyDescent="0.25">
      <c r="A25" s="158"/>
      <c r="B25" s="158"/>
      <c r="C25" s="158"/>
      <c r="D25" s="158"/>
      <c r="E25" s="158"/>
      <c r="F25" s="158"/>
      <c r="G25" s="158"/>
      <c r="H25" s="158"/>
      <c r="I25" s="158"/>
      <c r="J25" s="158"/>
      <c r="K25" s="158"/>
      <c r="N25" s="156" t="s">
        <v>181</v>
      </c>
    </row>
    <row r="26" spans="1:14" x14ac:dyDescent="0.25">
      <c r="A26" s="158"/>
      <c r="B26" s="158"/>
      <c r="C26" s="158"/>
      <c r="D26" s="158"/>
      <c r="E26" s="158"/>
      <c r="F26" s="158"/>
      <c r="G26" s="158"/>
      <c r="H26" s="158"/>
      <c r="I26" s="158"/>
      <c r="J26" s="158"/>
      <c r="K26" s="158"/>
      <c r="N26" s="156" t="s">
        <v>182</v>
      </c>
    </row>
    <row r="27" spans="1:14" x14ac:dyDescent="0.25">
      <c r="A27" s="158"/>
      <c r="B27" s="158"/>
      <c r="C27" s="158"/>
      <c r="D27" s="158"/>
      <c r="E27" s="158"/>
      <c r="F27" s="158"/>
      <c r="G27" s="158"/>
      <c r="H27" s="158"/>
      <c r="I27" s="158"/>
      <c r="J27" s="158"/>
      <c r="K27" s="158"/>
      <c r="N27" s="156" t="s">
        <v>364</v>
      </c>
    </row>
    <row r="28" spans="1:14" x14ac:dyDescent="0.25">
      <c r="A28" s="158"/>
      <c r="B28" s="158"/>
      <c r="C28" s="158"/>
      <c r="D28" s="158"/>
      <c r="E28" s="158"/>
      <c r="F28" s="158"/>
      <c r="G28" s="158"/>
      <c r="H28" s="158"/>
      <c r="I28" s="158"/>
      <c r="J28" s="158"/>
      <c r="K28" s="158"/>
      <c r="N28" s="156" t="s">
        <v>184</v>
      </c>
    </row>
    <row r="29" spans="1:14" x14ac:dyDescent="0.25">
      <c r="A29" s="158"/>
      <c r="B29" s="158"/>
      <c r="C29" s="158"/>
      <c r="D29" s="158"/>
      <c r="E29" s="158"/>
      <c r="F29" s="158"/>
      <c r="G29" s="158"/>
      <c r="H29" s="158"/>
      <c r="I29" s="158"/>
      <c r="J29" s="158"/>
      <c r="K29" s="158"/>
      <c r="N29" s="156" t="s">
        <v>185</v>
      </c>
    </row>
    <row r="30" spans="1:14" x14ac:dyDescent="0.25">
      <c r="A30" s="158"/>
      <c r="B30" s="158"/>
      <c r="C30" s="158"/>
      <c r="D30" s="158"/>
      <c r="E30" s="158"/>
      <c r="F30" s="158"/>
      <c r="G30" s="158"/>
      <c r="H30" s="158"/>
      <c r="I30" s="158"/>
      <c r="J30" s="158"/>
      <c r="K30" s="158"/>
      <c r="N30" s="156" t="s">
        <v>186</v>
      </c>
    </row>
    <row r="31" spans="1:14" x14ac:dyDescent="0.25">
      <c r="A31" s="158"/>
      <c r="B31" s="158"/>
      <c r="C31" s="158"/>
      <c r="D31" s="158"/>
      <c r="E31" s="158"/>
      <c r="F31" s="158"/>
      <c r="G31" s="158"/>
      <c r="H31" s="158"/>
      <c r="I31" s="158"/>
      <c r="J31" s="158"/>
      <c r="K31" s="158"/>
      <c r="N31" s="156" t="s">
        <v>167</v>
      </c>
    </row>
    <row r="32" spans="1:14" x14ac:dyDescent="0.25">
      <c r="A32" s="158"/>
      <c r="B32" s="158"/>
      <c r="C32" s="158"/>
      <c r="D32" s="158"/>
      <c r="E32" s="158"/>
      <c r="F32" s="158"/>
      <c r="G32" s="158"/>
      <c r="H32" s="158"/>
      <c r="I32" s="158"/>
      <c r="J32" s="158"/>
      <c r="K32" s="158"/>
    </row>
    <row r="33" spans="1:11" x14ac:dyDescent="0.25">
      <c r="A33" s="158"/>
      <c r="B33" s="158"/>
      <c r="C33" s="158"/>
      <c r="D33" s="158"/>
      <c r="E33" s="158"/>
      <c r="F33" s="158"/>
      <c r="G33" s="158"/>
      <c r="H33" s="158"/>
      <c r="I33" s="158"/>
      <c r="J33" s="158"/>
      <c r="K33" s="158"/>
    </row>
    <row r="34" spans="1:11" x14ac:dyDescent="0.25">
      <c r="A34" s="158"/>
      <c r="B34" s="158"/>
      <c r="C34" s="158"/>
      <c r="D34" s="158"/>
      <c r="E34" s="158"/>
      <c r="F34" s="158"/>
      <c r="G34" s="158"/>
      <c r="H34" s="158"/>
      <c r="I34" s="158"/>
      <c r="J34" s="158"/>
      <c r="K34" s="158"/>
    </row>
    <row r="35" spans="1:11" x14ac:dyDescent="0.25">
      <c r="A35" s="158"/>
      <c r="B35" s="158"/>
      <c r="C35" s="158"/>
      <c r="D35" s="158"/>
      <c r="E35" s="158"/>
      <c r="F35" s="158"/>
      <c r="G35" s="158"/>
      <c r="H35" s="158"/>
      <c r="I35" s="158"/>
      <c r="J35" s="158"/>
      <c r="K35" s="158"/>
    </row>
    <row r="36" spans="1:11" x14ac:dyDescent="0.25">
      <c r="A36" s="158"/>
      <c r="B36" s="158"/>
      <c r="C36" s="158"/>
      <c r="D36" s="158"/>
      <c r="E36" s="158"/>
      <c r="F36" s="158"/>
      <c r="G36" s="158"/>
      <c r="H36" s="158"/>
      <c r="I36" s="158"/>
      <c r="J36" s="158"/>
      <c r="K36" s="158"/>
    </row>
    <row r="37" spans="1:11" x14ac:dyDescent="0.25">
      <c r="A37" s="158"/>
      <c r="B37" s="158"/>
      <c r="C37" s="158"/>
      <c r="D37" s="158"/>
      <c r="E37" s="158"/>
      <c r="F37" s="158"/>
      <c r="G37" s="158"/>
      <c r="H37" s="158"/>
      <c r="I37" s="158"/>
      <c r="J37" s="158"/>
      <c r="K37" s="158"/>
    </row>
    <row r="38" spans="1:11" x14ac:dyDescent="0.25">
      <c r="A38" s="158"/>
      <c r="B38" s="158"/>
      <c r="C38" s="158"/>
      <c r="D38" s="158"/>
      <c r="E38" s="158"/>
      <c r="F38" s="158"/>
      <c r="G38" s="158"/>
      <c r="H38" s="158"/>
      <c r="I38" s="158"/>
      <c r="J38" s="158"/>
      <c r="K38" s="158"/>
    </row>
    <row r="39" spans="1:11" x14ac:dyDescent="0.25">
      <c r="A39" s="158"/>
      <c r="B39" s="158"/>
      <c r="C39" s="158"/>
      <c r="D39" s="158"/>
      <c r="E39" s="158"/>
      <c r="F39" s="158"/>
      <c r="G39" s="158"/>
      <c r="H39" s="158"/>
      <c r="I39" s="158"/>
      <c r="J39" s="158"/>
      <c r="K39" s="158"/>
    </row>
    <row r="40" spans="1:11" x14ac:dyDescent="0.25">
      <c r="A40" s="158"/>
      <c r="B40" s="158"/>
      <c r="C40" s="158"/>
      <c r="D40" s="158"/>
      <c r="E40" s="158"/>
      <c r="F40" s="158"/>
      <c r="G40" s="158"/>
      <c r="H40" s="158"/>
      <c r="I40" s="158"/>
      <c r="J40" s="158"/>
      <c r="K40" s="158"/>
    </row>
    <row r="41" spans="1:11" ht="119.25" customHeight="1" x14ac:dyDescent="0.25">
      <c r="A41" s="158"/>
      <c r="B41" s="158"/>
      <c r="C41" s="158"/>
      <c r="D41" s="158"/>
      <c r="E41" s="158"/>
      <c r="F41" s="158"/>
      <c r="G41" s="158"/>
      <c r="H41" s="158"/>
      <c r="I41" s="158"/>
      <c r="J41" s="158"/>
      <c r="K41" s="158"/>
    </row>
    <row r="42" spans="1:11" x14ac:dyDescent="0.25">
      <c r="A42" s="158"/>
      <c r="B42" s="158"/>
      <c r="C42" s="158"/>
      <c r="D42" s="158"/>
      <c r="E42" s="158"/>
      <c r="F42" s="158"/>
      <c r="G42" s="158"/>
      <c r="H42" s="158"/>
      <c r="I42" s="158"/>
      <c r="J42" s="158"/>
      <c r="K42" s="158"/>
    </row>
    <row r="43" spans="1:11" x14ac:dyDescent="0.25">
      <c r="A43" s="158"/>
      <c r="B43" s="158"/>
      <c r="C43" s="158"/>
      <c r="D43" s="158"/>
      <c r="E43" s="158"/>
      <c r="F43" s="158"/>
      <c r="G43" s="158"/>
      <c r="H43" s="158"/>
      <c r="I43" s="158"/>
      <c r="J43" s="158"/>
      <c r="K43" s="158"/>
    </row>
    <row r="44" spans="1:11" x14ac:dyDescent="0.25">
      <c r="A44" s="158"/>
      <c r="B44" s="158"/>
      <c r="C44" s="158"/>
      <c r="D44" s="158"/>
      <c r="E44" s="158"/>
      <c r="F44" s="158"/>
      <c r="G44" s="158"/>
      <c r="H44" s="158"/>
      <c r="I44" s="158"/>
      <c r="J44" s="158"/>
      <c r="K44" s="158"/>
    </row>
  </sheetData>
  <mergeCells count="3">
    <mergeCell ref="A3:B3"/>
    <mergeCell ref="A4:M4"/>
    <mergeCell ref="A12:M12"/>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8"/>
  <sheetViews>
    <sheetView showGridLines="0" view="pageLayout" topLeftCell="A13" zoomScaleNormal="100" zoomScaleSheetLayoutView="100" workbookViewId="0">
      <selection activeCell="P37" sqref="P37"/>
    </sheetView>
  </sheetViews>
  <sheetFormatPr baseColWidth="10" defaultColWidth="11.42578125" defaultRowHeight="12.75" outlineLevelRow="1" outlineLevelCol="1" x14ac:dyDescent="0.25"/>
  <cols>
    <col min="1" max="1" width="16.7109375" style="156" customWidth="1"/>
    <col min="2" max="2" width="2.85546875" style="156" customWidth="1"/>
    <col min="3" max="12" width="5.85546875" style="156" customWidth="1"/>
    <col min="13" max="13" width="6.85546875" style="156" customWidth="1"/>
    <col min="14" max="14" width="7.5703125" style="156" hidden="1" customWidth="1" outlineLevel="1"/>
    <col min="15" max="15" width="11.42578125" style="156" collapsed="1"/>
    <col min="16" max="16384" width="11.42578125" style="156"/>
  </cols>
  <sheetData>
    <row r="1" spans="1:14" ht="22.15" customHeight="1" x14ac:dyDescent="0.3">
      <c r="A1" s="160" t="str">
        <f>CONCATENATE(Inhalt_K6!B35,"   ",Inhalt_K6!C35)</f>
        <v>613   Baualter im Mai 2022 nach Jahrgang und Stadtteilen</v>
      </c>
    </row>
    <row r="2" spans="1:14" ht="6" customHeight="1" x14ac:dyDescent="0.25"/>
    <row r="3" spans="1:14" s="162" customFormat="1" ht="88.5" customHeight="1" x14ac:dyDescent="0.25">
      <c r="A3" s="481" t="s">
        <v>285</v>
      </c>
      <c r="B3" s="482"/>
      <c r="C3" s="227" t="s">
        <v>295</v>
      </c>
      <c r="D3" s="227" t="s">
        <v>286</v>
      </c>
      <c r="E3" s="227" t="s">
        <v>287</v>
      </c>
      <c r="F3" s="227" t="s">
        <v>294</v>
      </c>
      <c r="G3" s="227" t="s">
        <v>293</v>
      </c>
      <c r="H3" s="227" t="s">
        <v>292</v>
      </c>
      <c r="I3" s="227" t="s">
        <v>291</v>
      </c>
      <c r="J3" s="227" t="s">
        <v>290</v>
      </c>
      <c r="K3" s="227" t="s">
        <v>289</v>
      </c>
      <c r="L3" s="227" t="s">
        <v>288</v>
      </c>
      <c r="M3" s="328" t="s">
        <v>296</v>
      </c>
      <c r="N3" s="162" t="s">
        <v>297</v>
      </c>
    </row>
    <row r="4" spans="1:14" s="162" customFormat="1" ht="27.75" customHeight="1" x14ac:dyDescent="0.25">
      <c r="A4" s="480" t="s">
        <v>311</v>
      </c>
      <c r="B4" s="480"/>
      <c r="C4" s="480"/>
      <c r="D4" s="480"/>
      <c r="E4" s="480"/>
      <c r="F4" s="480"/>
      <c r="G4" s="480"/>
      <c r="H4" s="480"/>
      <c r="I4" s="480"/>
      <c r="J4" s="480"/>
      <c r="K4" s="480"/>
      <c r="L4" s="480"/>
      <c r="M4" s="480"/>
      <c r="N4" s="229"/>
    </row>
    <row r="5" spans="1:14" s="165" customFormat="1" x14ac:dyDescent="0.25">
      <c r="A5" s="230" t="s">
        <v>310</v>
      </c>
      <c r="B5" s="231"/>
      <c r="C5" s="242">
        <v>1804</v>
      </c>
      <c r="D5" s="242">
        <v>1708</v>
      </c>
      <c r="E5" s="242">
        <v>171</v>
      </c>
      <c r="F5" s="242">
        <v>100</v>
      </c>
      <c r="G5" s="242">
        <v>801</v>
      </c>
      <c r="H5" s="242">
        <v>1373</v>
      </c>
      <c r="I5" s="242">
        <v>1017</v>
      </c>
      <c r="J5" s="242">
        <v>235</v>
      </c>
      <c r="K5" s="242">
        <v>290</v>
      </c>
      <c r="L5" s="242">
        <v>284</v>
      </c>
      <c r="M5" s="242">
        <v>7783</v>
      </c>
      <c r="N5" s="232">
        <v>3</v>
      </c>
    </row>
    <row r="6" spans="1:14" s="162" customFormat="1" x14ac:dyDescent="0.25">
      <c r="A6" s="230" t="s">
        <v>303</v>
      </c>
      <c r="B6" s="231"/>
      <c r="C6" s="243">
        <v>434</v>
      </c>
      <c r="D6" s="243">
        <v>1381</v>
      </c>
      <c r="E6" s="243">
        <v>189</v>
      </c>
      <c r="F6" s="243">
        <v>199</v>
      </c>
      <c r="G6" s="243">
        <v>439</v>
      </c>
      <c r="H6" s="243">
        <v>1431</v>
      </c>
      <c r="I6" s="243">
        <v>1513</v>
      </c>
      <c r="J6" s="243">
        <v>485</v>
      </c>
      <c r="K6" s="243">
        <v>1227</v>
      </c>
      <c r="L6" s="243">
        <v>564</v>
      </c>
      <c r="M6" s="242">
        <v>7874</v>
      </c>
      <c r="N6" s="232">
        <v>0</v>
      </c>
    </row>
    <row r="7" spans="1:14" s="165" customFormat="1" x14ac:dyDescent="0.25">
      <c r="A7" s="230" t="s">
        <v>304</v>
      </c>
      <c r="B7" s="231"/>
      <c r="C7" s="242">
        <v>380</v>
      </c>
      <c r="D7" s="242">
        <v>3078</v>
      </c>
      <c r="E7" s="242">
        <v>903</v>
      </c>
      <c r="F7" s="242">
        <v>960</v>
      </c>
      <c r="G7" s="242">
        <v>468</v>
      </c>
      <c r="H7" s="242">
        <v>3212</v>
      </c>
      <c r="I7" s="242">
        <v>4781</v>
      </c>
      <c r="J7" s="242">
        <v>526</v>
      </c>
      <c r="K7" s="242">
        <v>2391</v>
      </c>
      <c r="L7" s="242">
        <v>1469</v>
      </c>
      <c r="M7" s="242">
        <v>18169</v>
      </c>
      <c r="N7" s="232">
        <v>5</v>
      </c>
    </row>
    <row r="8" spans="1:14" s="165" customFormat="1" x14ac:dyDescent="0.25">
      <c r="A8" s="233" t="s">
        <v>305</v>
      </c>
      <c r="B8" s="231"/>
      <c r="C8" s="243">
        <v>210</v>
      </c>
      <c r="D8" s="243">
        <v>809</v>
      </c>
      <c r="E8" s="243">
        <v>96</v>
      </c>
      <c r="F8" s="243">
        <v>101</v>
      </c>
      <c r="G8" s="243">
        <v>279</v>
      </c>
      <c r="H8" s="243">
        <v>394</v>
      </c>
      <c r="I8" s="243">
        <v>614</v>
      </c>
      <c r="J8" s="243">
        <v>111</v>
      </c>
      <c r="K8" s="243">
        <v>226</v>
      </c>
      <c r="L8" s="243">
        <v>361</v>
      </c>
      <c r="M8" s="242">
        <v>3202</v>
      </c>
      <c r="N8" s="232">
        <v>0</v>
      </c>
    </row>
    <row r="9" spans="1:14" s="165" customFormat="1" x14ac:dyDescent="0.25">
      <c r="A9" s="230" t="s">
        <v>306</v>
      </c>
      <c r="B9" s="231"/>
      <c r="C9" s="243">
        <v>94</v>
      </c>
      <c r="D9" s="243">
        <v>572</v>
      </c>
      <c r="E9" s="243">
        <v>198</v>
      </c>
      <c r="F9" s="243">
        <v>86</v>
      </c>
      <c r="G9" s="243">
        <v>235</v>
      </c>
      <c r="H9" s="243">
        <v>619</v>
      </c>
      <c r="I9" s="243">
        <v>448</v>
      </c>
      <c r="J9" s="243">
        <v>79</v>
      </c>
      <c r="K9" s="243">
        <v>309</v>
      </c>
      <c r="L9" s="243">
        <v>671</v>
      </c>
      <c r="M9" s="242">
        <v>3314</v>
      </c>
      <c r="N9" s="232">
        <v>0</v>
      </c>
    </row>
    <row r="10" spans="1:14" s="165" customFormat="1" x14ac:dyDescent="0.25">
      <c r="A10" s="230" t="s">
        <v>307</v>
      </c>
      <c r="B10" s="236"/>
      <c r="C10" s="242">
        <v>40</v>
      </c>
      <c r="D10" s="242">
        <v>1379</v>
      </c>
      <c r="E10" s="242">
        <v>38</v>
      </c>
      <c r="F10" s="242">
        <v>49</v>
      </c>
      <c r="G10" s="242">
        <v>70</v>
      </c>
      <c r="H10" s="242">
        <v>605</v>
      </c>
      <c r="I10" s="242">
        <v>361</v>
      </c>
      <c r="J10" s="242">
        <v>74</v>
      </c>
      <c r="K10" s="242">
        <v>111</v>
      </c>
      <c r="L10" s="242">
        <v>314</v>
      </c>
      <c r="M10" s="242">
        <v>3046</v>
      </c>
      <c r="N10" s="232">
        <v>0</v>
      </c>
    </row>
    <row r="11" spans="1:14" s="165" customFormat="1" x14ac:dyDescent="0.25">
      <c r="A11" s="237" t="s">
        <v>308</v>
      </c>
      <c r="B11" s="238"/>
      <c r="C11" s="243">
        <v>59</v>
      </c>
      <c r="D11" s="243">
        <v>569</v>
      </c>
      <c r="E11" s="243">
        <v>128</v>
      </c>
      <c r="F11" s="243">
        <v>43</v>
      </c>
      <c r="G11" s="243">
        <v>62</v>
      </c>
      <c r="H11" s="243">
        <v>417</v>
      </c>
      <c r="I11" s="243">
        <v>252</v>
      </c>
      <c r="J11" s="243">
        <v>20</v>
      </c>
      <c r="K11" s="243">
        <v>132</v>
      </c>
      <c r="L11" s="243">
        <v>280</v>
      </c>
      <c r="M11" s="242">
        <v>1960</v>
      </c>
      <c r="N11" s="232">
        <v>0</v>
      </c>
    </row>
    <row r="12" spans="1:14" s="165" customFormat="1" x14ac:dyDescent="0.25">
      <c r="A12" s="237" t="s">
        <v>309</v>
      </c>
      <c r="B12" s="238"/>
      <c r="C12" s="242">
        <v>16</v>
      </c>
      <c r="D12" s="242">
        <v>106</v>
      </c>
      <c r="E12" s="242">
        <v>16</v>
      </c>
      <c r="F12" s="242">
        <v>11</v>
      </c>
      <c r="G12" s="242">
        <v>5</v>
      </c>
      <c r="H12" s="242">
        <v>80</v>
      </c>
      <c r="I12" s="242">
        <v>30</v>
      </c>
      <c r="J12" s="242">
        <v>7</v>
      </c>
      <c r="K12" s="242">
        <v>15</v>
      </c>
      <c r="L12" s="242">
        <v>43</v>
      </c>
      <c r="M12" s="242">
        <v>324</v>
      </c>
      <c r="N12" s="232">
        <v>0</v>
      </c>
    </row>
    <row r="13" spans="1:14" s="166" customFormat="1" ht="20.25" customHeight="1" x14ac:dyDescent="0.25">
      <c r="A13" s="235" t="s">
        <v>383</v>
      </c>
      <c r="B13" s="231"/>
      <c r="C13" s="240">
        <f t="shared" ref="C13:L13" si="0">SUM(C5:C12)</f>
        <v>3037</v>
      </c>
      <c r="D13" s="240">
        <f t="shared" si="0"/>
        <v>9602</v>
      </c>
      <c r="E13" s="240">
        <f t="shared" si="0"/>
        <v>1739</v>
      </c>
      <c r="F13" s="240">
        <f t="shared" si="0"/>
        <v>1549</v>
      </c>
      <c r="G13" s="240">
        <f t="shared" si="0"/>
        <v>2359</v>
      </c>
      <c r="H13" s="240">
        <f t="shared" si="0"/>
        <v>8131</v>
      </c>
      <c r="I13" s="240">
        <f t="shared" si="0"/>
        <v>9016</v>
      </c>
      <c r="J13" s="240">
        <f t="shared" si="0"/>
        <v>1537</v>
      </c>
      <c r="K13" s="240">
        <f t="shared" si="0"/>
        <v>4701</v>
      </c>
      <c r="L13" s="240">
        <f t="shared" si="0"/>
        <v>3986</v>
      </c>
      <c r="M13" s="241">
        <f>SUM(M5:M12)</f>
        <v>45672</v>
      </c>
      <c r="N13" s="239">
        <v>8</v>
      </c>
    </row>
    <row r="14" spans="1:14" s="162" customFormat="1" ht="27.75" customHeight="1" x14ac:dyDescent="0.25">
      <c r="A14" s="479" t="s">
        <v>312</v>
      </c>
      <c r="B14" s="479"/>
      <c r="C14" s="479"/>
      <c r="D14" s="479"/>
      <c r="E14" s="479"/>
      <c r="F14" s="479"/>
      <c r="G14" s="479"/>
      <c r="H14" s="479"/>
      <c r="I14" s="479"/>
      <c r="J14" s="479"/>
      <c r="K14" s="479"/>
      <c r="L14" s="479"/>
      <c r="M14" s="479"/>
      <c r="N14" s="229"/>
    </row>
    <row r="15" spans="1:14" s="162" customFormat="1" x14ac:dyDescent="0.25">
      <c r="A15" s="230" t="str">
        <f>A5</f>
        <v>vor 1919</v>
      </c>
      <c r="B15" s="231"/>
      <c r="C15" s="234">
        <f>C5/C$13*100</f>
        <v>59.400724399078044</v>
      </c>
      <c r="D15" s="234">
        <f t="shared" ref="D15:M15" si="1">D5/D$13*100</f>
        <v>17.787960841491358</v>
      </c>
      <c r="E15" s="234">
        <f t="shared" si="1"/>
        <v>9.8332374928119606</v>
      </c>
      <c r="F15" s="234">
        <f t="shared" si="1"/>
        <v>6.4557779212395099</v>
      </c>
      <c r="G15" s="234">
        <f t="shared" si="1"/>
        <v>33.955065705807549</v>
      </c>
      <c r="H15" s="234">
        <f t="shared" si="1"/>
        <v>16.885991882917232</v>
      </c>
      <c r="I15" s="234">
        <f t="shared" si="1"/>
        <v>11.279946761313221</v>
      </c>
      <c r="J15" s="234">
        <f t="shared" si="1"/>
        <v>15.289525048796357</v>
      </c>
      <c r="K15" s="234">
        <f t="shared" si="1"/>
        <v>6.1689002339927672</v>
      </c>
      <c r="L15" s="234">
        <f t="shared" si="1"/>
        <v>7.124937280481686</v>
      </c>
      <c r="M15" s="234">
        <f t="shared" si="1"/>
        <v>17.041075494832718</v>
      </c>
      <c r="N15" s="234"/>
    </row>
    <row r="16" spans="1:14" s="165" customFormat="1" x14ac:dyDescent="0.25">
      <c r="A16" s="230" t="str">
        <f t="shared" ref="A16:A23" si="2">A6</f>
        <v>1919 - 1948</v>
      </c>
      <c r="B16" s="231"/>
      <c r="C16" s="234">
        <f t="shared" ref="C16:M16" si="3">C6/C$13*100</f>
        <v>14.290418175831412</v>
      </c>
      <c r="D16" s="234">
        <f t="shared" si="3"/>
        <v>14.382420329098105</v>
      </c>
      <c r="E16" s="234">
        <f t="shared" si="3"/>
        <v>10.868315123634273</v>
      </c>
      <c r="F16" s="234">
        <f t="shared" si="3"/>
        <v>12.846998063266623</v>
      </c>
      <c r="G16" s="234">
        <f t="shared" si="3"/>
        <v>18.60958033064858</v>
      </c>
      <c r="H16" s="234">
        <f t="shared" si="3"/>
        <v>17.599311277825606</v>
      </c>
      <c r="I16" s="234">
        <f t="shared" si="3"/>
        <v>16.781277728482696</v>
      </c>
      <c r="J16" s="234">
        <f t="shared" si="3"/>
        <v>31.554977228366948</v>
      </c>
      <c r="K16" s="234">
        <f t="shared" si="3"/>
        <v>26.100829610721121</v>
      </c>
      <c r="L16" s="234">
        <f t="shared" si="3"/>
        <v>14.149523331660813</v>
      </c>
      <c r="M16" s="234">
        <f t="shared" si="3"/>
        <v>17.240322298125765</v>
      </c>
      <c r="N16" s="234"/>
    </row>
    <row r="17" spans="1:14" s="165" customFormat="1" x14ac:dyDescent="0.25">
      <c r="A17" s="230" t="str">
        <f t="shared" si="2"/>
        <v>1949 - 1978</v>
      </c>
      <c r="B17" s="231"/>
      <c r="C17" s="234">
        <f t="shared" ref="C17:M17" si="4">C7/C$13*100</f>
        <v>12.512347711557458</v>
      </c>
      <c r="D17" s="234">
        <f t="shared" si="4"/>
        <v>32.055821703811702</v>
      </c>
      <c r="E17" s="234">
        <f t="shared" si="4"/>
        <v>51.926394479585966</v>
      </c>
      <c r="F17" s="234">
        <f t="shared" si="4"/>
        <v>61.975468043899284</v>
      </c>
      <c r="G17" s="234">
        <f t="shared" si="4"/>
        <v>19.83891479440441</v>
      </c>
      <c r="H17" s="234">
        <f t="shared" si="4"/>
        <v>39.503136145615549</v>
      </c>
      <c r="I17" s="234">
        <f t="shared" si="4"/>
        <v>53.027950310559</v>
      </c>
      <c r="J17" s="234">
        <f t="shared" si="4"/>
        <v>34.222511385816524</v>
      </c>
      <c r="K17" s="234">
        <f t="shared" si="4"/>
        <v>50.861518825781751</v>
      </c>
      <c r="L17" s="234">
        <f t="shared" si="4"/>
        <v>36.853988961364777</v>
      </c>
      <c r="M17" s="234">
        <f t="shared" si="4"/>
        <v>39.781485373970924</v>
      </c>
      <c r="N17" s="234"/>
    </row>
    <row r="18" spans="1:14" s="165" customFormat="1" x14ac:dyDescent="0.25">
      <c r="A18" s="230" t="str">
        <f t="shared" si="2"/>
        <v>1979 - 1990</v>
      </c>
      <c r="B18" s="231"/>
      <c r="C18" s="234">
        <f t="shared" ref="C18:M18" si="5">C8/C$13*100</f>
        <v>6.9147184721764896</v>
      </c>
      <c r="D18" s="234">
        <f t="shared" si="5"/>
        <v>8.4253280566548643</v>
      </c>
      <c r="E18" s="234">
        <f t="shared" si="5"/>
        <v>5.5204140310523284</v>
      </c>
      <c r="F18" s="234">
        <f t="shared" si="5"/>
        <v>6.5203357004519038</v>
      </c>
      <c r="G18" s="234">
        <f t="shared" si="5"/>
        <v>11.827045358202628</v>
      </c>
      <c r="H18" s="234">
        <f t="shared" si="5"/>
        <v>4.8456524412741366</v>
      </c>
      <c r="I18" s="234">
        <f t="shared" si="5"/>
        <v>6.8101153504880223</v>
      </c>
      <c r="J18" s="234">
        <f t="shared" si="5"/>
        <v>7.2218607677293436</v>
      </c>
      <c r="K18" s="234">
        <f t="shared" si="5"/>
        <v>4.8074877685598807</v>
      </c>
      <c r="L18" s="234">
        <f t="shared" si="5"/>
        <v>9.0566984445559449</v>
      </c>
      <c r="M18" s="234">
        <f t="shared" si="5"/>
        <v>7.0108600455421266</v>
      </c>
      <c r="N18" s="234"/>
    </row>
    <row r="19" spans="1:14" s="165" customFormat="1" x14ac:dyDescent="0.25">
      <c r="A19" s="230" t="str">
        <f t="shared" si="2"/>
        <v>1991 - 2000</v>
      </c>
      <c r="B19" s="238"/>
      <c r="C19" s="234">
        <f t="shared" ref="C19:M19" si="6">C9/C$13*100</f>
        <v>3.0951596970694766</v>
      </c>
      <c r="D19" s="234">
        <f t="shared" si="6"/>
        <v>5.9570922724432407</v>
      </c>
      <c r="E19" s="234">
        <f t="shared" si="6"/>
        <v>11.385853939045429</v>
      </c>
      <c r="F19" s="234">
        <f t="shared" si="6"/>
        <v>5.5519690122659782</v>
      </c>
      <c r="G19" s="234">
        <f t="shared" si="6"/>
        <v>9.9618482407799913</v>
      </c>
      <c r="H19" s="234">
        <f t="shared" si="6"/>
        <v>7.6128397491083506</v>
      </c>
      <c r="I19" s="234">
        <f t="shared" si="6"/>
        <v>4.9689440993788816</v>
      </c>
      <c r="J19" s="234">
        <f t="shared" si="6"/>
        <v>5.1398828887443067</v>
      </c>
      <c r="K19" s="234">
        <f t="shared" si="6"/>
        <v>6.5730695596681556</v>
      </c>
      <c r="L19" s="234">
        <f t="shared" si="6"/>
        <v>16.833918715504264</v>
      </c>
      <c r="M19" s="234">
        <f t="shared" si="6"/>
        <v>7.2560868803643377</v>
      </c>
      <c r="N19" s="234"/>
    </row>
    <row r="20" spans="1:14" s="165" customFormat="1" x14ac:dyDescent="0.25">
      <c r="A20" s="230" t="str">
        <f t="shared" si="2"/>
        <v>2001 - 2010</v>
      </c>
      <c r="B20" s="231"/>
      <c r="C20" s="234">
        <f t="shared" ref="C20:M20" si="7">C10/C$13*100</f>
        <v>1.3170892327955219</v>
      </c>
      <c r="D20" s="234">
        <f t="shared" si="7"/>
        <v>14.361591335138513</v>
      </c>
      <c r="E20" s="234">
        <f t="shared" si="7"/>
        <v>2.1851638872915471</v>
      </c>
      <c r="F20" s="234">
        <f t="shared" si="7"/>
        <v>3.1633311814073597</v>
      </c>
      <c r="G20" s="234">
        <f t="shared" si="7"/>
        <v>2.9673590504451042</v>
      </c>
      <c r="H20" s="234">
        <f t="shared" si="7"/>
        <v>7.4406592055097764</v>
      </c>
      <c r="I20" s="234">
        <f t="shared" si="7"/>
        <v>4.0039929015084299</v>
      </c>
      <c r="J20" s="234">
        <f t="shared" si="7"/>
        <v>4.8145738451528954</v>
      </c>
      <c r="K20" s="234">
        <f t="shared" si="7"/>
        <v>2.3611997447351629</v>
      </c>
      <c r="L20" s="234">
        <f t="shared" si="7"/>
        <v>7.8775715002508777</v>
      </c>
      <c r="M20" s="234">
        <f t="shared" si="7"/>
        <v>6.6692940970397618</v>
      </c>
      <c r="N20" s="234"/>
    </row>
    <row r="21" spans="1:14" s="165" customFormat="1" x14ac:dyDescent="0.25">
      <c r="A21" s="230" t="str">
        <f t="shared" si="2"/>
        <v>2011 - 2019</v>
      </c>
      <c r="B21" s="231"/>
      <c r="C21" s="234">
        <f t="shared" ref="C21:M21" si="8">C11/C$13*100</f>
        <v>1.9427066183733948</v>
      </c>
      <c r="D21" s="234">
        <f t="shared" si="8"/>
        <v>5.9258487815038539</v>
      </c>
      <c r="E21" s="234">
        <f t="shared" si="8"/>
        <v>7.3605520414031052</v>
      </c>
      <c r="F21" s="234">
        <f t="shared" si="8"/>
        <v>2.7759845061329891</v>
      </c>
      <c r="G21" s="234">
        <f t="shared" si="8"/>
        <v>2.628232301822806</v>
      </c>
      <c r="H21" s="234">
        <f t="shared" si="8"/>
        <v>5.1285204771860782</v>
      </c>
      <c r="I21" s="234">
        <f t="shared" si="8"/>
        <v>2.7950310559006213</v>
      </c>
      <c r="J21" s="234">
        <f t="shared" si="8"/>
        <v>1.3012361743656473</v>
      </c>
      <c r="K21" s="234">
        <f t="shared" si="8"/>
        <v>2.8079132099553283</v>
      </c>
      <c r="L21" s="234">
        <f t="shared" si="8"/>
        <v>7.0245860511791269</v>
      </c>
      <c r="M21" s="234">
        <f t="shared" si="8"/>
        <v>4.2914696093886846</v>
      </c>
      <c r="N21" s="234"/>
    </row>
    <row r="22" spans="1:14" s="165" customFormat="1" x14ac:dyDescent="0.25">
      <c r="A22" s="230" t="str">
        <f t="shared" si="2"/>
        <v>2020 und später</v>
      </c>
      <c r="B22" s="231"/>
      <c r="C22" s="234">
        <f t="shared" ref="C22:M22" si="9">C12/C$13*100</f>
        <v>0.52683569311820877</v>
      </c>
      <c r="D22" s="234">
        <f t="shared" si="9"/>
        <v>1.1039366798583627</v>
      </c>
      <c r="E22" s="234">
        <f t="shared" si="9"/>
        <v>0.92006900517538814</v>
      </c>
      <c r="F22" s="234">
        <f t="shared" si="9"/>
        <v>0.71013557133634608</v>
      </c>
      <c r="G22" s="234">
        <f t="shared" si="9"/>
        <v>0.21195421788893598</v>
      </c>
      <c r="H22" s="234">
        <f t="shared" si="9"/>
        <v>0.98388882056327631</v>
      </c>
      <c r="I22" s="234">
        <f t="shared" si="9"/>
        <v>0.33274179236912155</v>
      </c>
      <c r="J22" s="234">
        <f t="shared" si="9"/>
        <v>0.45543266102797658</v>
      </c>
      <c r="K22" s="234">
        <f t="shared" si="9"/>
        <v>0.31908104658583281</v>
      </c>
      <c r="L22" s="234">
        <f t="shared" si="9"/>
        <v>1.0787757150025088</v>
      </c>
      <c r="M22" s="234">
        <f t="shared" si="9"/>
        <v>0.7094062007356805</v>
      </c>
      <c r="N22" s="234"/>
    </row>
    <row r="23" spans="1:14" s="165" customFormat="1" hidden="1" outlineLevel="1" x14ac:dyDescent="0.25">
      <c r="A23" s="230" t="str">
        <f t="shared" si="2"/>
        <v>insgesamt</v>
      </c>
      <c r="B23" s="231"/>
      <c r="C23" s="234">
        <f t="shared" ref="C23:M23" si="10">C13/C$13*100</f>
        <v>100</v>
      </c>
      <c r="D23" s="234">
        <f t="shared" si="10"/>
        <v>100</v>
      </c>
      <c r="E23" s="234">
        <f t="shared" si="10"/>
        <v>100</v>
      </c>
      <c r="F23" s="234">
        <f t="shared" si="10"/>
        <v>100</v>
      </c>
      <c r="G23" s="234">
        <f t="shared" si="10"/>
        <v>100</v>
      </c>
      <c r="H23" s="234">
        <f t="shared" si="10"/>
        <v>100</v>
      </c>
      <c r="I23" s="234">
        <f t="shared" si="10"/>
        <v>100</v>
      </c>
      <c r="J23" s="234">
        <f t="shared" si="10"/>
        <v>100</v>
      </c>
      <c r="K23" s="234">
        <f t="shared" si="10"/>
        <v>100</v>
      </c>
      <c r="L23" s="234">
        <f t="shared" si="10"/>
        <v>100</v>
      </c>
      <c r="M23" s="234">
        <f t="shared" si="10"/>
        <v>100</v>
      </c>
      <c r="N23" s="234">
        <f>N13/$M13*100</f>
        <v>1.7516202487300753E-2</v>
      </c>
    </row>
    <row r="24" spans="1:14" ht="18" customHeight="1" collapsed="1" x14ac:dyDescent="0.25">
      <c r="A24" s="226" t="s">
        <v>302</v>
      </c>
      <c r="B24" s="226"/>
      <c r="C24" s="226"/>
      <c r="D24" s="226"/>
      <c r="E24" s="226"/>
      <c r="F24" s="226"/>
      <c r="G24" s="226"/>
      <c r="H24" s="226"/>
      <c r="I24" s="226"/>
      <c r="J24" s="226"/>
      <c r="K24" s="226"/>
      <c r="N24" s="156" t="s">
        <v>276</v>
      </c>
    </row>
    <row r="25" spans="1:14" ht="12.75" customHeight="1" x14ac:dyDescent="0.25">
      <c r="A25" s="158"/>
      <c r="B25" s="158"/>
      <c r="C25" s="158"/>
      <c r="D25" s="158"/>
      <c r="E25" s="158"/>
      <c r="F25" s="158"/>
      <c r="G25" s="158"/>
      <c r="H25" s="158"/>
      <c r="I25" s="158"/>
      <c r="J25" s="158"/>
      <c r="K25" s="158"/>
      <c r="N25" s="156" t="s">
        <v>177</v>
      </c>
    </row>
    <row r="26" spans="1:14" ht="12.75" customHeight="1" x14ac:dyDescent="0.25">
      <c r="A26" s="158"/>
      <c r="B26" s="158"/>
      <c r="C26" s="158"/>
      <c r="D26" s="158"/>
      <c r="E26" s="158"/>
      <c r="F26" s="158"/>
      <c r="G26" s="158"/>
      <c r="H26" s="158"/>
      <c r="I26" s="158"/>
      <c r="J26" s="158"/>
      <c r="K26" s="158"/>
      <c r="N26" s="156" t="s">
        <v>178</v>
      </c>
    </row>
    <row r="27" spans="1:14" x14ac:dyDescent="0.25">
      <c r="A27" s="158"/>
      <c r="B27" s="158"/>
      <c r="C27" s="158"/>
      <c r="D27" s="158"/>
      <c r="E27" s="158"/>
      <c r="F27" s="158"/>
      <c r="G27" s="158"/>
      <c r="H27" s="158"/>
      <c r="I27" s="158"/>
      <c r="J27" s="158"/>
      <c r="K27" s="158"/>
      <c r="N27" s="156" t="s">
        <v>179</v>
      </c>
    </row>
    <row r="28" spans="1:14" x14ac:dyDescent="0.25">
      <c r="A28" s="158"/>
      <c r="B28" s="158"/>
      <c r="C28" s="158"/>
      <c r="D28" s="158"/>
      <c r="E28" s="158"/>
      <c r="F28" s="158"/>
      <c r="G28" s="158"/>
      <c r="H28" s="158"/>
      <c r="I28" s="158"/>
      <c r="J28" s="158"/>
      <c r="K28" s="158"/>
      <c r="N28" s="156" t="s">
        <v>180</v>
      </c>
    </row>
    <row r="29" spans="1:14" x14ac:dyDescent="0.25">
      <c r="A29" s="158"/>
      <c r="B29" s="158"/>
      <c r="C29" s="158"/>
      <c r="D29" s="158"/>
      <c r="E29" s="158"/>
      <c r="F29" s="158"/>
      <c r="G29" s="158"/>
      <c r="H29" s="158"/>
      <c r="I29" s="158"/>
      <c r="J29" s="158"/>
      <c r="K29" s="158"/>
      <c r="N29" s="156" t="s">
        <v>181</v>
      </c>
    </row>
    <row r="30" spans="1:14" x14ac:dyDescent="0.25">
      <c r="A30" s="158"/>
      <c r="B30" s="158"/>
      <c r="C30" s="158"/>
      <c r="D30" s="158"/>
      <c r="E30" s="158"/>
      <c r="F30" s="158"/>
      <c r="G30" s="158"/>
      <c r="H30" s="158"/>
      <c r="I30" s="158"/>
      <c r="J30" s="158"/>
      <c r="K30" s="158"/>
      <c r="N30" s="156" t="s">
        <v>182</v>
      </c>
    </row>
    <row r="31" spans="1:14" x14ac:dyDescent="0.25">
      <c r="A31" s="158"/>
      <c r="B31" s="158"/>
      <c r="C31" s="158"/>
      <c r="D31" s="158"/>
      <c r="E31" s="158"/>
      <c r="F31" s="158"/>
      <c r="G31" s="158"/>
      <c r="H31" s="158"/>
      <c r="I31" s="158"/>
      <c r="J31" s="158"/>
      <c r="K31" s="158"/>
      <c r="N31" s="156" t="s">
        <v>364</v>
      </c>
    </row>
    <row r="32" spans="1:14" x14ac:dyDescent="0.25">
      <c r="A32" s="158"/>
      <c r="B32" s="158"/>
      <c r="C32" s="158"/>
      <c r="D32" s="158"/>
      <c r="E32" s="158"/>
      <c r="F32" s="158"/>
      <c r="G32" s="158"/>
      <c r="H32" s="158"/>
      <c r="I32" s="158"/>
      <c r="J32" s="158"/>
      <c r="K32" s="158"/>
      <c r="N32" s="156" t="s">
        <v>184</v>
      </c>
    </row>
    <row r="33" spans="1:14" x14ac:dyDescent="0.25">
      <c r="A33" s="158"/>
      <c r="B33" s="158"/>
      <c r="C33" s="158"/>
      <c r="D33" s="158"/>
      <c r="E33" s="158"/>
      <c r="F33" s="158"/>
      <c r="G33" s="158"/>
      <c r="H33" s="158"/>
      <c r="I33" s="158"/>
      <c r="J33" s="158"/>
      <c r="K33" s="158"/>
      <c r="N33" s="156" t="s">
        <v>185</v>
      </c>
    </row>
    <row r="34" spans="1:14" x14ac:dyDescent="0.25">
      <c r="A34" s="158"/>
      <c r="B34" s="158"/>
      <c r="C34" s="158"/>
      <c r="D34" s="158"/>
      <c r="E34" s="158"/>
      <c r="F34" s="158"/>
      <c r="G34" s="158"/>
      <c r="H34" s="158"/>
      <c r="I34" s="158"/>
      <c r="J34" s="158"/>
      <c r="K34" s="158"/>
      <c r="N34" s="156" t="s">
        <v>186</v>
      </c>
    </row>
    <row r="35" spans="1:14" x14ac:dyDescent="0.25">
      <c r="A35" s="158"/>
      <c r="B35" s="158"/>
      <c r="C35" s="158"/>
      <c r="D35" s="158"/>
      <c r="E35" s="158"/>
      <c r="F35" s="158"/>
      <c r="G35" s="158"/>
      <c r="H35" s="158"/>
      <c r="I35" s="158"/>
      <c r="J35" s="158"/>
      <c r="K35" s="158"/>
      <c r="N35" s="156" t="s">
        <v>167</v>
      </c>
    </row>
    <row r="36" spans="1:14" x14ac:dyDescent="0.25">
      <c r="A36" s="158"/>
      <c r="B36" s="158"/>
      <c r="C36" s="158"/>
      <c r="D36" s="158"/>
      <c r="E36" s="158"/>
      <c r="F36" s="158"/>
      <c r="G36" s="158"/>
      <c r="H36" s="158"/>
      <c r="I36" s="158"/>
      <c r="J36" s="158"/>
      <c r="K36" s="158"/>
    </row>
    <row r="37" spans="1:14" x14ac:dyDescent="0.25">
      <c r="A37" s="158"/>
      <c r="B37" s="158"/>
      <c r="C37" s="158"/>
      <c r="D37" s="158"/>
      <c r="E37" s="158"/>
      <c r="F37" s="158"/>
      <c r="G37" s="158"/>
      <c r="H37" s="158"/>
      <c r="I37" s="158"/>
      <c r="J37" s="158"/>
      <c r="K37" s="158"/>
    </row>
    <row r="38" spans="1:14" x14ac:dyDescent="0.25">
      <c r="A38" s="158"/>
      <c r="B38" s="158"/>
      <c r="C38" s="158"/>
      <c r="D38" s="158"/>
      <c r="E38" s="158"/>
      <c r="F38" s="158"/>
      <c r="G38" s="158"/>
      <c r="H38" s="158"/>
      <c r="I38" s="158"/>
      <c r="J38" s="158"/>
      <c r="K38" s="158"/>
    </row>
    <row r="39" spans="1:14" x14ac:dyDescent="0.25">
      <c r="A39" s="158"/>
      <c r="B39" s="158"/>
      <c r="C39" s="158"/>
      <c r="D39" s="158"/>
      <c r="E39" s="158"/>
      <c r="F39" s="158"/>
      <c r="G39" s="158"/>
      <c r="H39" s="158"/>
      <c r="I39" s="158"/>
      <c r="J39" s="158"/>
      <c r="K39" s="158"/>
    </row>
    <row r="40" spans="1:14" x14ac:dyDescent="0.25">
      <c r="A40" s="158"/>
      <c r="B40" s="158"/>
      <c r="C40" s="158"/>
      <c r="D40" s="158"/>
      <c r="E40" s="158"/>
      <c r="F40" s="158"/>
      <c r="G40" s="158"/>
      <c r="H40" s="158"/>
      <c r="I40" s="158"/>
      <c r="J40" s="158"/>
      <c r="K40" s="158"/>
    </row>
    <row r="41" spans="1:14" x14ac:dyDescent="0.25">
      <c r="A41" s="158"/>
      <c r="B41" s="158"/>
      <c r="C41" s="158"/>
      <c r="D41" s="158"/>
      <c r="E41" s="158"/>
      <c r="F41" s="158"/>
      <c r="G41" s="158"/>
      <c r="H41" s="158"/>
      <c r="I41" s="158"/>
      <c r="J41" s="158"/>
      <c r="K41" s="158"/>
    </row>
    <row r="42" spans="1:14" x14ac:dyDescent="0.25">
      <c r="A42" s="158"/>
      <c r="B42" s="158"/>
      <c r="C42" s="158"/>
      <c r="D42" s="158"/>
      <c r="E42" s="158"/>
      <c r="F42" s="158"/>
      <c r="G42" s="158"/>
      <c r="H42" s="158"/>
      <c r="I42" s="158"/>
      <c r="J42" s="158"/>
      <c r="K42" s="158"/>
    </row>
    <row r="43" spans="1:14" x14ac:dyDescent="0.25">
      <c r="A43" s="158"/>
      <c r="B43" s="158"/>
      <c r="C43" s="158"/>
      <c r="D43" s="158"/>
      <c r="E43" s="158"/>
      <c r="F43" s="158"/>
      <c r="G43" s="158"/>
      <c r="H43" s="158"/>
      <c r="I43" s="158"/>
      <c r="J43" s="158"/>
      <c r="K43" s="158"/>
    </row>
    <row r="44" spans="1:14" x14ac:dyDescent="0.25">
      <c r="A44" s="158"/>
      <c r="B44" s="158"/>
      <c r="C44" s="158"/>
      <c r="D44" s="158"/>
      <c r="E44" s="158"/>
      <c r="F44" s="158"/>
      <c r="G44" s="158"/>
      <c r="H44" s="158"/>
      <c r="I44" s="158"/>
      <c r="J44" s="158"/>
      <c r="K44" s="158"/>
    </row>
    <row r="45" spans="1:14" x14ac:dyDescent="0.25">
      <c r="A45" s="158"/>
      <c r="B45" s="158"/>
      <c r="C45" s="158"/>
      <c r="D45" s="158"/>
      <c r="E45" s="158"/>
      <c r="F45" s="158"/>
      <c r="G45" s="158"/>
      <c r="H45" s="158"/>
      <c r="I45" s="158"/>
      <c r="J45" s="158"/>
      <c r="K45" s="158"/>
    </row>
    <row r="46" spans="1:14" x14ac:dyDescent="0.25">
      <c r="A46" s="158"/>
      <c r="B46" s="158"/>
      <c r="C46" s="158"/>
      <c r="D46" s="158"/>
      <c r="E46" s="158"/>
      <c r="F46" s="158"/>
      <c r="G46" s="158"/>
      <c r="H46" s="158"/>
      <c r="I46" s="158"/>
      <c r="J46" s="158"/>
      <c r="K46" s="158"/>
    </row>
    <row r="47" spans="1:14" x14ac:dyDescent="0.25">
      <c r="A47" s="158"/>
      <c r="B47" s="158"/>
      <c r="C47" s="158"/>
      <c r="D47" s="158"/>
      <c r="E47" s="158"/>
      <c r="F47" s="158"/>
      <c r="G47" s="158"/>
      <c r="H47" s="158"/>
      <c r="I47" s="158"/>
      <c r="J47" s="158"/>
      <c r="K47" s="158"/>
    </row>
    <row r="48" spans="1:14" x14ac:dyDescent="0.25">
      <c r="A48" s="158"/>
      <c r="B48" s="158"/>
      <c r="C48" s="158"/>
      <c r="D48" s="158"/>
      <c r="E48" s="158"/>
      <c r="F48" s="158"/>
      <c r="G48" s="158"/>
      <c r="H48" s="158"/>
      <c r="I48" s="158"/>
      <c r="J48" s="158"/>
      <c r="K48" s="158"/>
    </row>
  </sheetData>
  <mergeCells count="3">
    <mergeCell ref="A3:B3"/>
    <mergeCell ref="A4:M4"/>
    <mergeCell ref="A14:M1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52"/>
  <sheetViews>
    <sheetView showGridLines="0" view="pageLayout" topLeftCell="A16" zoomScaleNormal="100" zoomScaleSheetLayoutView="100" workbookViewId="0">
      <selection activeCell="Q11" sqref="Q11"/>
    </sheetView>
  </sheetViews>
  <sheetFormatPr baseColWidth="10" defaultColWidth="11.42578125" defaultRowHeight="12.75" outlineLevelRow="1" outlineLevelCol="1" x14ac:dyDescent="0.25"/>
  <cols>
    <col min="1" max="1" width="14.28515625" style="156" customWidth="1"/>
    <col min="2" max="2" width="0.5703125" style="156" customWidth="1"/>
    <col min="3" max="4" width="6.85546875" style="156" customWidth="1"/>
    <col min="5" max="7" width="5.7109375" style="156" customWidth="1"/>
    <col min="8" max="9" width="6.85546875" style="156" customWidth="1"/>
    <col min="10" max="11" width="5.7109375" style="156" customWidth="1"/>
    <col min="12" max="12" width="6.7109375" style="156" customWidth="1"/>
    <col min="13" max="13" width="7.5703125" style="156" customWidth="1"/>
    <col min="14" max="14" width="7.5703125" style="156" hidden="1" customWidth="1" outlineLevel="1"/>
    <col min="15" max="15" width="11.42578125" style="156" collapsed="1"/>
    <col min="16" max="16384" width="11.42578125" style="156"/>
  </cols>
  <sheetData>
    <row r="1" spans="1:14" ht="22.15" customHeight="1" x14ac:dyDescent="0.3">
      <c r="A1" s="160" t="str">
        <f>CONCATENATE(Inhalt_K6!B36,"   ",Inhalt_K6!C36)</f>
        <v>614   Wohnfläche im Mai 2022 nach Größe und Stadtteilen</v>
      </c>
    </row>
    <row r="2" spans="1:14" ht="6" customHeight="1" x14ac:dyDescent="0.25"/>
    <row r="3" spans="1:14" s="162" customFormat="1" ht="88.5" customHeight="1" x14ac:dyDescent="0.25">
      <c r="A3" s="481" t="s">
        <v>285</v>
      </c>
      <c r="B3" s="482"/>
      <c r="C3" s="227" t="s">
        <v>295</v>
      </c>
      <c r="D3" s="227" t="s">
        <v>286</v>
      </c>
      <c r="E3" s="227" t="s">
        <v>287</v>
      </c>
      <c r="F3" s="227" t="s">
        <v>294</v>
      </c>
      <c r="G3" s="227" t="s">
        <v>293</v>
      </c>
      <c r="H3" s="227" t="s">
        <v>292</v>
      </c>
      <c r="I3" s="227" t="s">
        <v>291</v>
      </c>
      <c r="J3" s="227" t="s">
        <v>290</v>
      </c>
      <c r="K3" s="227" t="s">
        <v>289</v>
      </c>
      <c r="L3" s="227" t="s">
        <v>288</v>
      </c>
      <c r="M3" s="328" t="s">
        <v>296</v>
      </c>
      <c r="N3" s="162" t="s">
        <v>297</v>
      </c>
    </row>
    <row r="4" spans="1:14" s="162" customFormat="1" ht="27.75" customHeight="1" x14ac:dyDescent="0.25">
      <c r="A4" s="480" t="s">
        <v>332</v>
      </c>
      <c r="B4" s="480"/>
      <c r="C4" s="480"/>
      <c r="D4" s="480"/>
      <c r="E4" s="480"/>
      <c r="F4" s="480"/>
      <c r="G4" s="480"/>
      <c r="H4" s="480"/>
      <c r="I4" s="480"/>
      <c r="J4" s="480"/>
      <c r="K4" s="480"/>
      <c r="L4" s="480"/>
      <c r="M4" s="480"/>
      <c r="N4" s="229"/>
    </row>
    <row r="5" spans="1:14" s="162" customFormat="1" x14ac:dyDescent="0.25">
      <c r="A5" s="230" t="s">
        <v>322</v>
      </c>
      <c r="B5" s="246"/>
      <c r="C5" s="243">
        <v>1880</v>
      </c>
      <c r="D5" s="243">
        <v>2220</v>
      </c>
      <c r="E5" s="243">
        <v>448</v>
      </c>
      <c r="F5" s="243">
        <v>346</v>
      </c>
      <c r="G5" s="243">
        <v>1124</v>
      </c>
      <c r="H5" s="243">
        <v>1611</v>
      </c>
      <c r="I5" s="243">
        <v>1917</v>
      </c>
      <c r="J5" s="243">
        <v>157</v>
      </c>
      <c r="K5" s="243">
        <v>660</v>
      </c>
      <c r="L5" s="243">
        <v>740</v>
      </c>
      <c r="M5" s="242">
        <v>11104</v>
      </c>
      <c r="N5" s="231">
        <v>0</v>
      </c>
    </row>
    <row r="6" spans="1:14" s="165" customFormat="1" x14ac:dyDescent="0.25">
      <c r="A6" s="230" t="s">
        <v>323</v>
      </c>
      <c r="B6" s="247"/>
      <c r="C6" s="242">
        <v>3035</v>
      </c>
      <c r="D6" s="242">
        <v>6041</v>
      </c>
      <c r="E6" s="242">
        <v>1283</v>
      </c>
      <c r="F6" s="242">
        <v>1128</v>
      </c>
      <c r="G6" s="242">
        <v>3724</v>
      </c>
      <c r="H6" s="242">
        <v>7152</v>
      </c>
      <c r="I6" s="242">
        <v>7028</v>
      </c>
      <c r="J6" s="242">
        <v>466</v>
      </c>
      <c r="K6" s="242">
        <v>2243</v>
      </c>
      <c r="L6" s="242">
        <v>2688</v>
      </c>
      <c r="M6" s="242">
        <v>34800</v>
      </c>
      <c r="N6" s="231">
        <v>3</v>
      </c>
    </row>
    <row r="7" spans="1:14" s="165" customFormat="1" x14ac:dyDescent="0.25">
      <c r="A7" s="233" t="s">
        <v>324</v>
      </c>
      <c r="B7" s="247"/>
      <c r="C7" s="243">
        <v>2312</v>
      </c>
      <c r="D7" s="243">
        <v>6183</v>
      </c>
      <c r="E7" s="243">
        <v>2252</v>
      </c>
      <c r="F7" s="243">
        <v>2305</v>
      </c>
      <c r="G7" s="243">
        <v>2650</v>
      </c>
      <c r="H7" s="243">
        <v>6944</v>
      </c>
      <c r="I7" s="243">
        <v>5294</v>
      </c>
      <c r="J7" s="243">
        <v>757</v>
      </c>
      <c r="K7" s="243">
        <v>2770</v>
      </c>
      <c r="L7" s="243">
        <v>2183</v>
      </c>
      <c r="M7" s="242">
        <v>33660</v>
      </c>
      <c r="N7" s="231">
        <v>9</v>
      </c>
    </row>
    <row r="8" spans="1:14" s="165" customFormat="1" x14ac:dyDescent="0.25">
      <c r="A8" s="230" t="s">
        <v>325</v>
      </c>
      <c r="B8" s="247"/>
      <c r="C8" s="243">
        <v>1136</v>
      </c>
      <c r="D8" s="243">
        <v>3366</v>
      </c>
      <c r="E8" s="243">
        <v>650</v>
      </c>
      <c r="F8" s="243">
        <v>789</v>
      </c>
      <c r="G8" s="243">
        <v>997</v>
      </c>
      <c r="H8" s="243">
        <v>2982</v>
      </c>
      <c r="I8" s="243">
        <v>2721</v>
      </c>
      <c r="J8" s="243">
        <v>446</v>
      </c>
      <c r="K8" s="243">
        <v>1291</v>
      </c>
      <c r="L8" s="243">
        <v>1177</v>
      </c>
      <c r="M8" s="242">
        <v>15556</v>
      </c>
      <c r="N8" s="231">
        <v>0</v>
      </c>
    </row>
    <row r="9" spans="1:14" s="165" customFormat="1" x14ac:dyDescent="0.25">
      <c r="A9" s="230" t="s">
        <v>326</v>
      </c>
      <c r="B9" s="247"/>
      <c r="C9" s="243">
        <v>568</v>
      </c>
      <c r="D9" s="243">
        <v>2410</v>
      </c>
      <c r="E9" s="243">
        <v>349</v>
      </c>
      <c r="F9" s="243">
        <v>348</v>
      </c>
      <c r="G9" s="243">
        <v>454</v>
      </c>
      <c r="H9" s="243">
        <v>1817</v>
      </c>
      <c r="I9" s="243">
        <v>2215</v>
      </c>
      <c r="J9" s="243">
        <v>358</v>
      </c>
      <c r="K9" s="243">
        <v>922</v>
      </c>
      <c r="L9" s="243">
        <v>863</v>
      </c>
      <c r="M9" s="242">
        <v>10306</v>
      </c>
      <c r="N9" s="236">
        <v>0</v>
      </c>
    </row>
    <row r="10" spans="1:14" s="165" customFormat="1" x14ac:dyDescent="0.25">
      <c r="A10" s="237" t="s">
        <v>327</v>
      </c>
      <c r="B10" s="247"/>
      <c r="C10" s="243">
        <v>292</v>
      </c>
      <c r="D10" s="243">
        <v>1876</v>
      </c>
      <c r="E10" s="243">
        <v>298</v>
      </c>
      <c r="F10" s="243">
        <v>244</v>
      </c>
      <c r="G10" s="243">
        <v>251</v>
      </c>
      <c r="H10" s="243">
        <v>1342</v>
      </c>
      <c r="I10" s="243">
        <v>1733</v>
      </c>
      <c r="J10" s="243">
        <v>292</v>
      </c>
      <c r="K10" s="243">
        <v>683</v>
      </c>
      <c r="L10" s="243">
        <v>610</v>
      </c>
      <c r="M10" s="242">
        <v>7619</v>
      </c>
      <c r="N10" s="238">
        <v>0</v>
      </c>
    </row>
    <row r="11" spans="1:14" s="165" customFormat="1" x14ac:dyDescent="0.25">
      <c r="A11" s="237" t="s">
        <v>328</v>
      </c>
      <c r="B11" s="247"/>
      <c r="C11" s="243">
        <v>178</v>
      </c>
      <c r="D11" s="243">
        <v>1165</v>
      </c>
      <c r="E11" s="243">
        <v>184</v>
      </c>
      <c r="F11" s="243">
        <v>76</v>
      </c>
      <c r="G11" s="243">
        <v>105</v>
      </c>
      <c r="H11" s="243">
        <v>594</v>
      </c>
      <c r="I11" s="243">
        <v>817</v>
      </c>
      <c r="J11" s="243">
        <v>118</v>
      </c>
      <c r="K11" s="243">
        <v>330</v>
      </c>
      <c r="L11" s="243">
        <v>367</v>
      </c>
      <c r="M11" s="242">
        <v>3934</v>
      </c>
      <c r="N11" s="238">
        <v>0</v>
      </c>
    </row>
    <row r="12" spans="1:14" s="165" customFormat="1" x14ac:dyDescent="0.25">
      <c r="A12" s="230" t="s">
        <v>329</v>
      </c>
      <c r="B12" s="247"/>
      <c r="C12" s="243">
        <v>99</v>
      </c>
      <c r="D12" s="243">
        <v>543</v>
      </c>
      <c r="E12" s="243">
        <v>62</v>
      </c>
      <c r="F12" s="243">
        <v>43</v>
      </c>
      <c r="G12" s="243">
        <v>54</v>
      </c>
      <c r="H12" s="243">
        <v>235</v>
      </c>
      <c r="I12" s="243">
        <v>314</v>
      </c>
      <c r="J12" s="243">
        <v>60</v>
      </c>
      <c r="K12" s="243">
        <v>122</v>
      </c>
      <c r="L12" s="243">
        <v>171</v>
      </c>
      <c r="M12" s="242">
        <v>1701</v>
      </c>
      <c r="N12" s="231">
        <v>0</v>
      </c>
    </row>
    <row r="13" spans="1:14" s="165" customFormat="1" x14ac:dyDescent="0.25">
      <c r="A13" s="230" t="s">
        <v>330</v>
      </c>
      <c r="B13" s="247"/>
      <c r="C13" s="243">
        <v>52</v>
      </c>
      <c r="D13" s="243">
        <v>341</v>
      </c>
      <c r="E13" s="243">
        <v>36</v>
      </c>
      <c r="F13" s="243">
        <v>20</v>
      </c>
      <c r="G13" s="243">
        <v>18</v>
      </c>
      <c r="H13" s="243">
        <v>120</v>
      </c>
      <c r="I13" s="243">
        <v>233</v>
      </c>
      <c r="J13" s="243">
        <v>31</v>
      </c>
      <c r="K13" s="243">
        <v>54</v>
      </c>
      <c r="L13" s="243">
        <v>76</v>
      </c>
      <c r="M13" s="242">
        <v>988</v>
      </c>
      <c r="N13" s="231">
        <v>0</v>
      </c>
    </row>
    <row r="14" spans="1:14" s="166" customFormat="1" x14ac:dyDescent="0.25">
      <c r="A14" s="237" t="s">
        <v>331</v>
      </c>
      <c r="B14" s="249"/>
      <c r="C14" s="243">
        <v>133</v>
      </c>
      <c r="D14" s="243">
        <v>498</v>
      </c>
      <c r="E14" s="243">
        <v>48</v>
      </c>
      <c r="F14" s="243">
        <v>36</v>
      </c>
      <c r="G14" s="243">
        <v>31</v>
      </c>
      <c r="H14" s="243">
        <v>142</v>
      </c>
      <c r="I14" s="243">
        <v>399</v>
      </c>
      <c r="J14" s="243">
        <v>52</v>
      </c>
      <c r="K14" s="243">
        <v>62</v>
      </c>
      <c r="L14" s="243">
        <v>142</v>
      </c>
      <c r="M14" s="242">
        <v>1541</v>
      </c>
      <c r="N14" s="231">
        <v>3</v>
      </c>
    </row>
    <row r="15" spans="1:14" customFormat="1" ht="15" x14ac:dyDescent="0.25">
      <c r="A15" s="237" t="s">
        <v>378</v>
      </c>
      <c r="B15" s="247"/>
      <c r="C15" s="243">
        <v>320</v>
      </c>
      <c r="D15" s="243">
        <v>233</v>
      </c>
      <c r="E15" s="243">
        <v>26</v>
      </c>
      <c r="F15" s="243">
        <v>16</v>
      </c>
      <c r="G15" s="243">
        <v>108</v>
      </c>
      <c r="H15" s="243">
        <v>107</v>
      </c>
      <c r="I15" s="243">
        <v>205</v>
      </c>
      <c r="J15" s="243">
        <v>18</v>
      </c>
      <c r="K15" s="243">
        <v>40</v>
      </c>
      <c r="L15" s="243">
        <v>528</v>
      </c>
      <c r="M15" s="242">
        <v>1599</v>
      </c>
      <c r="N15" s="245">
        <v>0</v>
      </c>
    </row>
    <row r="16" spans="1:14" s="166" customFormat="1" ht="20.25" customHeight="1" x14ac:dyDescent="0.25">
      <c r="A16" s="235" t="s">
        <v>383</v>
      </c>
      <c r="B16" s="231"/>
      <c r="C16" s="240">
        <v>10007</v>
      </c>
      <c r="D16" s="240">
        <v>24874</v>
      </c>
      <c r="E16" s="240">
        <v>5639</v>
      </c>
      <c r="F16" s="240">
        <v>5350</v>
      </c>
      <c r="G16" s="240">
        <v>9517</v>
      </c>
      <c r="H16" s="240">
        <v>23046</v>
      </c>
      <c r="I16" s="240">
        <v>22882</v>
      </c>
      <c r="J16" s="240">
        <v>2759</v>
      </c>
      <c r="K16" s="240">
        <v>9171</v>
      </c>
      <c r="L16" s="240">
        <v>9545</v>
      </c>
      <c r="M16" s="330">
        <v>122805</v>
      </c>
      <c r="N16" s="239">
        <v>15</v>
      </c>
    </row>
    <row r="17" spans="1:27" s="162" customFormat="1" ht="27.75" customHeight="1" x14ac:dyDescent="0.25">
      <c r="A17" s="479" t="s">
        <v>333</v>
      </c>
      <c r="B17" s="479"/>
      <c r="C17" s="479"/>
      <c r="D17" s="479"/>
      <c r="E17" s="479"/>
      <c r="F17" s="479"/>
      <c r="G17" s="479"/>
      <c r="H17" s="479"/>
      <c r="I17" s="479"/>
      <c r="J17" s="479"/>
      <c r="K17" s="479"/>
      <c r="L17" s="479"/>
      <c r="M17" s="479"/>
      <c r="N17" s="229"/>
    </row>
    <row r="18" spans="1:27" s="162" customFormat="1" x14ac:dyDescent="0.25">
      <c r="A18" s="230" t="s">
        <v>322</v>
      </c>
      <c r="B18" s="231"/>
      <c r="C18" s="234">
        <f>C5/C$16*100</f>
        <v>18.786849205556109</v>
      </c>
      <c r="D18" s="234">
        <f t="shared" ref="D18:M18" si="0">D5/D$16*100</f>
        <v>8.9249819088204543</v>
      </c>
      <c r="E18" s="234">
        <f t="shared" si="0"/>
        <v>7.9446710409647094</v>
      </c>
      <c r="F18" s="234">
        <f t="shared" si="0"/>
        <v>6.4672897196261676</v>
      </c>
      <c r="G18" s="234">
        <f t="shared" si="0"/>
        <v>11.810444467794474</v>
      </c>
      <c r="H18" s="234">
        <f t="shared" si="0"/>
        <v>6.9903670919031509</v>
      </c>
      <c r="I18" s="234">
        <f t="shared" si="0"/>
        <v>8.3777641814526689</v>
      </c>
      <c r="J18" s="234">
        <f t="shared" si="0"/>
        <v>5.6904675607104025</v>
      </c>
      <c r="K18" s="234">
        <f t="shared" si="0"/>
        <v>7.1965979718678446</v>
      </c>
      <c r="L18" s="234">
        <f t="shared" si="0"/>
        <v>7.7527501309586171</v>
      </c>
      <c r="M18" s="234">
        <f t="shared" si="0"/>
        <v>9.0419771181955131</v>
      </c>
      <c r="N18" s="234"/>
    </row>
    <row r="19" spans="1:27" s="165" customFormat="1" x14ac:dyDescent="0.25">
      <c r="A19" s="230" t="s">
        <v>323</v>
      </c>
      <c r="B19" s="231"/>
      <c r="C19" s="234">
        <f t="shared" ref="C19:M29" si="1">C6/C$16*100</f>
        <v>30.328769861097232</v>
      </c>
      <c r="D19" s="234">
        <f t="shared" si="1"/>
        <v>24.286403473506475</v>
      </c>
      <c r="E19" s="234">
        <f t="shared" si="1"/>
        <v>22.752261039191346</v>
      </c>
      <c r="F19" s="234">
        <f t="shared" si="1"/>
        <v>21.084112149532711</v>
      </c>
      <c r="G19" s="234">
        <f t="shared" si="1"/>
        <v>39.129977934222971</v>
      </c>
      <c r="H19" s="234">
        <f t="shared" si="1"/>
        <v>31.033585003905234</v>
      </c>
      <c r="I19" s="234">
        <f t="shared" si="1"/>
        <v>30.714098417970458</v>
      </c>
      <c r="J19" s="234">
        <f t="shared" si="1"/>
        <v>16.890177600579921</v>
      </c>
      <c r="K19" s="234">
        <f t="shared" si="1"/>
        <v>24.457529168029659</v>
      </c>
      <c r="L19" s="234">
        <f t="shared" si="1"/>
        <v>28.161341016238868</v>
      </c>
      <c r="M19" s="234">
        <f t="shared" si="1"/>
        <v>28.337608403566627</v>
      </c>
      <c r="N19" s="234"/>
    </row>
    <row r="20" spans="1:27" s="165" customFormat="1" x14ac:dyDescent="0.25">
      <c r="A20" s="230" t="s">
        <v>324</v>
      </c>
      <c r="B20" s="231"/>
      <c r="C20" s="234">
        <f t="shared" si="1"/>
        <v>23.103827320875386</v>
      </c>
      <c r="D20" s="234">
        <f t="shared" si="1"/>
        <v>24.857280694701295</v>
      </c>
      <c r="E20" s="234">
        <f t="shared" si="1"/>
        <v>39.936158893420817</v>
      </c>
      <c r="F20" s="234">
        <f t="shared" si="1"/>
        <v>43.084112149532707</v>
      </c>
      <c r="G20" s="234">
        <f t="shared" si="1"/>
        <v>27.84490911001366</v>
      </c>
      <c r="H20" s="234">
        <f t="shared" si="1"/>
        <v>30.131042263299491</v>
      </c>
      <c r="I20" s="234">
        <f t="shared" si="1"/>
        <v>23.13608950266585</v>
      </c>
      <c r="J20" s="234">
        <f t="shared" si="1"/>
        <v>27.437477346864807</v>
      </c>
      <c r="K20" s="234">
        <f t="shared" si="1"/>
        <v>30.203903609202921</v>
      </c>
      <c r="L20" s="234">
        <f t="shared" si="1"/>
        <v>22.870612886327919</v>
      </c>
      <c r="M20" s="234">
        <f t="shared" si="1"/>
        <v>27.409307438622204</v>
      </c>
      <c r="N20" s="234"/>
    </row>
    <row r="21" spans="1:27" s="165" customFormat="1" x14ac:dyDescent="0.25">
      <c r="A21" s="230" t="s">
        <v>325</v>
      </c>
      <c r="B21" s="231"/>
      <c r="C21" s="234">
        <f t="shared" si="1"/>
        <v>11.352053562506246</v>
      </c>
      <c r="D21" s="234">
        <f t="shared" si="1"/>
        <v>13.532202299589931</v>
      </c>
      <c r="E21" s="234">
        <f t="shared" si="1"/>
        <v>11.526866465685405</v>
      </c>
      <c r="F21" s="234">
        <f t="shared" si="1"/>
        <v>14.747663551401867</v>
      </c>
      <c r="G21" s="234">
        <f t="shared" si="1"/>
        <v>10.475990333088157</v>
      </c>
      <c r="H21" s="234">
        <f t="shared" si="1"/>
        <v>12.939338713876595</v>
      </c>
      <c r="I21" s="234">
        <f t="shared" si="1"/>
        <v>11.89144305567695</v>
      </c>
      <c r="J21" s="234">
        <f t="shared" si="1"/>
        <v>16.165277274374773</v>
      </c>
      <c r="K21" s="234">
        <f t="shared" si="1"/>
        <v>14.076981790426343</v>
      </c>
      <c r="L21" s="234">
        <f t="shared" si="1"/>
        <v>12.331063383970665</v>
      </c>
      <c r="M21" s="234">
        <f t="shared" si="1"/>
        <v>12.667236676031107</v>
      </c>
      <c r="N21" s="234"/>
      <c r="Z21" s="337"/>
      <c r="AA21" s="337"/>
    </row>
    <row r="22" spans="1:27" s="165" customFormat="1" x14ac:dyDescent="0.25">
      <c r="A22" s="230" t="s">
        <v>326</v>
      </c>
      <c r="B22" s="238"/>
      <c r="C22" s="234">
        <f t="shared" si="1"/>
        <v>5.6760267812531229</v>
      </c>
      <c r="D22" s="234">
        <f t="shared" si="1"/>
        <v>9.6888317118276106</v>
      </c>
      <c r="E22" s="234">
        <f t="shared" si="1"/>
        <v>6.1890406100372406</v>
      </c>
      <c r="F22" s="234">
        <f t="shared" si="1"/>
        <v>6.5046728971962615</v>
      </c>
      <c r="G22" s="234">
        <f t="shared" si="1"/>
        <v>4.7704108437532842</v>
      </c>
      <c r="H22" s="234">
        <f t="shared" si="1"/>
        <v>7.8842315369261478</v>
      </c>
      <c r="I22" s="234">
        <f t="shared" si="1"/>
        <v>9.6800978935407755</v>
      </c>
      <c r="J22" s="234">
        <f t="shared" si="1"/>
        <v>12.975715839072127</v>
      </c>
      <c r="K22" s="234">
        <f t="shared" si="1"/>
        <v>10.053429287972957</v>
      </c>
      <c r="L22" s="234">
        <f t="shared" si="1"/>
        <v>9.0413829229963323</v>
      </c>
      <c r="M22" s="234">
        <f t="shared" si="1"/>
        <v>8.3921664427344176</v>
      </c>
      <c r="N22" s="234"/>
    </row>
    <row r="23" spans="1:27" s="165" customFormat="1" x14ac:dyDescent="0.25">
      <c r="A23" s="230" t="s">
        <v>327</v>
      </c>
      <c r="B23" s="231"/>
      <c r="C23" s="234">
        <f t="shared" si="1"/>
        <v>2.9179574297991406</v>
      </c>
      <c r="D23" s="234">
        <f t="shared" si="1"/>
        <v>7.5420117391653942</v>
      </c>
      <c r="E23" s="234">
        <f t="shared" si="1"/>
        <v>5.2846249334988471</v>
      </c>
      <c r="F23" s="234">
        <f t="shared" si="1"/>
        <v>4.5607476635514015</v>
      </c>
      <c r="G23" s="234">
        <f t="shared" si="1"/>
        <v>2.6373857307975204</v>
      </c>
      <c r="H23" s="234">
        <f t="shared" si="1"/>
        <v>5.8231363360236053</v>
      </c>
      <c r="I23" s="234">
        <f t="shared" si="1"/>
        <v>7.5736386679486056</v>
      </c>
      <c r="J23" s="234">
        <f t="shared" si="1"/>
        <v>10.583544762595142</v>
      </c>
      <c r="K23" s="234">
        <f t="shared" si="1"/>
        <v>7.4473885072511177</v>
      </c>
      <c r="L23" s="234">
        <f t="shared" si="1"/>
        <v>6.3907805133577789</v>
      </c>
      <c r="M23" s="234">
        <f t="shared" si="1"/>
        <v>6.2041447823785676</v>
      </c>
      <c r="N23" s="234"/>
    </row>
    <row r="24" spans="1:27" s="165" customFormat="1" x14ac:dyDescent="0.25">
      <c r="A24" s="230" t="s">
        <v>328</v>
      </c>
      <c r="B24" s="231"/>
      <c r="C24" s="234">
        <f t="shared" si="1"/>
        <v>1.7787548715898871</v>
      </c>
      <c r="D24" s="234">
        <f t="shared" si="1"/>
        <v>4.6836053710701941</v>
      </c>
      <c r="E24" s="234">
        <f t="shared" si="1"/>
        <v>3.2629898918247919</v>
      </c>
      <c r="F24" s="234">
        <f t="shared" si="1"/>
        <v>1.4205607476635513</v>
      </c>
      <c r="G24" s="234">
        <f t="shared" si="1"/>
        <v>1.103288851528843</v>
      </c>
      <c r="H24" s="234">
        <f t="shared" si="1"/>
        <v>2.577453788076022</v>
      </c>
      <c r="I24" s="234">
        <f t="shared" si="1"/>
        <v>3.5704920898522854</v>
      </c>
      <c r="J24" s="234">
        <f t="shared" si="1"/>
        <v>4.2769119246103662</v>
      </c>
      <c r="K24" s="234">
        <f t="shared" si="1"/>
        <v>3.5982989859339223</v>
      </c>
      <c r="L24" s="234">
        <f t="shared" si="1"/>
        <v>3.8449449973808272</v>
      </c>
      <c r="M24" s="234">
        <f t="shared" si="1"/>
        <v>3.2034526281503197</v>
      </c>
      <c r="N24" s="234"/>
    </row>
    <row r="25" spans="1:27" s="165" customFormat="1" x14ac:dyDescent="0.25">
      <c r="A25" s="230" t="s">
        <v>329</v>
      </c>
      <c r="B25" s="231"/>
      <c r="C25" s="234">
        <f t="shared" si="1"/>
        <v>0.98930748476066754</v>
      </c>
      <c r="D25" s="234">
        <f t="shared" si="1"/>
        <v>2.1830023317520304</v>
      </c>
      <c r="E25" s="234">
        <f t="shared" si="1"/>
        <v>1.0994857244192233</v>
      </c>
      <c r="F25" s="234">
        <f t="shared" si="1"/>
        <v>0.80373831775700921</v>
      </c>
      <c r="G25" s="234">
        <f t="shared" si="1"/>
        <v>0.56740569507197647</v>
      </c>
      <c r="H25" s="234">
        <f t="shared" si="1"/>
        <v>1.0196997309728368</v>
      </c>
      <c r="I25" s="234">
        <f t="shared" si="1"/>
        <v>1.3722576697841098</v>
      </c>
      <c r="J25" s="234">
        <f t="shared" si="1"/>
        <v>2.1747009786154403</v>
      </c>
      <c r="K25" s="234">
        <f t="shared" si="1"/>
        <v>1.3302802311634501</v>
      </c>
      <c r="L25" s="234">
        <f t="shared" si="1"/>
        <v>1.7915138816134102</v>
      </c>
      <c r="M25" s="234">
        <f t="shared" si="1"/>
        <v>1.3851227555881276</v>
      </c>
      <c r="N25" s="234"/>
    </row>
    <row r="26" spans="1:27" s="165" customFormat="1" x14ac:dyDescent="0.25">
      <c r="A26" s="230" t="s">
        <v>330</v>
      </c>
      <c r="B26" s="231"/>
      <c r="C26" s="234">
        <f t="shared" si="1"/>
        <v>0.51963625462176477</v>
      </c>
      <c r="D26" s="234">
        <f t="shared" si="1"/>
        <v>1.3709093832917907</v>
      </c>
      <c r="E26" s="234">
        <f t="shared" si="1"/>
        <v>0.63841106579180706</v>
      </c>
      <c r="F26" s="234">
        <f t="shared" si="1"/>
        <v>0.37383177570093462</v>
      </c>
      <c r="G26" s="234">
        <f t="shared" si="1"/>
        <v>0.18913523169065882</v>
      </c>
      <c r="H26" s="234">
        <f t="shared" si="1"/>
        <v>0.52069773496485283</v>
      </c>
      <c r="I26" s="234">
        <f t="shared" si="1"/>
        <v>1.0182676339480814</v>
      </c>
      <c r="J26" s="234">
        <f t="shared" si="1"/>
        <v>1.1235955056179776</v>
      </c>
      <c r="K26" s="234">
        <f t="shared" si="1"/>
        <v>0.58881256133464177</v>
      </c>
      <c r="L26" s="234">
        <f t="shared" si="1"/>
        <v>0.79622839182818228</v>
      </c>
      <c r="M26" s="234">
        <f t="shared" si="1"/>
        <v>0.80452750295183417</v>
      </c>
      <c r="N26" s="234"/>
    </row>
    <row r="27" spans="1:27" s="165" customFormat="1" x14ac:dyDescent="0.25">
      <c r="A27" s="244" t="s">
        <v>331</v>
      </c>
      <c r="B27" s="231"/>
      <c r="C27" s="234">
        <f t="shared" si="1"/>
        <v>1.3290696512441291</v>
      </c>
      <c r="D27" s="234">
        <f t="shared" si="1"/>
        <v>2.0020905363029673</v>
      </c>
      <c r="E27" s="234">
        <f t="shared" si="1"/>
        <v>0.85121475438907601</v>
      </c>
      <c r="F27" s="234">
        <f t="shared" si="1"/>
        <v>0.67289719626168221</v>
      </c>
      <c r="G27" s="234">
        <f t="shared" si="1"/>
        <v>0.32573289902280134</v>
      </c>
      <c r="H27" s="234">
        <f t="shared" si="1"/>
        <v>0.61615898637507593</v>
      </c>
      <c r="I27" s="234">
        <f t="shared" si="1"/>
        <v>1.7437286950441395</v>
      </c>
      <c r="J27" s="234">
        <f t="shared" si="1"/>
        <v>1.8847408481333816</v>
      </c>
      <c r="K27" s="234">
        <f t="shared" si="1"/>
        <v>0.67604405190273686</v>
      </c>
      <c r="L27" s="234">
        <f t="shared" si="1"/>
        <v>1.4876898899947615</v>
      </c>
      <c r="M27" s="234">
        <f t="shared" si="1"/>
        <v>1.2548349008590856</v>
      </c>
      <c r="N27" s="234"/>
    </row>
    <row r="28" spans="1:27" s="165" customFormat="1" x14ac:dyDescent="0.25">
      <c r="A28" s="244" t="s">
        <v>378</v>
      </c>
      <c r="B28" s="231"/>
      <c r="C28" s="234">
        <f t="shared" si="1"/>
        <v>3.1977615669031678</v>
      </c>
      <c r="D28" s="234">
        <f t="shared" si="1"/>
        <v>0.93672107421403883</v>
      </c>
      <c r="E28" s="234">
        <f t="shared" si="1"/>
        <v>0.4610746586274162</v>
      </c>
      <c r="F28" s="234">
        <f t="shared" si="1"/>
        <v>0.29906542056074764</v>
      </c>
      <c r="G28" s="234">
        <f t="shared" si="1"/>
        <v>1.1348113901439529</v>
      </c>
      <c r="H28" s="234">
        <f t="shared" si="1"/>
        <v>0.46428881367699387</v>
      </c>
      <c r="I28" s="234">
        <f t="shared" si="1"/>
        <v>0.8959007079800716</v>
      </c>
      <c r="J28" s="234">
        <f t="shared" si="1"/>
        <v>0.65241029358463209</v>
      </c>
      <c r="K28" s="234">
        <f t="shared" si="1"/>
        <v>0.43615745284047541</v>
      </c>
      <c r="L28" s="234">
        <f t="shared" si="1"/>
        <v>5.5316919853326345</v>
      </c>
      <c r="M28" s="234">
        <f t="shared" si="1"/>
        <v>1.3020642481983633</v>
      </c>
      <c r="N28" s="234"/>
    </row>
    <row r="29" spans="1:27" s="165" customFormat="1" hidden="1" outlineLevel="1" x14ac:dyDescent="0.25">
      <c r="A29" s="244" t="str">
        <f t="shared" ref="A29" si="2">A16</f>
        <v>insgesamt</v>
      </c>
      <c r="B29" s="231"/>
      <c r="C29" s="234">
        <f t="shared" si="1"/>
        <v>100</v>
      </c>
      <c r="D29" s="234">
        <f t="shared" si="1"/>
        <v>100</v>
      </c>
      <c r="E29" s="234">
        <f t="shared" si="1"/>
        <v>100</v>
      </c>
      <c r="F29" s="234">
        <f t="shared" si="1"/>
        <v>100</v>
      </c>
      <c r="G29" s="234">
        <f t="shared" si="1"/>
        <v>100</v>
      </c>
      <c r="H29" s="234">
        <f t="shared" si="1"/>
        <v>100</v>
      </c>
      <c r="I29" s="234">
        <f t="shared" si="1"/>
        <v>100</v>
      </c>
      <c r="J29" s="234">
        <f t="shared" si="1"/>
        <v>100</v>
      </c>
      <c r="K29" s="234">
        <f t="shared" si="1"/>
        <v>100</v>
      </c>
      <c r="L29" s="234">
        <f t="shared" si="1"/>
        <v>100</v>
      </c>
      <c r="M29" s="234">
        <f t="shared" si="1"/>
        <v>100</v>
      </c>
      <c r="N29" s="234"/>
    </row>
    <row r="30" spans="1:27" ht="18" customHeight="1" collapsed="1" x14ac:dyDescent="0.25">
      <c r="A30" s="226" t="s">
        <v>302</v>
      </c>
      <c r="B30" s="226"/>
      <c r="C30" s="226"/>
      <c r="D30" s="226"/>
      <c r="E30" s="226"/>
      <c r="F30" s="226"/>
      <c r="G30" s="226"/>
      <c r="H30" s="226"/>
      <c r="I30" s="226"/>
      <c r="J30" s="226"/>
      <c r="K30" s="226"/>
      <c r="N30" s="156" t="s">
        <v>276</v>
      </c>
    </row>
    <row r="31" spans="1:27" ht="12.75" customHeight="1" x14ac:dyDescent="0.25">
      <c r="A31" s="158"/>
      <c r="B31" s="158"/>
      <c r="C31" s="158"/>
      <c r="D31" s="158"/>
      <c r="E31" s="158"/>
      <c r="F31" s="158"/>
      <c r="G31" s="158"/>
      <c r="H31" s="158"/>
      <c r="I31" s="158"/>
      <c r="J31" s="158"/>
      <c r="K31" s="158"/>
      <c r="N31" s="156" t="s">
        <v>177</v>
      </c>
    </row>
    <row r="32" spans="1:27" ht="12.75" customHeight="1" x14ac:dyDescent="0.25">
      <c r="A32" s="158"/>
      <c r="B32" s="158"/>
      <c r="C32" s="158"/>
      <c r="D32" s="158"/>
      <c r="E32" s="158"/>
      <c r="F32" s="158"/>
      <c r="G32" s="158"/>
      <c r="H32" s="158"/>
      <c r="I32" s="158"/>
      <c r="J32" s="158"/>
      <c r="K32" s="158"/>
      <c r="N32" s="156" t="s">
        <v>178</v>
      </c>
    </row>
    <row r="33" spans="1:14" x14ac:dyDescent="0.25">
      <c r="A33" s="158"/>
      <c r="B33" s="158"/>
      <c r="C33" s="158"/>
      <c r="D33" s="158"/>
      <c r="E33" s="158"/>
      <c r="F33" s="158"/>
      <c r="G33" s="158"/>
      <c r="H33" s="158"/>
      <c r="I33" s="158"/>
      <c r="J33" s="158"/>
      <c r="K33" s="158"/>
      <c r="N33" s="156" t="s">
        <v>179</v>
      </c>
    </row>
    <row r="34" spans="1:14" x14ac:dyDescent="0.25">
      <c r="A34" s="158"/>
      <c r="B34" s="158"/>
      <c r="C34" s="158"/>
      <c r="D34" s="158"/>
      <c r="E34" s="158"/>
      <c r="F34" s="158"/>
      <c r="G34" s="158"/>
      <c r="H34" s="158"/>
      <c r="I34" s="158"/>
      <c r="J34" s="158"/>
      <c r="K34" s="158"/>
      <c r="N34" s="156" t="s">
        <v>180</v>
      </c>
    </row>
    <row r="35" spans="1:14" x14ac:dyDescent="0.25">
      <c r="A35" s="158"/>
      <c r="B35" s="158"/>
      <c r="C35" s="158"/>
      <c r="D35" s="158"/>
      <c r="E35" s="158"/>
      <c r="F35" s="158"/>
      <c r="G35" s="158"/>
      <c r="H35" s="158"/>
      <c r="I35" s="158"/>
      <c r="J35" s="158"/>
      <c r="K35" s="158"/>
      <c r="N35" s="156" t="s">
        <v>181</v>
      </c>
    </row>
    <row r="36" spans="1:14" x14ac:dyDescent="0.25">
      <c r="A36" s="158"/>
      <c r="B36" s="158"/>
      <c r="C36" s="158"/>
      <c r="D36" s="158"/>
      <c r="E36" s="158"/>
      <c r="F36" s="158"/>
      <c r="G36" s="158"/>
      <c r="H36" s="158"/>
      <c r="I36" s="158"/>
      <c r="J36" s="158"/>
      <c r="K36" s="158"/>
      <c r="N36" s="156" t="s">
        <v>182</v>
      </c>
    </row>
    <row r="37" spans="1:14" x14ac:dyDescent="0.25">
      <c r="A37" s="158"/>
      <c r="B37" s="158"/>
      <c r="C37" s="158"/>
      <c r="D37" s="158"/>
      <c r="E37" s="158"/>
      <c r="F37" s="158"/>
      <c r="G37" s="158"/>
      <c r="H37" s="158"/>
      <c r="I37" s="158"/>
      <c r="J37" s="158"/>
      <c r="K37" s="158"/>
      <c r="N37" s="156" t="s">
        <v>364</v>
      </c>
    </row>
    <row r="38" spans="1:14" x14ac:dyDescent="0.25">
      <c r="A38" s="158"/>
      <c r="B38" s="158"/>
      <c r="C38" s="158"/>
      <c r="D38" s="158"/>
      <c r="E38" s="158"/>
      <c r="F38" s="158"/>
      <c r="G38" s="158"/>
      <c r="H38" s="158"/>
      <c r="I38" s="158"/>
      <c r="J38" s="158"/>
      <c r="K38" s="158"/>
      <c r="N38" s="156" t="s">
        <v>184</v>
      </c>
    </row>
    <row r="39" spans="1:14" x14ac:dyDescent="0.25">
      <c r="A39" s="158"/>
      <c r="B39" s="158"/>
      <c r="C39" s="158"/>
      <c r="D39" s="158"/>
      <c r="E39" s="158"/>
      <c r="F39" s="158"/>
      <c r="G39" s="158"/>
      <c r="H39" s="158"/>
      <c r="I39" s="158"/>
      <c r="J39" s="158"/>
      <c r="K39" s="158"/>
      <c r="N39" s="156" t="s">
        <v>185</v>
      </c>
    </row>
    <row r="40" spans="1:14" x14ac:dyDescent="0.25">
      <c r="A40" s="158"/>
      <c r="B40" s="158"/>
      <c r="C40" s="158"/>
      <c r="D40" s="158"/>
      <c r="E40" s="158"/>
      <c r="F40" s="158"/>
      <c r="G40" s="158"/>
      <c r="H40" s="158"/>
      <c r="I40" s="158"/>
      <c r="J40" s="158"/>
      <c r="K40" s="158"/>
      <c r="N40" s="156" t="s">
        <v>186</v>
      </c>
    </row>
    <row r="41" spans="1:14" x14ac:dyDescent="0.25">
      <c r="A41" s="158"/>
      <c r="B41" s="158"/>
      <c r="C41" s="158"/>
      <c r="D41" s="158"/>
      <c r="E41" s="158"/>
      <c r="F41" s="158"/>
      <c r="G41" s="158"/>
      <c r="H41" s="158"/>
      <c r="I41" s="158"/>
      <c r="J41" s="158"/>
      <c r="K41" s="158"/>
      <c r="N41" s="156" t="s">
        <v>167</v>
      </c>
    </row>
    <row r="42" spans="1:14" x14ac:dyDescent="0.25">
      <c r="A42" s="158"/>
      <c r="B42" s="158"/>
      <c r="C42" s="158"/>
      <c r="D42" s="158"/>
      <c r="E42" s="158"/>
      <c r="F42" s="158"/>
      <c r="G42" s="158"/>
      <c r="H42" s="158"/>
      <c r="I42" s="158"/>
      <c r="J42" s="158"/>
      <c r="K42" s="158"/>
    </row>
    <row r="43" spans="1:14" x14ac:dyDescent="0.25">
      <c r="A43" s="158"/>
      <c r="B43" s="158"/>
      <c r="C43" s="158"/>
      <c r="D43" s="158"/>
      <c r="E43" s="158"/>
      <c r="F43" s="158"/>
      <c r="G43" s="158"/>
      <c r="H43" s="158"/>
      <c r="I43" s="158"/>
      <c r="J43" s="158"/>
      <c r="K43" s="158"/>
    </row>
    <row r="44" spans="1:14" x14ac:dyDescent="0.25">
      <c r="A44" s="158"/>
      <c r="B44" s="158"/>
      <c r="C44" s="158"/>
      <c r="D44" s="158"/>
      <c r="E44" s="158"/>
      <c r="F44" s="158"/>
      <c r="G44" s="158"/>
      <c r="H44" s="158"/>
      <c r="I44" s="158"/>
      <c r="J44" s="158"/>
      <c r="K44" s="158"/>
    </row>
    <row r="45" spans="1:14" x14ac:dyDescent="0.25">
      <c r="A45" s="158"/>
      <c r="B45" s="158"/>
      <c r="C45" s="158"/>
      <c r="D45" s="158"/>
      <c r="E45" s="158"/>
      <c r="F45" s="158"/>
      <c r="G45" s="158"/>
      <c r="H45" s="158"/>
      <c r="I45" s="158"/>
      <c r="J45" s="158"/>
      <c r="K45" s="158"/>
    </row>
    <row r="46" spans="1:14" x14ac:dyDescent="0.25">
      <c r="A46" s="158"/>
      <c r="B46" s="158"/>
      <c r="C46" s="158"/>
      <c r="D46" s="158"/>
      <c r="E46" s="158"/>
      <c r="F46" s="158"/>
      <c r="G46" s="158"/>
      <c r="H46" s="158"/>
      <c r="I46" s="158"/>
      <c r="J46" s="158"/>
      <c r="K46" s="158"/>
    </row>
    <row r="47" spans="1:14" x14ac:dyDescent="0.25">
      <c r="A47" s="158"/>
      <c r="B47" s="158"/>
      <c r="C47" s="158"/>
      <c r="D47" s="158"/>
      <c r="E47" s="158"/>
      <c r="F47" s="158"/>
      <c r="G47" s="158"/>
      <c r="H47" s="158"/>
      <c r="I47" s="158"/>
      <c r="J47" s="158"/>
      <c r="K47" s="158"/>
    </row>
    <row r="48" spans="1:14" x14ac:dyDescent="0.25">
      <c r="A48" s="158"/>
      <c r="B48" s="158"/>
      <c r="C48" s="158"/>
      <c r="D48" s="158"/>
      <c r="E48" s="158"/>
      <c r="F48" s="158"/>
      <c r="G48" s="158"/>
      <c r="H48" s="158"/>
      <c r="I48" s="158"/>
      <c r="J48" s="158"/>
      <c r="K48" s="158"/>
    </row>
    <row r="49" spans="1:11" x14ac:dyDescent="0.25">
      <c r="A49" s="158"/>
      <c r="B49" s="158"/>
      <c r="C49" s="158"/>
      <c r="D49" s="158"/>
      <c r="E49" s="158"/>
      <c r="F49" s="158"/>
      <c r="G49" s="158"/>
      <c r="H49" s="158"/>
      <c r="I49" s="158"/>
      <c r="J49" s="158"/>
      <c r="K49" s="158"/>
    </row>
    <row r="50" spans="1:11" x14ac:dyDescent="0.25">
      <c r="A50" s="158"/>
      <c r="B50" s="158"/>
      <c r="C50" s="158"/>
      <c r="D50" s="158"/>
      <c r="E50" s="158"/>
      <c r="F50" s="158"/>
      <c r="G50" s="158"/>
      <c r="H50" s="158"/>
      <c r="I50" s="158"/>
      <c r="J50" s="158"/>
      <c r="K50" s="158"/>
    </row>
    <row r="51" spans="1:11" x14ac:dyDescent="0.25">
      <c r="A51" s="158"/>
      <c r="B51" s="158"/>
      <c r="C51" s="158"/>
      <c r="D51" s="158"/>
      <c r="E51" s="158"/>
      <c r="F51" s="158"/>
      <c r="G51" s="158"/>
      <c r="H51" s="158"/>
      <c r="I51" s="158"/>
      <c r="J51" s="158"/>
      <c r="K51" s="158"/>
    </row>
    <row r="52" spans="1:11" x14ac:dyDescent="0.25">
      <c r="A52" s="158"/>
      <c r="B52" s="158"/>
      <c r="C52" s="158"/>
      <c r="D52" s="158"/>
      <c r="E52" s="158"/>
      <c r="F52" s="158"/>
      <c r="G52" s="158"/>
      <c r="H52" s="158"/>
      <c r="I52" s="158"/>
      <c r="J52" s="158"/>
      <c r="K52" s="158"/>
    </row>
  </sheetData>
  <mergeCells count="3">
    <mergeCell ref="A3:B3"/>
    <mergeCell ref="A4:M4"/>
    <mergeCell ref="A17:M17"/>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46"/>
  <sheetViews>
    <sheetView showGridLines="0" view="pageLayout" topLeftCell="A19" zoomScaleNormal="100" zoomScaleSheetLayoutView="100" workbookViewId="0">
      <selection activeCell="P36" sqref="P36"/>
    </sheetView>
  </sheetViews>
  <sheetFormatPr baseColWidth="10" defaultColWidth="11.42578125" defaultRowHeight="12.75" outlineLevelRow="1" outlineLevelCol="1" x14ac:dyDescent="0.25"/>
  <cols>
    <col min="1" max="1" width="19.85546875" style="156" customWidth="1"/>
    <col min="2" max="2" width="0.42578125" style="156" customWidth="1"/>
    <col min="3" max="9" width="5.85546875" style="156" customWidth="1"/>
    <col min="10" max="10" width="5.42578125" style="156" customWidth="1"/>
    <col min="11" max="12" width="5.85546875" style="156" customWidth="1"/>
    <col min="13" max="13" width="6.7109375" style="156" customWidth="1"/>
    <col min="14" max="14" width="7.5703125" style="156" hidden="1" customWidth="1" outlineLevel="1"/>
    <col min="15" max="15" width="11.42578125" style="156" collapsed="1"/>
    <col min="16" max="16384" width="11.42578125" style="156"/>
  </cols>
  <sheetData>
    <row r="1" spans="1:14" ht="22.15" customHeight="1" x14ac:dyDescent="0.3">
      <c r="A1" s="160" t="str">
        <f>CONCATENATE(Inhalt_K6!B37,"   ",Inhalt_K6!C37)</f>
        <v>615   Leerstand im Mai 2022 nach Art und Stadtteilen</v>
      </c>
    </row>
    <row r="2" spans="1:14" ht="6" customHeight="1" x14ac:dyDescent="0.25"/>
    <row r="3" spans="1:14" s="162" customFormat="1" ht="88.5" customHeight="1" x14ac:dyDescent="0.25">
      <c r="A3" s="481" t="s">
        <v>285</v>
      </c>
      <c r="B3" s="482"/>
      <c r="C3" s="227" t="s">
        <v>295</v>
      </c>
      <c r="D3" s="227" t="s">
        <v>286</v>
      </c>
      <c r="E3" s="227" t="s">
        <v>287</v>
      </c>
      <c r="F3" s="227" t="s">
        <v>294</v>
      </c>
      <c r="G3" s="227" t="s">
        <v>293</v>
      </c>
      <c r="H3" s="227" t="s">
        <v>292</v>
      </c>
      <c r="I3" s="227" t="s">
        <v>291</v>
      </c>
      <c r="J3" s="227" t="s">
        <v>290</v>
      </c>
      <c r="K3" s="227" t="s">
        <v>289</v>
      </c>
      <c r="L3" s="227" t="s">
        <v>288</v>
      </c>
      <c r="M3" s="328" t="s">
        <v>296</v>
      </c>
      <c r="N3" s="162" t="s">
        <v>297</v>
      </c>
    </row>
    <row r="4" spans="1:14" s="162" customFormat="1" ht="27.75" customHeight="1" x14ac:dyDescent="0.25">
      <c r="A4" s="480" t="s">
        <v>334</v>
      </c>
      <c r="B4" s="480"/>
      <c r="C4" s="480"/>
      <c r="D4" s="480"/>
      <c r="E4" s="480"/>
      <c r="F4" s="480"/>
      <c r="G4" s="480"/>
      <c r="H4" s="480"/>
      <c r="I4" s="480"/>
      <c r="J4" s="480"/>
      <c r="K4" s="480"/>
      <c r="L4" s="480"/>
      <c r="M4" s="480"/>
      <c r="N4" s="229"/>
    </row>
    <row r="5" spans="1:14" s="162" customFormat="1" x14ac:dyDescent="0.25">
      <c r="A5" s="230" t="s">
        <v>340</v>
      </c>
      <c r="B5" s="231"/>
      <c r="C5" s="243">
        <v>19142</v>
      </c>
      <c r="D5" s="243">
        <v>48582</v>
      </c>
      <c r="E5" s="243">
        <v>10480</v>
      </c>
      <c r="F5" s="243">
        <v>10396</v>
      </c>
      <c r="G5" s="243">
        <v>18626</v>
      </c>
      <c r="H5" s="243">
        <v>44888</v>
      </c>
      <c r="I5" s="243">
        <v>44734</v>
      </c>
      <c r="J5" s="243">
        <v>5316</v>
      </c>
      <c r="K5" s="243">
        <v>17930</v>
      </c>
      <c r="L5" s="243">
        <v>18514</v>
      </c>
      <c r="M5" s="329">
        <v>238640</v>
      </c>
      <c r="N5" s="231">
        <v>30</v>
      </c>
    </row>
    <row r="6" spans="1:14" s="165" customFormat="1" ht="13.5" customHeight="1" x14ac:dyDescent="0.25">
      <c r="A6" s="244" t="s">
        <v>341</v>
      </c>
      <c r="B6" s="231"/>
      <c r="C6" s="242">
        <v>24</v>
      </c>
      <c r="D6" s="242">
        <v>24</v>
      </c>
      <c r="E6" s="242">
        <v>184</v>
      </c>
      <c r="F6" s="242">
        <v>0</v>
      </c>
      <c r="G6" s="242">
        <v>12</v>
      </c>
      <c r="H6" s="242">
        <v>12</v>
      </c>
      <c r="I6" s="242">
        <v>14</v>
      </c>
      <c r="J6" s="242">
        <v>0</v>
      </c>
      <c r="K6" s="242">
        <v>10</v>
      </c>
      <c r="L6" s="242">
        <v>14</v>
      </c>
      <c r="M6" s="329">
        <v>284</v>
      </c>
      <c r="N6" s="231">
        <v>0</v>
      </c>
    </row>
    <row r="7" spans="1:14" s="165" customFormat="1" ht="25.5" customHeight="1" x14ac:dyDescent="0.25">
      <c r="A7" s="356" t="s">
        <v>335</v>
      </c>
      <c r="B7" s="231"/>
      <c r="C7" s="242">
        <v>410</v>
      </c>
      <c r="D7" s="242">
        <v>594</v>
      </c>
      <c r="E7" s="242">
        <v>160</v>
      </c>
      <c r="F7" s="242">
        <v>186</v>
      </c>
      <c r="G7" s="242">
        <v>250</v>
      </c>
      <c r="H7" s="242">
        <v>608</v>
      </c>
      <c r="I7" s="242">
        <v>502</v>
      </c>
      <c r="J7" s="242">
        <v>76</v>
      </c>
      <c r="K7" s="242">
        <v>194</v>
      </c>
      <c r="L7" s="242">
        <v>190</v>
      </c>
      <c r="M7" s="329">
        <v>3164</v>
      </c>
      <c r="N7" s="231">
        <v>0</v>
      </c>
    </row>
    <row r="8" spans="1:14" s="165" customFormat="1" x14ac:dyDescent="0.25">
      <c r="A8" s="244" t="s">
        <v>336</v>
      </c>
      <c r="B8" s="231"/>
      <c r="C8" s="242">
        <v>28</v>
      </c>
      <c r="D8" s="242">
        <v>118</v>
      </c>
      <c r="E8" s="242">
        <v>10</v>
      </c>
      <c r="F8" s="242">
        <v>6</v>
      </c>
      <c r="G8" s="242">
        <v>10</v>
      </c>
      <c r="H8" s="242">
        <v>46</v>
      </c>
      <c r="I8" s="242">
        <v>44</v>
      </c>
      <c r="J8" s="242">
        <v>18</v>
      </c>
      <c r="K8" s="242">
        <v>14</v>
      </c>
      <c r="L8" s="242">
        <v>68</v>
      </c>
      <c r="M8" s="329">
        <v>350</v>
      </c>
      <c r="N8" s="231">
        <v>0</v>
      </c>
    </row>
    <row r="9" spans="1:14" s="165" customFormat="1" ht="25.5" customHeight="1" x14ac:dyDescent="0.25">
      <c r="A9" s="244" t="s">
        <v>337</v>
      </c>
      <c r="B9" s="231"/>
      <c r="C9" s="242">
        <v>322</v>
      </c>
      <c r="D9" s="242">
        <v>246</v>
      </c>
      <c r="E9" s="242">
        <v>334</v>
      </c>
      <c r="F9" s="242">
        <v>28</v>
      </c>
      <c r="G9" s="242">
        <v>84</v>
      </c>
      <c r="H9" s="242">
        <v>384</v>
      </c>
      <c r="I9" s="242">
        <v>286</v>
      </c>
      <c r="J9" s="242">
        <v>58</v>
      </c>
      <c r="K9" s="242">
        <v>130</v>
      </c>
      <c r="L9" s="242">
        <v>152</v>
      </c>
      <c r="M9" s="329">
        <v>2024</v>
      </c>
      <c r="N9" s="231">
        <v>0</v>
      </c>
    </row>
    <row r="10" spans="1:14" s="165" customFormat="1" x14ac:dyDescent="0.25">
      <c r="A10" s="244" t="s">
        <v>338</v>
      </c>
      <c r="B10" s="231"/>
      <c r="C10" s="242">
        <v>60</v>
      </c>
      <c r="D10" s="242">
        <v>110</v>
      </c>
      <c r="E10" s="242">
        <v>84</v>
      </c>
      <c r="F10" s="242">
        <v>34</v>
      </c>
      <c r="G10" s="242">
        <v>28</v>
      </c>
      <c r="H10" s="242">
        <v>124</v>
      </c>
      <c r="I10" s="242">
        <v>120</v>
      </c>
      <c r="J10" s="242">
        <v>52</v>
      </c>
      <c r="K10" s="242">
        <v>42</v>
      </c>
      <c r="L10" s="242">
        <v>96</v>
      </c>
      <c r="M10" s="329">
        <v>750</v>
      </c>
      <c r="N10" s="231">
        <v>0</v>
      </c>
    </row>
    <row r="11" spans="1:14" s="165" customFormat="1" ht="25.5" customHeight="1" x14ac:dyDescent="0.25">
      <c r="A11" s="244" t="s">
        <v>339</v>
      </c>
      <c r="B11" s="231"/>
      <c r="C11" s="242">
        <v>34</v>
      </c>
      <c r="D11" s="242">
        <v>84</v>
      </c>
      <c r="E11" s="242">
        <v>30</v>
      </c>
      <c r="F11" s="242">
        <v>28</v>
      </c>
      <c r="G11" s="242">
        <v>22</v>
      </c>
      <c r="H11" s="242">
        <v>36</v>
      </c>
      <c r="I11" s="242">
        <v>68</v>
      </c>
      <c r="J11" s="242">
        <v>0</v>
      </c>
      <c r="K11" s="242">
        <v>34</v>
      </c>
      <c r="L11" s="242">
        <v>60</v>
      </c>
      <c r="M11" s="329">
        <v>392</v>
      </c>
      <c r="N11" s="231">
        <v>0</v>
      </c>
    </row>
    <row r="12" spans="1:14" s="166" customFormat="1" ht="20.25" customHeight="1" x14ac:dyDescent="0.25">
      <c r="A12" s="235" t="s">
        <v>382</v>
      </c>
      <c r="B12" s="231"/>
      <c r="C12" s="240">
        <f>SUM(C6:C11)</f>
        <v>878</v>
      </c>
      <c r="D12" s="240">
        <f t="shared" ref="D12:M12" si="0">SUM(D6:D11)</f>
        <v>1176</v>
      </c>
      <c r="E12" s="240">
        <f t="shared" si="0"/>
        <v>802</v>
      </c>
      <c r="F12" s="240">
        <f t="shared" si="0"/>
        <v>282</v>
      </c>
      <c r="G12" s="240">
        <f t="shared" si="0"/>
        <v>406</v>
      </c>
      <c r="H12" s="240">
        <f t="shared" si="0"/>
        <v>1210</v>
      </c>
      <c r="I12" s="240">
        <f t="shared" si="0"/>
        <v>1034</v>
      </c>
      <c r="J12" s="240">
        <f t="shared" si="0"/>
        <v>204</v>
      </c>
      <c r="K12" s="240">
        <f t="shared" si="0"/>
        <v>424</v>
      </c>
      <c r="L12" s="240">
        <f t="shared" si="0"/>
        <v>580</v>
      </c>
      <c r="M12" s="330">
        <f t="shared" si="0"/>
        <v>6964</v>
      </c>
      <c r="N12" s="239"/>
    </row>
    <row r="13" spans="1:14" s="162" customFormat="1" ht="27.75" customHeight="1" x14ac:dyDescent="0.25">
      <c r="A13" s="479" t="s">
        <v>342</v>
      </c>
      <c r="B13" s="479"/>
      <c r="C13" s="479"/>
      <c r="D13" s="479"/>
      <c r="E13" s="479"/>
      <c r="F13" s="479"/>
      <c r="G13" s="479"/>
      <c r="H13" s="479"/>
      <c r="I13" s="479"/>
      <c r="J13" s="479"/>
      <c r="K13" s="479"/>
      <c r="L13" s="479"/>
      <c r="M13" s="479"/>
      <c r="N13" s="229"/>
    </row>
    <row r="14" spans="1:14" s="162" customFormat="1" hidden="1" outlineLevel="1" x14ac:dyDescent="0.25">
      <c r="A14" s="230" t="str">
        <f t="shared" ref="A14:A20" si="1">A5</f>
        <v>Kein Leerstand</v>
      </c>
      <c r="B14" s="231"/>
      <c r="C14" s="234">
        <f>100-C21</f>
        <v>95.413227457945879</v>
      </c>
      <c r="D14" s="234">
        <f>100-D21</f>
        <v>97.579350376682726</v>
      </c>
      <c r="E14" s="234">
        <f t="shared" ref="E14:M14" si="2">100-E21</f>
        <v>92.347328244274806</v>
      </c>
      <c r="F14" s="234">
        <f t="shared" si="2"/>
        <v>97.287418237783768</v>
      </c>
      <c r="G14" s="234">
        <f t="shared" si="2"/>
        <v>97.820251261677228</v>
      </c>
      <c r="H14" s="234">
        <f t="shared" si="2"/>
        <v>97.304402067367675</v>
      </c>
      <c r="I14" s="234">
        <f t="shared" si="2"/>
        <v>97.688559037868288</v>
      </c>
      <c r="J14" s="234">
        <f t="shared" si="2"/>
        <v>96.162528216704288</v>
      </c>
      <c r="K14" s="234">
        <f t="shared" si="2"/>
        <v>97.635248187395433</v>
      </c>
      <c r="L14" s="234">
        <f t="shared" si="2"/>
        <v>96.867235605487735</v>
      </c>
      <c r="M14" s="331">
        <f t="shared" si="2"/>
        <v>97.081796848809915</v>
      </c>
      <c r="N14" s="234"/>
    </row>
    <row r="15" spans="1:14" s="165" customFormat="1" ht="13.5" customHeight="1" collapsed="1" x14ac:dyDescent="0.25">
      <c r="A15" s="373" t="str">
        <f t="shared" si="1"/>
        <v>Geplanter Abriss/Rückbau</v>
      </c>
      <c r="B15" s="231"/>
      <c r="C15" s="234">
        <f t="shared" ref="C15:D19" si="3">C6/C$12*100</f>
        <v>2.7334851936218678</v>
      </c>
      <c r="D15" s="234">
        <f>D6/D$12*100</f>
        <v>2.0408163265306123</v>
      </c>
      <c r="E15" s="234">
        <f t="shared" ref="E15:M15" si="4">E6/E$12*100</f>
        <v>22.942643391521198</v>
      </c>
      <c r="F15" s="234">
        <f t="shared" si="4"/>
        <v>0</v>
      </c>
      <c r="G15" s="234">
        <f t="shared" si="4"/>
        <v>2.9556650246305418</v>
      </c>
      <c r="H15" s="234">
        <f t="shared" si="4"/>
        <v>0.99173553719008267</v>
      </c>
      <c r="I15" s="234">
        <f t="shared" si="4"/>
        <v>1.3539651837524178</v>
      </c>
      <c r="J15" s="234">
        <f t="shared" si="4"/>
        <v>0</v>
      </c>
      <c r="K15" s="234">
        <f t="shared" si="4"/>
        <v>2.358490566037736</v>
      </c>
      <c r="L15" s="234">
        <f t="shared" si="4"/>
        <v>2.4137931034482758</v>
      </c>
      <c r="M15" s="331">
        <f t="shared" si="4"/>
        <v>4.0781160252728315</v>
      </c>
      <c r="N15" s="231"/>
    </row>
    <row r="16" spans="1:14" s="165" customFormat="1" ht="25.5" customHeight="1" x14ac:dyDescent="0.25">
      <c r="A16" s="230" t="str">
        <f t="shared" si="1"/>
        <v>Innerhalb von 3 Monaten für den Bezug verfügbar</v>
      </c>
      <c r="B16" s="231"/>
      <c r="C16" s="234">
        <f t="shared" si="3"/>
        <v>46.697038724373577</v>
      </c>
      <c r="D16" s="234">
        <f>D7/D$12*100</f>
        <v>50.510204081632651</v>
      </c>
      <c r="E16" s="234">
        <f t="shared" ref="E16:M16" si="5">E7/E$12*100</f>
        <v>19.950124688279303</v>
      </c>
      <c r="F16" s="234">
        <f t="shared" si="5"/>
        <v>65.957446808510639</v>
      </c>
      <c r="G16" s="234">
        <f t="shared" si="5"/>
        <v>61.576354679802961</v>
      </c>
      <c r="H16" s="234">
        <f t="shared" si="5"/>
        <v>50.247933884297524</v>
      </c>
      <c r="I16" s="234">
        <f t="shared" si="5"/>
        <v>48.549323017408128</v>
      </c>
      <c r="J16" s="234">
        <f t="shared" si="5"/>
        <v>37.254901960784316</v>
      </c>
      <c r="K16" s="234">
        <f t="shared" si="5"/>
        <v>45.754716981132077</v>
      </c>
      <c r="L16" s="234">
        <f t="shared" si="5"/>
        <v>32.758620689655174</v>
      </c>
      <c r="M16" s="331">
        <f t="shared" si="5"/>
        <v>45.433658816771974</v>
      </c>
      <c r="N16" s="234"/>
    </row>
    <row r="17" spans="1:14" s="165" customFormat="1" x14ac:dyDescent="0.25">
      <c r="A17" s="230" t="str">
        <f t="shared" si="1"/>
        <v>Künftige Selbstnutzung</v>
      </c>
      <c r="B17" s="231"/>
      <c r="C17" s="234">
        <f t="shared" si="3"/>
        <v>3.1890660592255129</v>
      </c>
      <c r="D17" s="234">
        <f t="shared" si="3"/>
        <v>10.034013605442176</v>
      </c>
      <c r="E17" s="234">
        <f t="shared" ref="E17:M17" si="6">E8/E$12*100</f>
        <v>1.2468827930174564</v>
      </c>
      <c r="F17" s="234">
        <f t="shared" si="6"/>
        <v>2.1276595744680851</v>
      </c>
      <c r="G17" s="234">
        <f t="shared" si="6"/>
        <v>2.4630541871921183</v>
      </c>
      <c r="H17" s="234">
        <f t="shared" si="6"/>
        <v>3.8016528925619832</v>
      </c>
      <c r="I17" s="234">
        <f t="shared" si="6"/>
        <v>4.2553191489361701</v>
      </c>
      <c r="J17" s="234">
        <f t="shared" si="6"/>
        <v>8.8235294117647065</v>
      </c>
      <c r="K17" s="234">
        <f t="shared" si="6"/>
        <v>3.3018867924528301</v>
      </c>
      <c r="L17" s="234">
        <f t="shared" si="6"/>
        <v>11.724137931034482</v>
      </c>
      <c r="M17" s="331">
        <f t="shared" si="6"/>
        <v>5.0258472142446875</v>
      </c>
      <c r="N17" s="234"/>
    </row>
    <row r="18" spans="1:14" s="165" customFormat="1" ht="25.5" customHeight="1" x14ac:dyDescent="0.25">
      <c r="A18" s="230" t="str">
        <f t="shared" si="1"/>
        <v>Laufende bzw. geplante Baumaßnahmen</v>
      </c>
      <c r="B18" s="238"/>
      <c r="C18" s="234">
        <f t="shared" si="3"/>
        <v>36.674259681093396</v>
      </c>
      <c r="D18" s="234">
        <f t="shared" si="3"/>
        <v>20.918367346938776</v>
      </c>
      <c r="E18" s="234">
        <f t="shared" ref="E18:M18" si="7">E9/E$12*100</f>
        <v>41.645885286783042</v>
      </c>
      <c r="F18" s="234">
        <f t="shared" si="7"/>
        <v>9.9290780141843982</v>
      </c>
      <c r="G18" s="234">
        <f t="shared" si="7"/>
        <v>20.689655172413794</v>
      </c>
      <c r="H18" s="234">
        <f t="shared" si="7"/>
        <v>31.735537190082646</v>
      </c>
      <c r="I18" s="234">
        <f t="shared" si="7"/>
        <v>27.659574468085108</v>
      </c>
      <c r="J18" s="234">
        <f t="shared" si="7"/>
        <v>28.431372549019606</v>
      </c>
      <c r="K18" s="234">
        <f t="shared" si="7"/>
        <v>30.660377358490564</v>
      </c>
      <c r="L18" s="234">
        <f t="shared" si="7"/>
        <v>26.206896551724139</v>
      </c>
      <c r="M18" s="331">
        <f t="shared" si="7"/>
        <v>29.063756461803564</v>
      </c>
      <c r="N18" s="234"/>
    </row>
    <row r="19" spans="1:14" s="165" customFormat="1" x14ac:dyDescent="0.25">
      <c r="A19" s="230" t="str">
        <f t="shared" si="1"/>
        <v>Sonstiger Grund</v>
      </c>
      <c r="B19" s="231"/>
      <c r="C19" s="234">
        <f t="shared" si="3"/>
        <v>6.83371298405467</v>
      </c>
      <c r="D19" s="234">
        <f t="shared" si="3"/>
        <v>9.3537414965986407</v>
      </c>
      <c r="E19" s="234">
        <f t="shared" ref="E19:M19" si="8">E10/E$12*100</f>
        <v>10.473815461346634</v>
      </c>
      <c r="F19" s="234">
        <f t="shared" si="8"/>
        <v>12.056737588652481</v>
      </c>
      <c r="G19" s="234">
        <f t="shared" si="8"/>
        <v>6.8965517241379306</v>
      </c>
      <c r="H19" s="234">
        <f t="shared" si="8"/>
        <v>10.24793388429752</v>
      </c>
      <c r="I19" s="234">
        <f t="shared" si="8"/>
        <v>11.605415860735009</v>
      </c>
      <c r="J19" s="234">
        <f t="shared" si="8"/>
        <v>25.490196078431371</v>
      </c>
      <c r="K19" s="234">
        <f t="shared" si="8"/>
        <v>9.9056603773584904</v>
      </c>
      <c r="L19" s="234">
        <f t="shared" si="8"/>
        <v>16.551724137931036</v>
      </c>
      <c r="M19" s="331">
        <f t="shared" si="8"/>
        <v>10.769672601952902</v>
      </c>
      <c r="N19" s="234"/>
    </row>
    <row r="20" spans="1:14" s="165" customFormat="1" ht="25.5" customHeight="1" x14ac:dyDescent="0.25">
      <c r="A20" s="230" t="str">
        <f t="shared" si="1"/>
        <v>Verkauf des Gebäudes oder der Wohnung</v>
      </c>
      <c r="B20" s="231"/>
      <c r="C20" s="234">
        <f>C11/C$12*100</f>
        <v>3.8724373576309796</v>
      </c>
      <c r="D20" s="234">
        <f t="shared" ref="D20:M20" si="9">D11/D$12*100</f>
        <v>7.1428571428571423</v>
      </c>
      <c r="E20" s="234">
        <f t="shared" si="9"/>
        <v>3.7406483790523692</v>
      </c>
      <c r="F20" s="234">
        <f t="shared" si="9"/>
        <v>9.9290780141843982</v>
      </c>
      <c r="G20" s="234">
        <f t="shared" si="9"/>
        <v>5.4187192118226601</v>
      </c>
      <c r="H20" s="234">
        <f t="shared" si="9"/>
        <v>2.9752066115702478</v>
      </c>
      <c r="I20" s="234">
        <f t="shared" si="9"/>
        <v>6.5764023210831715</v>
      </c>
      <c r="J20" s="234">
        <f t="shared" si="9"/>
        <v>0</v>
      </c>
      <c r="K20" s="234">
        <f t="shared" si="9"/>
        <v>8.0188679245283012</v>
      </c>
      <c r="L20" s="234">
        <f t="shared" si="9"/>
        <v>10.344827586206897</v>
      </c>
      <c r="M20" s="331">
        <f t="shared" si="9"/>
        <v>5.6289488799540495</v>
      </c>
      <c r="N20" s="234"/>
    </row>
    <row r="21" spans="1:14" s="166" customFormat="1" ht="20.25" customHeight="1" x14ac:dyDescent="0.25">
      <c r="A21" s="235" t="s">
        <v>343</v>
      </c>
      <c r="B21" s="231"/>
      <c r="C21" s="239">
        <f>C12/C5*100</f>
        <v>4.5867725420541214</v>
      </c>
      <c r="D21" s="239">
        <f t="shared" ref="D21:M21" si="10">D12/D5*100</f>
        <v>2.4206496233172778</v>
      </c>
      <c r="E21" s="239">
        <f t="shared" si="10"/>
        <v>7.6526717557251906</v>
      </c>
      <c r="F21" s="239">
        <f t="shared" si="10"/>
        <v>2.7125817622162369</v>
      </c>
      <c r="G21" s="239">
        <f t="shared" si="10"/>
        <v>2.1797487383227745</v>
      </c>
      <c r="H21" s="239">
        <f t="shared" si="10"/>
        <v>2.6955979326323294</v>
      </c>
      <c r="I21" s="239">
        <f t="shared" si="10"/>
        <v>2.3114409621317118</v>
      </c>
      <c r="J21" s="239">
        <f t="shared" si="10"/>
        <v>3.8374717832957108</v>
      </c>
      <c r="K21" s="239">
        <f t="shared" si="10"/>
        <v>2.364751812604573</v>
      </c>
      <c r="L21" s="239">
        <f t="shared" si="10"/>
        <v>3.132764394512261</v>
      </c>
      <c r="M21" s="332">
        <f t="shared" si="10"/>
        <v>2.9182031511900774</v>
      </c>
      <c r="N21" s="239"/>
    </row>
    <row r="22" spans="1:14" s="166" customFormat="1" ht="20.25" hidden="1" customHeight="1" outlineLevel="1" x14ac:dyDescent="0.25">
      <c r="A22" s="235" t="str">
        <f t="shared" ref="A22" si="11">A12</f>
        <v>Leerstand insgesamt</v>
      </c>
      <c r="B22" s="231"/>
      <c r="C22" s="234">
        <f t="shared" ref="C22:L22" si="12">C12/C$12*100</f>
        <v>100</v>
      </c>
      <c r="D22" s="234">
        <f t="shared" si="12"/>
        <v>100</v>
      </c>
      <c r="E22" s="234">
        <f t="shared" si="12"/>
        <v>100</v>
      </c>
      <c r="F22" s="234">
        <f t="shared" si="12"/>
        <v>100</v>
      </c>
      <c r="G22" s="234">
        <f t="shared" si="12"/>
        <v>100</v>
      </c>
      <c r="H22" s="234">
        <f t="shared" si="12"/>
        <v>100</v>
      </c>
      <c r="I22" s="234">
        <f t="shared" si="12"/>
        <v>100</v>
      </c>
      <c r="J22" s="234">
        <f t="shared" si="12"/>
        <v>100</v>
      </c>
      <c r="K22" s="234">
        <f t="shared" si="12"/>
        <v>100</v>
      </c>
      <c r="L22" s="234">
        <f t="shared" si="12"/>
        <v>100</v>
      </c>
      <c r="M22" s="333">
        <f>M12/$M$12*100</f>
        <v>100</v>
      </c>
      <c r="N22" s="239" t="e">
        <f>#REF!/#REF!*100</f>
        <v>#REF!</v>
      </c>
    </row>
    <row r="23" spans="1:14" ht="18" customHeight="1" collapsed="1" x14ac:dyDescent="0.25">
      <c r="A23" s="226" t="s">
        <v>302</v>
      </c>
      <c r="B23" s="226"/>
      <c r="C23" s="226"/>
      <c r="D23" s="226"/>
      <c r="E23" s="226"/>
      <c r="F23" s="226"/>
      <c r="G23" s="226"/>
      <c r="H23" s="226"/>
      <c r="I23" s="226"/>
      <c r="J23" s="226"/>
      <c r="K23" s="226"/>
      <c r="N23" s="156" t="s">
        <v>276</v>
      </c>
    </row>
    <row r="24" spans="1:14" ht="12.75" customHeight="1" x14ac:dyDescent="0.25">
      <c r="A24" s="158"/>
      <c r="B24" s="158"/>
      <c r="C24" s="158"/>
      <c r="D24" s="158"/>
      <c r="E24" s="158"/>
      <c r="F24" s="158"/>
      <c r="G24" s="158"/>
      <c r="H24" s="158"/>
      <c r="I24" s="158"/>
      <c r="J24" s="158"/>
      <c r="K24" s="158"/>
      <c r="N24" s="156" t="s">
        <v>177</v>
      </c>
    </row>
    <row r="25" spans="1:14" ht="12.75" customHeight="1" x14ac:dyDescent="0.25">
      <c r="A25" s="158"/>
      <c r="B25" s="158"/>
      <c r="C25" s="158"/>
      <c r="D25" s="158"/>
      <c r="E25" s="158"/>
      <c r="F25" s="158"/>
      <c r="G25" s="158"/>
      <c r="H25" s="158"/>
      <c r="I25" s="158"/>
      <c r="J25" s="158"/>
      <c r="K25" s="158"/>
      <c r="N25" s="156" t="s">
        <v>178</v>
      </c>
    </row>
    <row r="26" spans="1:14" x14ac:dyDescent="0.25">
      <c r="A26" s="158"/>
      <c r="B26" s="158"/>
      <c r="C26" s="158"/>
      <c r="D26" s="158"/>
      <c r="E26" s="158"/>
      <c r="F26" s="158"/>
      <c r="G26" s="158"/>
      <c r="H26" s="158"/>
      <c r="I26" s="158"/>
      <c r="J26" s="158"/>
      <c r="K26" s="158"/>
      <c r="N26" s="156" t="s">
        <v>179</v>
      </c>
    </row>
    <row r="27" spans="1:14" x14ac:dyDescent="0.25">
      <c r="A27" s="158"/>
      <c r="B27" s="158"/>
      <c r="C27" s="158"/>
      <c r="D27" s="158"/>
      <c r="E27" s="158"/>
      <c r="F27" s="158"/>
      <c r="G27" s="158"/>
      <c r="H27" s="158"/>
      <c r="I27" s="158"/>
      <c r="J27" s="158"/>
      <c r="K27" s="158"/>
      <c r="N27" s="156" t="s">
        <v>180</v>
      </c>
    </row>
    <row r="28" spans="1:14" x14ac:dyDescent="0.25">
      <c r="A28" s="158"/>
      <c r="B28" s="158"/>
      <c r="C28" s="158"/>
      <c r="D28" s="158"/>
      <c r="E28" s="158"/>
      <c r="F28" s="158"/>
      <c r="G28" s="158"/>
      <c r="H28" s="158"/>
      <c r="I28" s="158"/>
      <c r="J28" s="158"/>
      <c r="K28" s="158"/>
      <c r="N28" s="156" t="s">
        <v>181</v>
      </c>
    </row>
    <row r="29" spans="1:14" x14ac:dyDescent="0.25">
      <c r="A29" s="158"/>
      <c r="B29" s="158"/>
      <c r="C29" s="158"/>
      <c r="D29" s="158"/>
      <c r="E29" s="158"/>
      <c r="F29" s="158"/>
      <c r="G29" s="158"/>
      <c r="H29" s="158"/>
      <c r="I29" s="158"/>
      <c r="J29" s="158"/>
      <c r="K29" s="158"/>
      <c r="N29" s="156" t="s">
        <v>182</v>
      </c>
    </row>
    <row r="30" spans="1:14" x14ac:dyDescent="0.25">
      <c r="A30" s="158"/>
      <c r="B30" s="158"/>
      <c r="C30" s="158"/>
      <c r="D30" s="158"/>
      <c r="E30" s="158"/>
      <c r="F30" s="158"/>
      <c r="G30" s="158"/>
      <c r="H30" s="158"/>
      <c r="I30" s="158"/>
      <c r="J30" s="158"/>
      <c r="K30" s="158"/>
      <c r="N30" s="156" t="s">
        <v>364</v>
      </c>
    </row>
    <row r="31" spans="1:14" x14ac:dyDescent="0.25">
      <c r="A31" s="158"/>
      <c r="B31" s="158"/>
      <c r="C31" s="158"/>
      <c r="D31" s="158"/>
      <c r="E31" s="158"/>
      <c r="F31" s="158"/>
      <c r="G31" s="158"/>
      <c r="H31" s="158"/>
      <c r="I31" s="158"/>
      <c r="J31" s="158"/>
      <c r="K31" s="158"/>
      <c r="N31" s="156" t="s">
        <v>184</v>
      </c>
    </row>
    <row r="32" spans="1:14" x14ac:dyDescent="0.25">
      <c r="A32" s="158"/>
      <c r="B32" s="158"/>
      <c r="C32" s="158"/>
      <c r="D32" s="158"/>
      <c r="E32" s="158"/>
      <c r="F32" s="158"/>
      <c r="G32" s="158"/>
      <c r="H32" s="158"/>
      <c r="I32" s="158"/>
      <c r="J32" s="158"/>
      <c r="K32" s="158"/>
      <c r="N32" s="156" t="s">
        <v>185</v>
      </c>
    </row>
    <row r="33" spans="1:14" x14ac:dyDescent="0.25">
      <c r="A33" s="158"/>
      <c r="B33" s="158"/>
      <c r="C33" s="158"/>
      <c r="D33" s="158"/>
      <c r="E33" s="158"/>
      <c r="F33" s="158"/>
      <c r="G33" s="158"/>
      <c r="H33" s="158"/>
      <c r="I33" s="158"/>
      <c r="J33" s="158"/>
      <c r="K33" s="158"/>
      <c r="N33" s="156" t="s">
        <v>186</v>
      </c>
    </row>
    <row r="34" spans="1:14" x14ac:dyDescent="0.25">
      <c r="A34" s="158"/>
      <c r="B34" s="158"/>
      <c r="C34" s="158"/>
      <c r="D34" s="158"/>
      <c r="E34" s="158"/>
      <c r="F34" s="158"/>
      <c r="G34" s="158"/>
      <c r="H34" s="158"/>
      <c r="I34" s="158"/>
      <c r="J34" s="158"/>
      <c r="K34" s="158"/>
      <c r="N34" s="156" t="s">
        <v>167</v>
      </c>
    </row>
    <row r="35" spans="1:14" x14ac:dyDescent="0.25">
      <c r="A35" s="158"/>
      <c r="B35" s="158"/>
      <c r="C35" s="158"/>
      <c r="D35" s="158"/>
      <c r="E35" s="158"/>
      <c r="F35" s="158"/>
      <c r="G35" s="158"/>
      <c r="H35" s="158"/>
      <c r="I35" s="158"/>
      <c r="J35" s="158"/>
      <c r="K35" s="158"/>
    </row>
    <row r="36" spans="1:14" x14ac:dyDescent="0.25">
      <c r="A36" s="158"/>
      <c r="B36" s="158"/>
      <c r="C36" s="158"/>
      <c r="D36" s="158"/>
      <c r="E36" s="158"/>
      <c r="F36" s="158"/>
      <c r="G36" s="158"/>
      <c r="H36" s="158"/>
      <c r="I36" s="158"/>
      <c r="J36" s="158"/>
      <c r="K36" s="158"/>
    </row>
    <row r="37" spans="1:14" x14ac:dyDescent="0.25">
      <c r="A37" s="158"/>
      <c r="B37" s="158"/>
      <c r="C37" s="158"/>
      <c r="D37" s="158"/>
      <c r="E37" s="158"/>
      <c r="F37" s="158"/>
      <c r="G37" s="158"/>
      <c r="H37" s="158"/>
      <c r="I37" s="158"/>
      <c r="J37" s="158"/>
      <c r="K37" s="158"/>
    </row>
    <row r="38" spans="1:14" x14ac:dyDescent="0.25">
      <c r="A38" s="158"/>
      <c r="B38" s="158"/>
      <c r="C38" s="158"/>
      <c r="D38" s="158"/>
      <c r="E38" s="158"/>
      <c r="F38" s="158"/>
      <c r="G38" s="158"/>
      <c r="H38" s="158"/>
      <c r="I38" s="158"/>
      <c r="J38" s="158"/>
      <c r="K38" s="158"/>
    </row>
    <row r="39" spans="1:14" x14ac:dyDescent="0.25">
      <c r="A39" s="158"/>
      <c r="B39" s="158"/>
      <c r="C39" s="158"/>
      <c r="D39" s="158"/>
      <c r="E39" s="158"/>
      <c r="F39" s="158"/>
      <c r="G39" s="158"/>
      <c r="H39" s="158"/>
      <c r="I39" s="158"/>
      <c r="J39" s="158"/>
      <c r="K39" s="158"/>
    </row>
    <row r="40" spans="1:14" x14ac:dyDescent="0.25">
      <c r="A40" s="158"/>
      <c r="B40" s="158"/>
      <c r="C40" s="158"/>
      <c r="D40" s="158"/>
      <c r="E40" s="158"/>
      <c r="F40" s="158"/>
      <c r="G40" s="158"/>
      <c r="H40" s="158"/>
      <c r="I40" s="158"/>
      <c r="J40" s="158"/>
      <c r="K40" s="158"/>
    </row>
    <row r="41" spans="1:14" x14ac:dyDescent="0.25">
      <c r="A41" s="158"/>
      <c r="B41" s="158"/>
      <c r="C41" s="158"/>
      <c r="D41" s="158"/>
      <c r="E41" s="158"/>
      <c r="F41" s="158"/>
      <c r="G41" s="158"/>
      <c r="H41" s="158"/>
      <c r="I41" s="158"/>
      <c r="J41" s="158"/>
      <c r="K41" s="158"/>
    </row>
    <row r="42" spans="1:14" x14ac:dyDescent="0.25">
      <c r="A42" s="158"/>
      <c r="B42" s="158"/>
      <c r="C42" s="158"/>
      <c r="D42" s="158"/>
      <c r="E42" s="158"/>
      <c r="F42" s="158"/>
      <c r="G42" s="158"/>
      <c r="H42" s="158"/>
      <c r="I42" s="158"/>
      <c r="J42" s="158"/>
      <c r="K42" s="158"/>
    </row>
    <row r="43" spans="1:14" x14ac:dyDescent="0.25">
      <c r="A43" s="158"/>
      <c r="B43" s="158"/>
      <c r="C43" s="158"/>
      <c r="D43" s="158"/>
      <c r="E43" s="158"/>
      <c r="F43" s="158"/>
      <c r="G43" s="158"/>
      <c r="H43" s="158"/>
      <c r="I43" s="158"/>
      <c r="J43" s="158"/>
      <c r="K43" s="158"/>
    </row>
    <row r="44" spans="1:14" x14ac:dyDescent="0.25">
      <c r="A44" s="158"/>
      <c r="B44" s="158"/>
      <c r="C44" s="158"/>
      <c r="D44" s="158"/>
      <c r="E44" s="158"/>
      <c r="F44" s="158"/>
      <c r="G44" s="158"/>
      <c r="H44" s="158"/>
      <c r="I44" s="158"/>
      <c r="J44" s="158"/>
      <c r="K44" s="158"/>
    </row>
    <row r="45" spans="1:14" x14ac:dyDescent="0.25">
      <c r="A45" s="158"/>
      <c r="B45" s="158"/>
      <c r="C45" s="158"/>
      <c r="D45" s="158"/>
      <c r="E45" s="158"/>
      <c r="F45" s="158"/>
      <c r="G45" s="158"/>
      <c r="H45" s="158"/>
      <c r="I45" s="158"/>
      <c r="J45" s="158"/>
      <c r="K45" s="158"/>
    </row>
    <row r="46" spans="1:14" x14ac:dyDescent="0.25">
      <c r="A46" s="158"/>
      <c r="B46" s="158"/>
      <c r="C46" s="158"/>
      <c r="D46" s="158"/>
      <c r="E46" s="158"/>
      <c r="F46" s="158"/>
      <c r="G46" s="158"/>
      <c r="H46" s="158"/>
      <c r="I46" s="158"/>
      <c r="J46" s="158"/>
      <c r="K46" s="158"/>
    </row>
  </sheetData>
  <mergeCells count="3">
    <mergeCell ref="A3:B3"/>
    <mergeCell ref="A4:M4"/>
    <mergeCell ref="A13:M13"/>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EZ49"/>
  <sheetViews>
    <sheetView showGridLines="0" view="pageLayout" topLeftCell="A13" zoomScaleNormal="100" zoomScaleSheetLayoutView="265" workbookViewId="0">
      <selection activeCell="A34" sqref="A34"/>
    </sheetView>
  </sheetViews>
  <sheetFormatPr baseColWidth="10" defaultColWidth="10.85546875" defaultRowHeight="12.75" customHeight="1" x14ac:dyDescent="0.25"/>
  <cols>
    <col min="1" max="1" width="84.85546875" style="183" customWidth="1"/>
    <col min="2" max="2" width="10.42578125" style="183" customWidth="1"/>
    <col min="3" max="3" width="2.85546875" style="183" customWidth="1"/>
    <col min="4" max="4" width="13.85546875" style="183" customWidth="1"/>
    <col min="5" max="5" width="49.7109375" style="183" customWidth="1"/>
    <col min="6" max="6" width="10.85546875" style="183"/>
    <col min="7" max="7" width="28" style="183" customWidth="1"/>
    <col min="8" max="8" width="4.42578125" style="183" customWidth="1"/>
    <col min="9" max="16384" width="10.85546875" style="183"/>
  </cols>
  <sheetData>
    <row r="1" spans="1:8" s="98" customFormat="1" ht="22.15" customHeight="1" x14ac:dyDescent="0.3">
      <c r="A1" s="184" t="s">
        <v>2</v>
      </c>
      <c r="H1" s="101"/>
    </row>
    <row r="2" spans="1:8" s="178" customFormat="1" ht="3.6" customHeight="1" x14ac:dyDescent="0.25"/>
    <row r="3" spans="1:8" s="178" customFormat="1" ht="16.5" customHeight="1" x14ac:dyDescent="0.25">
      <c r="A3" s="212" t="s">
        <v>188</v>
      </c>
    </row>
    <row r="4" spans="1:8" s="178" customFormat="1" ht="42" customHeight="1" x14ac:dyDescent="0.25">
      <c r="A4" s="210" t="s">
        <v>189</v>
      </c>
      <c r="B4" s="209"/>
      <c r="C4" s="209"/>
      <c r="D4" s="209"/>
      <c r="E4" s="209"/>
    </row>
    <row r="5" spans="1:8" s="178" customFormat="1" ht="3.6" customHeight="1" x14ac:dyDescent="0.25">
      <c r="A5" s="179"/>
      <c r="B5" s="179"/>
      <c r="C5" s="179"/>
      <c r="D5" s="179"/>
      <c r="E5" s="179"/>
    </row>
    <row r="6" spans="1:8" s="178" customFormat="1" ht="16.5" customHeight="1" x14ac:dyDescent="0.25">
      <c r="A6" s="211" t="s">
        <v>190</v>
      </c>
    </row>
    <row r="7" spans="1:8" s="178" customFormat="1" ht="40.5" customHeight="1" x14ac:dyDescent="0.25">
      <c r="A7" s="210" t="s">
        <v>379</v>
      </c>
      <c r="B7" s="209"/>
      <c r="C7" s="209"/>
      <c r="D7" s="209"/>
      <c r="E7" s="209"/>
    </row>
    <row r="8" spans="1:8" s="178" customFormat="1" ht="3.6" customHeight="1" x14ac:dyDescent="0.25">
      <c r="A8" s="179"/>
      <c r="B8" s="179"/>
      <c r="C8" s="179"/>
      <c r="D8" s="179"/>
      <c r="E8" s="179"/>
    </row>
    <row r="9" spans="1:8" s="178" customFormat="1" ht="16.5" customHeight="1" x14ac:dyDescent="0.25">
      <c r="A9" s="211" t="s">
        <v>251</v>
      </c>
    </row>
    <row r="10" spans="1:8" s="178" customFormat="1" ht="82.5" customHeight="1" x14ac:dyDescent="0.25">
      <c r="A10" s="210" t="s">
        <v>252</v>
      </c>
      <c r="B10" s="209"/>
      <c r="C10" s="209"/>
      <c r="D10" s="209"/>
      <c r="E10" s="209"/>
    </row>
    <row r="11" spans="1:8" s="178" customFormat="1" ht="3.6" customHeight="1" x14ac:dyDescent="0.25">
      <c r="A11" s="179"/>
      <c r="B11" s="179"/>
      <c r="C11" s="179"/>
      <c r="D11" s="179"/>
      <c r="E11" s="179"/>
    </row>
    <row r="12" spans="1:8" s="178" customFormat="1" ht="16.5" customHeight="1" x14ac:dyDescent="0.25">
      <c r="A12" s="211" t="s">
        <v>253</v>
      </c>
    </row>
    <row r="13" spans="1:8" s="178" customFormat="1" ht="84" customHeight="1" x14ac:dyDescent="0.25">
      <c r="A13" s="210" t="s">
        <v>269</v>
      </c>
      <c r="B13" s="209"/>
      <c r="C13" s="209"/>
      <c r="D13" s="209"/>
      <c r="E13" s="209"/>
    </row>
    <row r="14" spans="1:8" s="178" customFormat="1" ht="3.6" customHeight="1" x14ac:dyDescent="0.25">
      <c r="A14" s="179"/>
      <c r="B14" s="179"/>
      <c r="C14" s="179"/>
      <c r="D14" s="179"/>
      <c r="E14" s="179"/>
    </row>
    <row r="15" spans="1:8" s="178" customFormat="1" ht="16.5" customHeight="1" x14ac:dyDescent="0.25">
      <c r="A15" s="212" t="s">
        <v>28</v>
      </c>
    </row>
    <row r="16" spans="1:8" s="178" customFormat="1" ht="12.75" customHeight="1" x14ac:dyDescent="0.25">
      <c r="A16" s="210" t="s">
        <v>191</v>
      </c>
      <c r="B16" s="209"/>
      <c r="C16" s="209"/>
      <c r="D16" s="209"/>
      <c r="E16" s="209"/>
    </row>
    <row r="17" spans="1:5" s="178" customFormat="1" ht="3.6" customHeight="1" x14ac:dyDescent="0.25">
      <c r="A17" s="179"/>
      <c r="B17" s="179"/>
      <c r="C17" s="179"/>
      <c r="D17" s="179"/>
      <c r="E17" s="179"/>
    </row>
    <row r="18" spans="1:5" s="178" customFormat="1" ht="16.5" customHeight="1" x14ac:dyDescent="0.25">
      <c r="A18" s="212" t="s">
        <v>162</v>
      </c>
    </row>
    <row r="19" spans="1:5" s="178" customFormat="1" ht="66" customHeight="1" x14ac:dyDescent="0.25">
      <c r="A19" s="210" t="s">
        <v>361</v>
      </c>
      <c r="B19" s="209"/>
      <c r="C19" s="209"/>
      <c r="D19" s="209"/>
      <c r="E19" s="209"/>
    </row>
    <row r="20" spans="1:5" s="178" customFormat="1" ht="3.6" customHeight="1" x14ac:dyDescent="0.25">
      <c r="A20" s="179"/>
      <c r="B20" s="179"/>
      <c r="C20" s="179"/>
      <c r="D20" s="179"/>
      <c r="E20" s="179"/>
    </row>
    <row r="21" spans="1:5" s="178" customFormat="1" ht="16.5" customHeight="1" x14ac:dyDescent="0.25">
      <c r="A21" s="212" t="s">
        <v>192</v>
      </c>
    </row>
    <row r="22" spans="1:5" s="178" customFormat="1" ht="39.75" customHeight="1" x14ac:dyDescent="0.25">
      <c r="A22" s="210" t="s">
        <v>193</v>
      </c>
      <c r="B22" s="209"/>
      <c r="C22" s="209"/>
      <c r="D22" s="209"/>
      <c r="E22" s="209"/>
    </row>
    <row r="23" spans="1:5" s="178" customFormat="1" ht="3.6" customHeight="1" x14ac:dyDescent="0.25">
      <c r="A23" s="179"/>
      <c r="B23" s="179"/>
      <c r="C23" s="179"/>
      <c r="D23" s="179"/>
      <c r="E23" s="179"/>
    </row>
    <row r="24" spans="1:5" s="178" customFormat="1" ht="16.5" customHeight="1" x14ac:dyDescent="0.25">
      <c r="A24" s="211" t="s">
        <v>4</v>
      </c>
      <c r="B24" s="180"/>
      <c r="C24" s="180"/>
    </row>
    <row r="25" spans="1:5" s="178" customFormat="1" ht="28.5" customHeight="1" x14ac:dyDescent="0.25">
      <c r="A25" s="210" t="s">
        <v>256</v>
      </c>
      <c r="B25" s="209"/>
      <c r="C25" s="209"/>
      <c r="D25" s="209"/>
      <c r="E25" s="209"/>
    </row>
    <row r="26" spans="1:5" s="178" customFormat="1" ht="3.6" customHeight="1" x14ac:dyDescent="0.25">
      <c r="A26" s="179"/>
      <c r="B26" s="179"/>
      <c r="C26" s="179"/>
      <c r="D26" s="179"/>
      <c r="E26" s="179"/>
    </row>
    <row r="27" spans="1:5" s="178" customFormat="1" ht="16.5" customHeight="1" x14ac:dyDescent="0.25">
      <c r="A27" s="212" t="s">
        <v>27</v>
      </c>
    </row>
    <row r="28" spans="1:5" s="178" customFormat="1" ht="12.75" customHeight="1" x14ac:dyDescent="0.25">
      <c r="A28" s="209" t="s">
        <v>194</v>
      </c>
      <c r="B28" s="209"/>
      <c r="C28" s="209"/>
      <c r="D28" s="209"/>
      <c r="E28" s="209"/>
    </row>
    <row r="29" spans="1:5" s="178" customFormat="1" ht="3.6" customHeight="1" x14ac:dyDescent="0.25">
      <c r="A29" s="179"/>
      <c r="B29" s="179"/>
      <c r="C29" s="179"/>
      <c r="D29" s="179"/>
      <c r="E29" s="179"/>
    </row>
    <row r="30" spans="1:5" s="178" customFormat="1" ht="16.5" customHeight="1" x14ac:dyDescent="0.25">
      <c r="A30" s="212" t="s">
        <v>195</v>
      </c>
      <c r="B30" s="180"/>
      <c r="C30" s="180"/>
    </row>
    <row r="31" spans="1:5" s="178" customFormat="1" ht="41.25" customHeight="1" x14ac:dyDescent="0.25">
      <c r="A31" s="210" t="s">
        <v>357</v>
      </c>
      <c r="B31" s="209"/>
      <c r="C31" s="209"/>
      <c r="D31" s="209"/>
      <c r="E31" s="209"/>
    </row>
    <row r="32" spans="1:5" s="178" customFormat="1" ht="3.6" customHeight="1" x14ac:dyDescent="0.25">
      <c r="A32" s="179"/>
      <c r="B32" s="179"/>
      <c r="C32" s="179"/>
      <c r="D32" s="179"/>
      <c r="E32" s="179"/>
    </row>
    <row r="33" spans="1:16380" s="178" customFormat="1" ht="16.5" customHeight="1" x14ac:dyDescent="0.25">
      <c r="A33" s="212" t="s">
        <v>196</v>
      </c>
      <c r="B33" s="180"/>
      <c r="C33" s="180"/>
    </row>
    <row r="34" spans="1:16380" s="178" customFormat="1" ht="54" customHeight="1" x14ac:dyDescent="0.25">
      <c r="A34" s="210" t="s">
        <v>381</v>
      </c>
      <c r="B34" s="209"/>
      <c r="C34" s="209"/>
      <c r="D34" s="209"/>
      <c r="E34" s="209"/>
    </row>
    <row r="35" spans="1:16380" s="178" customFormat="1" ht="4.9000000000000004" customHeight="1" x14ac:dyDescent="0.25">
      <c r="A35" s="179"/>
      <c r="B35" s="179"/>
      <c r="C35" s="179"/>
      <c r="D35" s="179"/>
      <c r="E35" s="179"/>
    </row>
    <row r="36" spans="1:16380" s="178" customFormat="1" ht="13.5" customHeight="1" x14ac:dyDescent="0.25"/>
    <row r="37" spans="1:16380" s="178" customFormat="1" ht="5.25" hidden="1" customHeight="1" x14ac:dyDescent="0.25">
      <c r="B37" s="181"/>
      <c r="C37" s="181"/>
      <c r="D37" s="181"/>
      <c r="E37" s="181"/>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484"/>
      <c r="AM37" s="484"/>
      <c r="AN37" s="484"/>
      <c r="AO37" s="484"/>
      <c r="AP37" s="484"/>
      <c r="AQ37" s="484"/>
      <c r="AR37" s="484"/>
      <c r="AS37" s="484"/>
      <c r="AT37" s="484"/>
      <c r="AU37" s="484"/>
      <c r="AV37" s="484"/>
      <c r="AW37" s="484"/>
      <c r="AX37" s="484"/>
      <c r="AY37" s="484"/>
      <c r="AZ37" s="484"/>
      <c r="BA37" s="484"/>
      <c r="BB37" s="484"/>
      <c r="BC37" s="484"/>
      <c r="BD37" s="484"/>
      <c r="BE37" s="484"/>
      <c r="BF37" s="484"/>
      <c r="BG37" s="484"/>
      <c r="BH37" s="484"/>
      <c r="BI37" s="484"/>
      <c r="BJ37" s="484"/>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484"/>
      <c r="CM37" s="484"/>
      <c r="CN37" s="484"/>
      <c r="CO37" s="484"/>
      <c r="CP37" s="484"/>
      <c r="CQ37" s="484"/>
      <c r="CR37" s="484"/>
      <c r="CS37" s="484"/>
      <c r="CT37" s="484"/>
      <c r="CU37" s="484"/>
      <c r="CV37" s="484"/>
      <c r="CW37" s="484"/>
      <c r="CX37" s="484"/>
      <c r="CY37" s="484"/>
      <c r="CZ37" s="484"/>
      <c r="DA37" s="484"/>
      <c r="DB37" s="484"/>
      <c r="DC37" s="484"/>
      <c r="DD37" s="484"/>
      <c r="DE37" s="484"/>
      <c r="DF37" s="484"/>
      <c r="DG37" s="484"/>
      <c r="DH37" s="484"/>
      <c r="DI37" s="484"/>
      <c r="DJ37" s="484"/>
      <c r="DK37" s="484"/>
      <c r="DL37" s="484"/>
      <c r="DM37" s="484"/>
      <c r="DN37" s="484"/>
      <c r="DO37" s="484"/>
      <c r="DP37" s="484"/>
      <c r="DQ37" s="484"/>
      <c r="DR37" s="484"/>
      <c r="DS37" s="484"/>
      <c r="DT37" s="484"/>
      <c r="DU37" s="484"/>
      <c r="DV37" s="484"/>
      <c r="DW37" s="484"/>
      <c r="DX37" s="484"/>
      <c r="DY37" s="484"/>
      <c r="DZ37" s="484"/>
      <c r="EA37" s="484"/>
      <c r="EB37" s="484"/>
      <c r="EC37" s="484"/>
      <c r="ED37" s="484"/>
      <c r="EE37" s="484"/>
      <c r="EF37" s="484"/>
      <c r="EG37" s="484"/>
      <c r="EH37" s="484"/>
      <c r="EI37" s="484"/>
      <c r="EJ37" s="484"/>
      <c r="EK37" s="484"/>
      <c r="EL37" s="484"/>
      <c r="EM37" s="484"/>
      <c r="EN37" s="484"/>
      <c r="EO37" s="484"/>
      <c r="EP37" s="484"/>
      <c r="EQ37" s="484"/>
      <c r="ER37" s="484"/>
      <c r="ES37" s="484"/>
      <c r="ET37" s="484"/>
      <c r="EU37" s="484"/>
      <c r="EV37" s="484"/>
      <c r="EW37" s="484"/>
      <c r="EX37" s="484"/>
      <c r="EY37" s="484"/>
      <c r="EZ37" s="484"/>
      <c r="FA37" s="484"/>
      <c r="FB37" s="484"/>
      <c r="FC37" s="484"/>
      <c r="FD37" s="484"/>
      <c r="FE37" s="484"/>
      <c r="FF37" s="484"/>
      <c r="FG37" s="484"/>
      <c r="FH37" s="484"/>
      <c r="FI37" s="484"/>
      <c r="FJ37" s="484"/>
      <c r="FK37" s="484"/>
      <c r="FL37" s="484"/>
      <c r="FM37" s="484"/>
      <c r="FN37" s="484"/>
      <c r="FO37" s="484"/>
      <c r="FP37" s="484"/>
      <c r="FQ37" s="484"/>
      <c r="FR37" s="484"/>
      <c r="FS37" s="484"/>
      <c r="FT37" s="484"/>
      <c r="FU37" s="484"/>
      <c r="FV37" s="484"/>
      <c r="FW37" s="484"/>
      <c r="FX37" s="484"/>
      <c r="FY37" s="484"/>
      <c r="FZ37" s="484"/>
      <c r="GA37" s="484"/>
      <c r="GB37" s="484"/>
      <c r="GC37" s="484"/>
      <c r="GD37" s="484"/>
      <c r="GE37" s="484"/>
      <c r="GF37" s="484"/>
      <c r="GG37" s="484"/>
      <c r="GH37" s="484"/>
      <c r="GI37" s="484"/>
      <c r="GJ37" s="484"/>
      <c r="GK37" s="484"/>
      <c r="GL37" s="484"/>
      <c r="GM37" s="484"/>
      <c r="GN37" s="484"/>
      <c r="GO37" s="484"/>
      <c r="GP37" s="484"/>
      <c r="GQ37" s="484"/>
      <c r="GR37" s="484"/>
      <c r="GS37" s="484"/>
      <c r="GT37" s="484"/>
      <c r="GU37" s="484"/>
      <c r="GV37" s="484"/>
      <c r="GW37" s="484"/>
      <c r="GX37" s="484"/>
      <c r="GY37" s="484"/>
      <c r="GZ37" s="484"/>
      <c r="HA37" s="484"/>
      <c r="HB37" s="484"/>
      <c r="HC37" s="484"/>
      <c r="HD37" s="484"/>
      <c r="HE37" s="484"/>
      <c r="HF37" s="484"/>
      <c r="HG37" s="484"/>
      <c r="HH37" s="484"/>
      <c r="HI37" s="484"/>
      <c r="HJ37" s="484"/>
      <c r="HK37" s="484"/>
      <c r="HL37" s="484"/>
      <c r="HM37" s="484"/>
      <c r="HN37" s="484"/>
      <c r="HO37" s="484"/>
      <c r="HP37" s="484"/>
      <c r="HQ37" s="484"/>
      <c r="HR37" s="484"/>
      <c r="HS37" s="484"/>
      <c r="HT37" s="484"/>
      <c r="HU37" s="484"/>
      <c r="HV37" s="484"/>
      <c r="HW37" s="484"/>
      <c r="HX37" s="484"/>
      <c r="HY37" s="484"/>
      <c r="HZ37" s="484"/>
      <c r="IA37" s="484"/>
      <c r="IB37" s="484"/>
      <c r="IC37" s="484"/>
      <c r="ID37" s="484"/>
      <c r="IE37" s="484"/>
      <c r="IF37" s="484"/>
      <c r="IG37" s="484"/>
      <c r="IH37" s="484"/>
      <c r="II37" s="484"/>
      <c r="IJ37" s="484"/>
      <c r="IK37" s="484"/>
      <c r="IL37" s="484"/>
      <c r="IM37" s="484"/>
      <c r="IN37" s="484"/>
      <c r="IO37" s="484"/>
      <c r="IP37" s="484"/>
      <c r="IQ37" s="484"/>
      <c r="IR37" s="484"/>
      <c r="IS37" s="484"/>
      <c r="IT37" s="484"/>
      <c r="IU37" s="484"/>
      <c r="IV37" s="484"/>
      <c r="IW37" s="484"/>
      <c r="IX37" s="484"/>
      <c r="IY37" s="484"/>
      <c r="IZ37" s="484"/>
      <c r="JA37" s="484"/>
      <c r="JB37" s="484"/>
      <c r="JC37" s="484"/>
      <c r="JD37" s="484"/>
      <c r="JE37" s="484"/>
      <c r="JF37" s="484"/>
      <c r="JG37" s="484"/>
      <c r="JH37" s="484"/>
      <c r="JI37" s="484"/>
      <c r="JJ37" s="484"/>
      <c r="JK37" s="484"/>
      <c r="JL37" s="484"/>
      <c r="JM37" s="484"/>
      <c r="JN37" s="484"/>
      <c r="JO37" s="484"/>
      <c r="JP37" s="484"/>
      <c r="JQ37" s="484"/>
      <c r="JR37" s="484"/>
      <c r="JS37" s="484"/>
      <c r="JT37" s="484"/>
      <c r="JU37" s="484"/>
      <c r="JV37" s="484"/>
      <c r="JW37" s="484"/>
      <c r="JX37" s="484"/>
      <c r="JY37" s="484"/>
      <c r="JZ37" s="484"/>
      <c r="KA37" s="484"/>
      <c r="KB37" s="484"/>
      <c r="KC37" s="484"/>
      <c r="KD37" s="484"/>
      <c r="KE37" s="484"/>
      <c r="KF37" s="484"/>
      <c r="KG37" s="484"/>
      <c r="KH37" s="484"/>
      <c r="KI37" s="484"/>
      <c r="KJ37" s="484"/>
      <c r="KK37" s="484"/>
      <c r="KL37" s="484"/>
      <c r="KM37" s="484"/>
      <c r="KN37" s="484"/>
      <c r="KO37" s="484"/>
      <c r="KP37" s="484"/>
      <c r="KQ37" s="484"/>
      <c r="KR37" s="484"/>
      <c r="KS37" s="484"/>
      <c r="KT37" s="484"/>
      <c r="KU37" s="484"/>
      <c r="KV37" s="484"/>
      <c r="KW37" s="484"/>
      <c r="KX37" s="484"/>
      <c r="KY37" s="484"/>
      <c r="KZ37" s="484"/>
      <c r="LA37" s="484"/>
      <c r="LB37" s="484"/>
      <c r="LC37" s="484"/>
      <c r="LD37" s="484"/>
      <c r="LE37" s="484"/>
      <c r="LF37" s="484"/>
      <c r="LG37" s="484"/>
      <c r="LH37" s="484"/>
      <c r="LI37" s="484"/>
      <c r="LJ37" s="484"/>
      <c r="LK37" s="484"/>
      <c r="LL37" s="484"/>
      <c r="LM37" s="484"/>
      <c r="LN37" s="484"/>
      <c r="LO37" s="484"/>
      <c r="LP37" s="484"/>
      <c r="LQ37" s="484"/>
      <c r="LR37" s="484"/>
      <c r="LS37" s="484"/>
      <c r="LT37" s="484"/>
      <c r="LU37" s="484"/>
      <c r="LV37" s="484"/>
      <c r="LW37" s="484"/>
      <c r="LX37" s="484"/>
      <c r="LY37" s="484"/>
      <c r="LZ37" s="484"/>
      <c r="MA37" s="484"/>
      <c r="MB37" s="484"/>
      <c r="MC37" s="484"/>
      <c r="MD37" s="484"/>
      <c r="ME37" s="484"/>
      <c r="MF37" s="484"/>
      <c r="MG37" s="484"/>
      <c r="MH37" s="484"/>
      <c r="MI37" s="484"/>
      <c r="MJ37" s="484"/>
      <c r="MK37" s="484"/>
      <c r="ML37" s="484"/>
      <c r="MM37" s="484"/>
      <c r="MN37" s="484"/>
      <c r="MO37" s="484"/>
      <c r="MP37" s="484"/>
      <c r="MQ37" s="484"/>
      <c r="MR37" s="484"/>
      <c r="MS37" s="484"/>
      <c r="MT37" s="484"/>
      <c r="MU37" s="484"/>
      <c r="MV37" s="484"/>
      <c r="MW37" s="484"/>
      <c r="MX37" s="484"/>
      <c r="MY37" s="484"/>
      <c r="MZ37" s="484"/>
      <c r="NA37" s="484"/>
      <c r="NB37" s="484"/>
      <c r="NC37" s="484"/>
      <c r="ND37" s="484"/>
      <c r="NE37" s="484"/>
      <c r="NF37" s="484"/>
      <c r="NG37" s="484"/>
      <c r="NH37" s="484"/>
      <c r="NI37" s="484"/>
      <c r="NJ37" s="484"/>
      <c r="NK37" s="484"/>
      <c r="NL37" s="484"/>
      <c r="NM37" s="484"/>
      <c r="NN37" s="484"/>
      <c r="NO37" s="484"/>
      <c r="NP37" s="484"/>
      <c r="NQ37" s="484"/>
      <c r="NR37" s="484"/>
      <c r="NS37" s="484"/>
      <c r="NT37" s="484"/>
      <c r="NU37" s="484"/>
      <c r="NV37" s="484"/>
      <c r="NW37" s="484"/>
      <c r="NX37" s="484"/>
      <c r="NY37" s="484"/>
      <c r="NZ37" s="484"/>
      <c r="OA37" s="484"/>
      <c r="OB37" s="484"/>
      <c r="OC37" s="484"/>
      <c r="OD37" s="484"/>
      <c r="OE37" s="484"/>
      <c r="OF37" s="484"/>
      <c r="OG37" s="484"/>
      <c r="OH37" s="484"/>
      <c r="OI37" s="484"/>
      <c r="OJ37" s="484"/>
      <c r="OK37" s="484"/>
      <c r="OL37" s="484"/>
      <c r="OM37" s="484"/>
      <c r="ON37" s="484"/>
      <c r="OO37" s="484"/>
      <c r="OP37" s="484"/>
      <c r="OQ37" s="484"/>
      <c r="OR37" s="484"/>
      <c r="OS37" s="484"/>
      <c r="OT37" s="484"/>
      <c r="OU37" s="484"/>
      <c r="OV37" s="484"/>
      <c r="OW37" s="484"/>
      <c r="OX37" s="484"/>
      <c r="OY37" s="484"/>
      <c r="OZ37" s="484"/>
      <c r="PA37" s="484"/>
      <c r="PB37" s="484"/>
      <c r="PC37" s="484"/>
      <c r="PD37" s="484"/>
      <c r="PE37" s="484"/>
      <c r="PF37" s="484"/>
      <c r="PG37" s="484"/>
      <c r="PH37" s="484"/>
      <c r="PI37" s="484"/>
      <c r="PJ37" s="484"/>
      <c r="PK37" s="484"/>
      <c r="PL37" s="484"/>
      <c r="PM37" s="484"/>
      <c r="PN37" s="484"/>
      <c r="PO37" s="484"/>
      <c r="PP37" s="484"/>
      <c r="PQ37" s="484"/>
      <c r="PR37" s="484"/>
      <c r="PS37" s="484"/>
      <c r="PT37" s="484"/>
      <c r="PU37" s="484"/>
      <c r="PV37" s="484"/>
      <c r="PW37" s="484"/>
      <c r="PX37" s="484"/>
      <c r="PY37" s="484"/>
      <c r="PZ37" s="484"/>
      <c r="QA37" s="484"/>
      <c r="QB37" s="484"/>
      <c r="QC37" s="484"/>
      <c r="QD37" s="484"/>
      <c r="QE37" s="484"/>
      <c r="QF37" s="484"/>
      <c r="QG37" s="484"/>
      <c r="QH37" s="484"/>
      <c r="QI37" s="484"/>
      <c r="QJ37" s="484"/>
      <c r="QK37" s="484"/>
      <c r="QL37" s="484"/>
      <c r="QM37" s="484"/>
      <c r="QN37" s="484"/>
      <c r="QO37" s="484"/>
      <c r="QP37" s="484"/>
      <c r="QQ37" s="484"/>
      <c r="QR37" s="484"/>
      <c r="QS37" s="484"/>
      <c r="QT37" s="484"/>
      <c r="QU37" s="484"/>
      <c r="QV37" s="484"/>
      <c r="QW37" s="484"/>
      <c r="QX37" s="484"/>
      <c r="QY37" s="484"/>
      <c r="QZ37" s="484"/>
      <c r="RA37" s="484"/>
      <c r="RB37" s="484"/>
      <c r="RC37" s="484"/>
      <c r="RD37" s="484"/>
      <c r="RE37" s="484"/>
      <c r="RF37" s="484"/>
      <c r="RG37" s="484"/>
      <c r="RH37" s="484"/>
      <c r="RI37" s="484"/>
      <c r="RJ37" s="484"/>
      <c r="RK37" s="484"/>
      <c r="RL37" s="484"/>
      <c r="RM37" s="484"/>
      <c r="RN37" s="484"/>
      <c r="RO37" s="484"/>
      <c r="RP37" s="484"/>
      <c r="RQ37" s="484"/>
      <c r="RR37" s="484"/>
      <c r="RS37" s="484"/>
      <c r="RT37" s="484"/>
      <c r="RU37" s="484"/>
      <c r="RV37" s="484"/>
      <c r="RW37" s="484"/>
      <c r="RX37" s="484"/>
      <c r="RY37" s="484"/>
      <c r="RZ37" s="484"/>
      <c r="SA37" s="484"/>
      <c r="SB37" s="484"/>
      <c r="SC37" s="484"/>
      <c r="SD37" s="484"/>
      <c r="SE37" s="484"/>
      <c r="SF37" s="484"/>
      <c r="SG37" s="484"/>
      <c r="SH37" s="484"/>
      <c r="SI37" s="484"/>
      <c r="SJ37" s="484"/>
      <c r="SK37" s="484"/>
      <c r="SL37" s="484"/>
      <c r="SM37" s="484"/>
      <c r="SN37" s="484"/>
      <c r="SO37" s="484"/>
      <c r="SP37" s="484"/>
      <c r="SQ37" s="484"/>
      <c r="SR37" s="484"/>
      <c r="SS37" s="484"/>
      <c r="ST37" s="484"/>
      <c r="SU37" s="484"/>
      <c r="SV37" s="484"/>
      <c r="SW37" s="484"/>
      <c r="SX37" s="484"/>
      <c r="SY37" s="484"/>
      <c r="SZ37" s="484"/>
      <c r="TA37" s="484"/>
      <c r="TB37" s="484"/>
      <c r="TC37" s="484"/>
      <c r="TD37" s="484"/>
      <c r="TE37" s="484"/>
      <c r="TF37" s="484"/>
      <c r="TG37" s="484"/>
      <c r="TH37" s="484"/>
      <c r="TI37" s="484"/>
      <c r="TJ37" s="484"/>
      <c r="TK37" s="484"/>
      <c r="TL37" s="484"/>
      <c r="TM37" s="484"/>
      <c r="TN37" s="484"/>
      <c r="TO37" s="484"/>
      <c r="TP37" s="484"/>
      <c r="TQ37" s="484"/>
      <c r="TR37" s="484"/>
      <c r="TS37" s="484"/>
      <c r="TT37" s="484"/>
      <c r="TU37" s="484"/>
      <c r="TV37" s="484"/>
      <c r="TW37" s="484"/>
      <c r="TX37" s="484"/>
      <c r="TY37" s="484"/>
      <c r="TZ37" s="484"/>
      <c r="UA37" s="484"/>
      <c r="UB37" s="484"/>
      <c r="UC37" s="484"/>
      <c r="UD37" s="484"/>
      <c r="UE37" s="484"/>
      <c r="UF37" s="484"/>
      <c r="UG37" s="484"/>
      <c r="UH37" s="484"/>
      <c r="UI37" s="484"/>
      <c r="UJ37" s="484"/>
      <c r="UK37" s="484"/>
      <c r="UL37" s="484"/>
      <c r="UM37" s="484"/>
      <c r="UN37" s="484"/>
      <c r="UO37" s="484"/>
      <c r="UP37" s="484"/>
      <c r="UQ37" s="484"/>
      <c r="UR37" s="484"/>
      <c r="US37" s="484"/>
      <c r="UT37" s="484"/>
      <c r="UU37" s="484"/>
      <c r="UV37" s="484"/>
      <c r="UW37" s="484"/>
      <c r="UX37" s="484"/>
      <c r="UY37" s="484"/>
      <c r="UZ37" s="484"/>
      <c r="VA37" s="484"/>
      <c r="VB37" s="484"/>
      <c r="VC37" s="484"/>
      <c r="VD37" s="484"/>
      <c r="VE37" s="484"/>
      <c r="VF37" s="484"/>
      <c r="VG37" s="484"/>
      <c r="VH37" s="484"/>
      <c r="VI37" s="484"/>
      <c r="VJ37" s="484"/>
      <c r="VK37" s="484"/>
      <c r="VL37" s="484"/>
      <c r="VM37" s="484"/>
      <c r="VN37" s="484"/>
      <c r="VO37" s="484"/>
      <c r="VP37" s="484"/>
      <c r="VQ37" s="484"/>
      <c r="VR37" s="484"/>
      <c r="VS37" s="484"/>
      <c r="VT37" s="484"/>
      <c r="VU37" s="484"/>
      <c r="VV37" s="484"/>
      <c r="VW37" s="484"/>
      <c r="VX37" s="484"/>
      <c r="VY37" s="484"/>
      <c r="VZ37" s="484"/>
      <c r="WA37" s="484"/>
      <c r="WB37" s="484"/>
      <c r="WC37" s="484"/>
      <c r="WD37" s="484"/>
      <c r="WE37" s="484"/>
      <c r="WF37" s="484"/>
      <c r="WG37" s="484"/>
      <c r="WH37" s="484"/>
      <c r="WI37" s="484"/>
      <c r="WJ37" s="484"/>
      <c r="WK37" s="484"/>
      <c r="WL37" s="484"/>
      <c r="WM37" s="484"/>
      <c r="WN37" s="484"/>
      <c r="WO37" s="484"/>
      <c r="WP37" s="484"/>
      <c r="WQ37" s="484"/>
      <c r="WR37" s="484"/>
      <c r="WS37" s="484"/>
      <c r="WT37" s="484"/>
      <c r="WU37" s="484"/>
      <c r="WV37" s="484"/>
      <c r="WW37" s="484"/>
      <c r="WX37" s="484"/>
      <c r="WY37" s="484"/>
      <c r="WZ37" s="484"/>
      <c r="XA37" s="484"/>
      <c r="XB37" s="484"/>
      <c r="XC37" s="484"/>
      <c r="XD37" s="484"/>
      <c r="XE37" s="484"/>
      <c r="XF37" s="484"/>
      <c r="XG37" s="484"/>
      <c r="XH37" s="484"/>
      <c r="XI37" s="484"/>
      <c r="XJ37" s="484"/>
      <c r="XK37" s="484"/>
      <c r="XL37" s="484"/>
      <c r="XM37" s="484"/>
      <c r="XN37" s="484"/>
      <c r="XO37" s="484"/>
      <c r="XP37" s="484"/>
      <c r="XQ37" s="484"/>
      <c r="XR37" s="484"/>
      <c r="XS37" s="484"/>
      <c r="XT37" s="484"/>
      <c r="XU37" s="484"/>
      <c r="XV37" s="484"/>
      <c r="XW37" s="484"/>
      <c r="XX37" s="484"/>
      <c r="XY37" s="484"/>
      <c r="XZ37" s="484"/>
      <c r="YA37" s="484"/>
      <c r="YB37" s="484"/>
      <c r="YC37" s="484"/>
      <c r="YD37" s="484"/>
      <c r="YE37" s="484"/>
      <c r="YF37" s="484"/>
      <c r="YG37" s="484"/>
      <c r="YH37" s="484"/>
      <c r="YI37" s="484"/>
      <c r="YJ37" s="484"/>
      <c r="YK37" s="484"/>
      <c r="YL37" s="484"/>
      <c r="YM37" s="484"/>
      <c r="YN37" s="484"/>
      <c r="YO37" s="484"/>
      <c r="YP37" s="484"/>
      <c r="YQ37" s="484"/>
      <c r="YR37" s="484"/>
      <c r="YS37" s="484"/>
      <c r="YT37" s="484"/>
      <c r="YU37" s="484"/>
      <c r="YV37" s="484"/>
      <c r="YW37" s="484"/>
      <c r="YX37" s="484"/>
      <c r="YY37" s="484"/>
      <c r="YZ37" s="484"/>
      <c r="ZA37" s="484"/>
      <c r="ZB37" s="484"/>
      <c r="ZC37" s="484"/>
      <c r="ZD37" s="484"/>
      <c r="ZE37" s="484"/>
      <c r="ZF37" s="484"/>
      <c r="ZG37" s="484"/>
      <c r="ZH37" s="484"/>
      <c r="ZI37" s="484"/>
      <c r="ZJ37" s="484"/>
      <c r="ZK37" s="484"/>
      <c r="ZL37" s="484"/>
      <c r="ZM37" s="484"/>
      <c r="ZN37" s="484"/>
      <c r="ZO37" s="484"/>
      <c r="ZP37" s="484"/>
      <c r="ZQ37" s="484"/>
      <c r="ZR37" s="484"/>
      <c r="ZS37" s="484"/>
      <c r="ZT37" s="484"/>
      <c r="ZU37" s="484"/>
      <c r="ZV37" s="484"/>
      <c r="ZW37" s="484"/>
      <c r="ZX37" s="484"/>
      <c r="ZY37" s="484"/>
      <c r="ZZ37" s="484"/>
      <c r="AAA37" s="484"/>
      <c r="AAB37" s="484"/>
      <c r="AAC37" s="484"/>
      <c r="AAD37" s="484"/>
      <c r="AAE37" s="484"/>
      <c r="AAF37" s="484"/>
      <c r="AAG37" s="484"/>
      <c r="AAH37" s="484"/>
      <c r="AAI37" s="484"/>
      <c r="AAJ37" s="484"/>
      <c r="AAK37" s="484"/>
      <c r="AAL37" s="484"/>
      <c r="AAM37" s="484"/>
      <c r="AAN37" s="484"/>
      <c r="AAO37" s="484"/>
      <c r="AAP37" s="484"/>
      <c r="AAQ37" s="484"/>
      <c r="AAR37" s="484"/>
      <c r="AAS37" s="484"/>
      <c r="AAT37" s="484"/>
      <c r="AAU37" s="484"/>
      <c r="AAV37" s="484"/>
      <c r="AAW37" s="484"/>
      <c r="AAX37" s="484"/>
      <c r="AAY37" s="484"/>
      <c r="AAZ37" s="484"/>
      <c r="ABA37" s="484"/>
      <c r="ABB37" s="484"/>
      <c r="ABC37" s="484"/>
      <c r="ABD37" s="484"/>
      <c r="ABE37" s="484"/>
      <c r="ABF37" s="484"/>
      <c r="ABG37" s="484"/>
      <c r="ABH37" s="484"/>
      <c r="ABI37" s="484"/>
      <c r="ABJ37" s="484"/>
      <c r="ABK37" s="484"/>
      <c r="ABL37" s="484"/>
      <c r="ABM37" s="484"/>
      <c r="ABN37" s="484"/>
      <c r="ABO37" s="484"/>
      <c r="ABP37" s="484"/>
      <c r="ABQ37" s="484"/>
      <c r="ABR37" s="484"/>
      <c r="ABS37" s="484"/>
      <c r="ABT37" s="484"/>
      <c r="ABU37" s="484"/>
      <c r="ABV37" s="484"/>
      <c r="ABW37" s="484"/>
      <c r="ABX37" s="484"/>
      <c r="ABY37" s="484"/>
      <c r="ABZ37" s="484"/>
      <c r="ACA37" s="484"/>
      <c r="ACB37" s="484"/>
      <c r="ACC37" s="484"/>
      <c r="ACD37" s="484"/>
      <c r="ACE37" s="484"/>
      <c r="ACF37" s="484"/>
      <c r="ACG37" s="484"/>
      <c r="ACH37" s="484"/>
      <c r="ACI37" s="484"/>
      <c r="ACJ37" s="484"/>
      <c r="ACK37" s="484"/>
      <c r="ACL37" s="484"/>
      <c r="ACM37" s="484"/>
      <c r="ACN37" s="484"/>
      <c r="ACO37" s="484"/>
      <c r="ACP37" s="484"/>
      <c r="ACQ37" s="484"/>
      <c r="ACR37" s="484"/>
      <c r="ACS37" s="484"/>
      <c r="ACT37" s="484"/>
      <c r="ACU37" s="484"/>
      <c r="ACV37" s="484"/>
      <c r="ACW37" s="484"/>
      <c r="ACX37" s="484"/>
      <c r="ACY37" s="484"/>
      <c r="ACZ37" s="484"/>
      <c r="ADA37" s="484"/>
      <c r="ADB37" s="484"/>
      <c r="ADC37" s="484"/>
      <c r="ADD37" s="484"/>
      <c r="ADE37" s="484"/>
      <c r="ADF37" s="484"/>
      <c r="ADG37" s="484"/>
      <c r="ADH37" s="484"/>
      <c r="ADI37" s="484"/>
      <c r="ADJ37" s="484"/>
      <c r="ADK37" s="484"/>
      <c r="ADL37" s="484"/>
      <c r="ADM37" s="484"/>
      <c r="ADN37" s="484"/>
      <c r="ADO37" s="484"/>
      <c r="ADP37" s="484"/>
      <c r="ADQ37" s="484"/>
      <c r="ADR37" s="484"/>
      <c r="ADS37" s="484"/>
      <c r="ADT37" s="484"/>
      <c r="ADU37" s="484"/>
      <c r="ADV37" s="484"/>
      <c r="ADW37" s="484"/>
      <c r="ADX37" s="484"/>
      <c r="ADY37" s="484"/>
      <c r="ADZ37" s="484"/>
      <c r="AEA37" s="484"/>
      <c r="AEB37" s="484"/>
      <c r="AEC37" s="484"/>
      <c r="AED37" s="484"/>
      <c r="AEE37" s="484"/>
      <c r="AEF37" s="484"/>
      <c r="AEG37" s="484"/>
      <c r="AEH37" s="484"/>
      <c r="AEI37" s="484"/>
      <c r="AEJ37" s="484"/>
      <c r="AEK37" s="484"/>
      <c r="AEL37" s="484"/>
      <c r="AEM37" s="484"/>
      <c r="AEN37" s="484"/>
      <c r="AEO37" s="484"/>
      <c r="AEP37" s="484"/>
      <c r="AEQ37" s="484"/>
      <c r="AER37" s="484"/>
      <c r="AES37" s="484"/>
      <c r="AET37" s="484"/>
      <c r="AEU37" s="484"/>
      <c r="AEV37" s="484"/>
      <c r="AEW37" s="484"/>
      <c r="AEX37" s="484"/>
      <c r="AEY37" s="484"/>
      <c r="AEZ37" s="484"/>
      <c r="AFA37" s="484"/>
      <c r="AFB37" s="484"/>
      <c r="AFC37" s="484"/>
      <c r="AFD37" s="484"/>
      <c r="AFE37" s="484"/>
      <c r="AFF37" s="484"/>
      <c r="AFG37" s="484"/>
      <c r="AFH37" s="484"/>
      <c r="AFI37" s="484"/>
      <c r="AFJ37" s="484"/>
      <c r="AFK37" s="484"/>
      <c r="AFL37" s="484"/>
      <c r="AFM37" s="484"/>
      <c r="AFN37" s="484"/>
      <c r="AFO37" s="484"/>
      <c r="AFP37" s="484"/>
      <c r="AFQ37" s="484"/>
      <c r="AFR37" s="484"/>
      <c r="AFS37" s="484"/>
      <c r="AFT37" s="484"/>
      <c r="AFU37" s="484"/>
      <c r="AFV37" s="484"/>
      <c r="AFW37" s="484"/>
      <c r="AFX37" s="484"/>
      <c r="AFY37" s="484"/>
      <c r="AFZ37" s="484"/>
      <c r="AGA37" s="484"/>
      <c r="AGB37" s="484"/>
      <c r="AGC37" s="484"/>
      <c r="AGD37" s="484"/>
      <c r="AGE37" s="484"/>
      <c r="AGF37" s="484"/>
      <c r="AGG37" s="484"/>
      <c r="AGH37" s="484"/>
      <c r="AGI37" s="484"/>
      <c r="AGJ37" s="484"/>
      <c r="AGK37" s="484"/>
      <c r="AGL37" s="484"/>
      <c r="AGM37" s="484"/>
      <c r="AGN37" s="484"/>
      <c r="AGO37" s="484"/>
      <c r="AGP37" s="484"/>
      <c r="AGQ37" s="484"/>
      <c r="AGR37" s="484"/>
      <c r="AGS37" s="484"/>
      <c r="AGT37" s="484"/>
      <c r="AGU37" s="484"/>
      <c r="AGV37" s="484"/>
      <c r="AGW37" s="484"/>
      <c r="AGX37" s="484"/>
      <c r="AGY37" s="484"/>
      <c r="AGZ37" s="484"/>
      <c r="AHA37" s="484"/>
      <c r="AHB37" s="484"/>
      <c r="AHC37" s="484"/>
      <c r="AHD37" s="484"/>
      <c r="AHE37" s="484"/>
      <c r="AHF37" s="484"/>
      <c r="AHG37" s="484"/>
      <c r="AHH37" s="484"/>
      <c r="AHI37" s="484"/>
      <c r="AHJ37" s="484"/>
      <c r="AHK37" s="484"/>
      <c r="AHL37" s="484"/>
      <c r="AHM37" s="484"/>
      <c r="AHN37" s="484"/>
      <c r="AHO37" s="484"/>
      <c r="AHP37" s="484"/>
      <c r="AHQ37" s="484"/>
      <c r="AHR37" s="484"/>
      <c r="AHS37" s="484"/>
      <c r="AHT37" s="484"/>
      <c r="AHU37" s="484"/>
      <c r="AHV37" s="484"/>
      <c r="AHW37" s="484"/>
      <c r="AHX37" s="484"/>
      <c r="AHY37" s="484"/>
      <c r="AHZ37" s="484"/>
      <c r="AIA37" s="484"/>
      <c r="AIB37" s="484"/>
      <c r="AIC37" s="484"/>
      <c r="AID37" s="484"/>
      <c r="AIE37" s="484"/>
      <c r="AIF37" s="484"/>
      <c r="AIG37" s="484"/>
      <c r="AIH37" s="484"/>
      <c r="AII37" s="484"/>
      <c r="AIJ37" s="484"/>
      <c r="AIK37" s="484"/>
      <c r="AIL37" s="484"/>
      <c r="AIM37" s="484"/>
      <c r="AIN37" s="484"/>
      <c r="AIO37" s="484"/>
      <c r="AIP37" s="484"/>
      <c r="AIQ37" s="484"/>
      <c r="AIR37" s="484"/>
      <c r="AIS37" s="484"/>
      <c r="AIT37" s="484"/>
      <c r="AIU37" s="484"/>
      <c r="AIV37" s="484"/>
      <c r="AIW37" s="484"/>
      <c r="AIX37" s="484"/>
      <c r="AIY37" s="484"/>
      <c r="AIZ37" s="484"/>
      <c r="AJA37" s="484"/>
      <c r="AJB37" s="484"/>
      <c r="AJC37" s="484"/>
      <c r="AJD37" s="484"/>
      <c r="AJE37" s="484"/>
      <c r="AJF37" s="484"/>
      <c r="AJG37" s="484"/>
      <c r="AJH37" s="484"/>
      <c r="AJI37" s="484"/>
      <c r="AJJ37" s="484"/>
      <c r="AJK37" s="484"/>
      <c r="AJL37" s="484"/>
      <c r="AJM37" s="484"/>
      <c r="AJN37" s="484"/>
      <c r="AJO37" s="484"/>
      <c r="AJP37" s="484"/>
      <c r="AJQ37" s="484"/>
      <c r="AJR37" s="484"/>
      <c r="AJS37" s="484"/>
      <c r="AJT37" s="484"/>
      <c r="AJU37" s="484"/>
      <c r="AJV37" s="484"/>
      <c r="AJW37" s="484"/>
      <c r="AJX37" s="484"/>
      <c r="AJY37" s="484"/>
      <c r="AJZ37" s="484"/>
      <c r="AKA37" s="484"/>
      <c r="AKB37" s="484"/>
      <c r="AKC37" s="484"/>
      <c r="AKD37" s="484"/>
      <c r="AKE37" s="484"/>
      <c r="AKF37" s="484"/>
      <c r="AKG37" s="484"/>
      <c r="AKH37" s="484"/>
      <c r="AKI37" s="484"/>
      <c r="AKJ37" s="484"/>
      <c r="AKK37" s="484"/>
      <c r="AKL37" s="484"/>
      <c r="AKM37" s="484"/>
      <c r="AKN37" s="484"/>
      <c r="AKO37" s="484"/>
      <c r="AKP37" s="484"/>
      <c r="AKQ37" s="484"/>
      <c r="AKR37" s="484"/>
      <c r="AKS37" s="484"/>
      <c r="AKT37" s="484"/>
      <c r="AKU37" s="484"/>
      <c r="AKV37" s="484"/>
      <c r="AKW37" s="484"/>
      <c r="AKX37" s="484"/>
      <c r="AKY37" s="484"/>
      <c r="AKZ37" s="484"/>
      <c r="ALA37" s="484"/>
      <c r="ALB37" s="484"/>
      <c r="ALC37" s="484"/>
      <c r="ALD37" s="484"/>
      <c r="ALE37" s="484"/>
      <c r="ALF37" s="484"/>
      <c r="ALG37" s="484"/>
      <c r="ALH37" s="484"/>
      <c r="ALI37" s="484"/>
      <c r="ALJ37" s="484"/>
      <c r="ALK37" s="484"/>
      <c r="ALL37" s="484"/>
      <c r="ALM37" s="484"/>
      <c r="ALN37" s="484"/>
      <c r="ALO37" s="484"/>
      <c r="ALP37" s="484"/>
      <c r="ALQ37" s="484"/>
      <c r="ALR37" s="484"/>
      <c r="ALS37" s="484"/>
      <c r="ALT37" s="484"/>
      <c r="ALU37" s="484"/>
      <c r="ALV37" s="484"/>
      <c r="ALW37" s="484"/>
      <c r="ALX37" s="484"/>
      <c r="ALY37" s="484"/>
      <c r="ALZ37" s="484"/>
      <c r="AMA37" s="484"/>
      <c r="AMB37" s="484"/>
      <c r="AMC37" s="484"/>
      <c r="AMD37" s="484"/>
      <c r="AME37" s="484"/>
      <c r="AMF37" s="484"/>
      <c r="AMG37" s="484"/>
      <c r="AMH37" s="484"/>
      <c r="AMI37" s="484"/>
      <c r="AMJ37" s="484"/>
      <c r="AMK37" s="484"/>
      <c r="AML37" s="484"/>
      <c r="AMM37" s="484"/>
      <c r="AMN37" s="484"/>
      <c r="AMO37" s="484"/>
      <c r="AMP37" s="484"/>
      <c r="AMQ37" s="484"/>
      <c r="AMR37" s="484"/>
      <c r="AMS37" s="484"/>
      <c r="AMT37" s="484"/>
      <c r="AMU37" s="484"/>
      <c r="AMV37" s="484"/>
      <c r="AMW37" s="484"/>
      <c r="AMX37" s="484"/>
      <c r="AMY37" s="484"/>
      <c r="AMZ37" s="484"/>
      <c r="ANA37" s="484"/>
      <c r="ANB37" s="484"/>
      <c r="ANC37" s="484"/>
      <c r="AND37" s="484"/>
      <c r="ANE37" s="484"/>
      <c r="ANF37" s="484"/>
      <c r="ANG37" s="484"/>
      <c r="ANH37" s="484"/>
      <c r="ANI37" s="484"/>
      <c r="ANJ37" s="484"/>
      <c r="ANK37" s="484"/>
      <c r="ANL37" s="484"/>
      <c r="ANM37" s="484"/>
      <c r="ANN37" s="484"/>
      <c r="ANO37" s="484"/>
      <c r="ANP37" s="484"/>
      <c r="ANQ37" s="484"/>
      <c r="ANR37" s="484"/>
      <c r="ANS37" s="484"/>
      <c r="ANT37" s="484"/>
      <c r="ANU37" s="484"/>
      <c r="ANV37" s="484"/>
      <c r="ANW37" s="484"/>
      <c r="ANX37" s="484"/>
      <c r="ANY37" s="484"/>
      <c r="ANZ37" s="484"/>
      <c r="AOA37" s="484"/>
      <c r="AOB37" s="484"/>
      <c r="AOC37" s="484"/>
      <c r="AOD37" s="484"/>
      <c r="AOE37" s="484"/>
      <c r="AOF37" s="484"/>
      <c r="AOG37" s="484"/>
      <c r="AOH37" s="484"/>
      <c r="AOI37" s="484"/>
      <c r="AOJ37" s="484"/>
      <c r="AOK37" s="484"/>
      <c r="AOL37" s="484"/>
      <c r="AOM37" s="484"/>
      <c r="AON37" s="484"/>
      <c r="AOO37" s="484"/>
      <c r="AOP37" s="484"/>
      <c r="AOQ37" s="484"/>
      <c r="AOR37" s="484"/>
      <c r="AOS37" s="484"/>
      <c r="AOT37" s="484"/>
      <c r="AOU37" s="484"/>
      <c r="AOV37" s="484"/>
      <c r="AOW37" s="484"/>
      <c r="AOX37" s="484"/>
      <c r="AOY37" s="484"/>
      <c r="AOZ37" s="484"/>
      <c r="APA37" s="484"/>
      <c r="APB37" s="484"/>
      <c r="APC37" s="484"/>
      <c r="APD37" s="484"/>
      <c r="APE37" s="484"/>
      <c r="APF37" s="484"/>
      <c r="APG37" s="484"/>
      <c r="APH37" s="484"/>
      <c r="API37" s="484"/>
      <c r="APJ37" s="484"/>
      <c r="APK37" s="484"/>
      <c r="APL37" s="484"/>
      <c r="APM37" s="484"/>
      <c r="APN37" s="484"/>
      <c r="APO37" s="484"/>
      <c r="APP37" s="484"/>
      <c r="APQ37" s="484"/>
      <c r="APR37" s="484"/>
      <c r="APS37" s="484"/>
      <c r="APT37" s="484"/>
      <c r="APU37" s="484"/>
      <c r="APV37" s="484"/>
      <c r="APW37" s="484"/>
      <c r="APX37" s="484"/>
      <c r="APY37" s="484"/>
      <c r="APZ37" s="484"/>
      <c r="AQA37" s="484"/>
      <c r="AQB37" s="484"/>
      <c r="AQC37" s="484"/>
      <c r="AQD37" s="484"/>
      <c r="AQE37" s="484"/>
      <c r="AQF37" s="484"/>
      <c r="AQG37" s="484"/>
      <c r="AQH37" s="484"/>
      <c r="AQI37" s="484"/>
      <c r="AQJ37" s="484"/>
      <c r="AQK37" s="484"/>
      <c r="AQL37" s="484"/>
      <c r="AQM37" s="484"/>
      <c r="AQN37" s="484"/>
      <c r="AQO37" s="484"/>
      <c r="AQP37" s="484"/>
      <c r="AQQ37" s="484"/>
      <c r="AQR37" s="484"/>
      <c r="AQS37" s="484"/>
      <c r="AQT37" s="484"/>
      <c r="AQU37" s="484"/>
      <c r="AQV37" s="484"/>
      <c r="AQW37" s="484"/>
      <c r="AQX37" s="484"/>
      <c r="AQY37" s="484"/>
      <c r="AQZ37" s="484"/>
      <c r="ARA37" s="484"/>
      <c r="ARB37" s="484"/>
      <c r="ARC37" s="484"/>
      <c r="ARD37" s="484"/>
      <c r="ARE37" s="484"/>
      <c r="ARF37" s="484"/>
      <c r="ARG37" s="484"/>
      <c r="ARH37" s="484"/>
      <c r="ARI37" s="484"/>
      <c r="ARJ37" s="484"/>
      <c r="ARK37" s="484"/>
      <c r="ARL37" s="484"/>
      <c r="ARM37" s="484"/>
      <c r="ARN37" s="484"/>
      <c r="ARO37" s="484"/>
      <c r="ARP37" s="484"/>
      <c r="ARQ37" s="484"/>
      <c r="ARR37" s="484"/>
      <c r="ARS37" s="484"/>
      <c r="ART37" s="484"/>
      <c r="ARU37" s="484"/>
      <c r="ARV37" s="484"/>
      <c r="ARW37" s="484"/>
      <c r="ARX37" s="484"/>
      <c r="ARY37" s="484"/>
      <c r="ARZ37" s="484"/>
      <c r="ASA37" s="484"/>
      <c r="ASB37" s="484"/>
      <c r="ASC37" s="484"/>
      <c r="ASD37" s="484"/>
      <c r="ASE37" s="484"/>
      <c r="ASF37" s="484"/>
      <c r="ASG37" s="484"/>
      <c r="ASH37" s="484"/>
      <c r="ASI37" s="484"/>
      <c r="ASJ37" s="484"/>
      <c r="ASK37" s="484"/>
      <c r="ASL37" s="484"/>
      <c r="ASM37" s="484"/>
      <c r="ASN37" s="484"/>
      <c r="ASO37" s="484"/>
      <c r="ASP37" s="484"/>
      <c r="ASQ37" s="484"/>
      <c r="ASR37" s="484"/>
      <c r="ASS37" s="484"/>
      <c r="AST37" s="484"/>
      <c r="ASU37" s="484"/>
      <c r="ASV37" s="484"/>
      <c r="ASW37" s="484"/>
      <c r="ASX37" s="484"/>
      <c r="ASY37" s="484"/>
      <c r="ASZ37" s="484"/>
      <c r="ATA37" s="484"/>
      <c r="ATB37" s="484"/>
      <c r="ATC37" s="484"/>
      <c r="ATD37" s="484"/>
      <c r="ATE37" s="484"/>
      <c r="ATF37" s="484"/>
      <c r="ATG37" s="484"/>
      <c r="ATH37" s="484"/>
      <c r="ATI37" s="484"/>
      <c r="ATJ37" s="484"/>
      <c r="ATK37" s="484"/>
      <c r="ATL37" s="484"/>
      <c r="ATM37" s="484"/>
      <c r="ATN37" s="484"/>
      <c r="ATO37" s="484"/>
      <c r="ATP37" s="484"/>
      <c r="ATQ37" s="484"/>
      <c r="ATR37" s="484"/>
      <c r="ATS37" s="484"/>
      <c r="ATT37" s="484"/>
      <c r="ATU37" s="484"/>
      <c r="ATV37" s="484"/>
      <c r="ATW37" s="484"/>
      <c r="ATX37" s="484"/>
      <c r="ATY37" s="484"/>
      <c r="ATZ37" s="484"/>
      <c r="AUA37" s="484"/>
      <c r="AUB37" s="484"/>
      <c r="AUC37" s="484"/>
      <c r="AUD37" s="484"/>
      <c r="AUE37" s="484"/>
      <c r="AUF37" s="484"/>
      <c r="AUG37" s="484"/>
      <c r="AUH37" s="484"/>
      <c r="AUI37" s="484"/>
      <c r="AUJ37" s="484"/>
      <c r="AUK37" s="484"/>
      <c r="AUL37" s="484"/>
      <c r="AUM37" s="484"/>
      <c r="AUN37" s="484"/>
      <c r="AUO37" s="484"/>
      <c r="AUP37" s="484"/>
      <c r="AUQ37" s="484"/>
      <c r="AUR37" s="484"/>
      <c r="AUS37" s="484"/>
      <c r="AUT37" s="484"/>
      <c r="AUU37" s="484"/>
      <c r="AUV37" s="484"/>
      <c r="AUW37" s="484"/>
      <c r="AUX37" s="484"/>
      <c r="AUY37" s="484"/>
      <c r="AUZ37" s="484"/>
      <c r="AVA37" s="484"/>
      <c r="AVB37" s="484"/>
      <c r="AVC37" s="484"/>
      <c r="AVD37" s="484"/>
      <c r="AVE37" s="484"/>
      <c r="AVF37" s="484"/>
      <c r="AVG37" s="484"/>
      <c r="AVH37" s="484"/>
      <c r="AVI37" s="484"/>
      <c r="AVJ37" s="484"/>
      <c r="AVK37" s="484"/>
      <c r="AVL37" s="484"/>
      <c r="AVM37" s="484"/>
      <c r="AVN37" s="484"/>
      <c r="AVO37" s="484"/>
      <c r="AVP37" s="484"/>
      <c r="AVQ37" s="484"/>
      <c r="AVR37" s="484"/>
      <c r="AVS37" s="484"/>
      <c r="AVT37" s="484"/>
      <c r="AVU37" s="484"/>
      <c r="AVV37" s="484"/>
      <c r="AVW37" s="484"/>
      <c r="AVX37" s="484"/>
      <c r="AVY37" s="484"/>
      <c r="AVZ37" s="484"/>
      <c r="AWA37" s="484"/>
      <c r="AWB37" s="484"/>
      <c r="AWC37" s="484"/>
      <c r="AWD37" s="484"/>
      <c r="AWE37" s="484"/>
      <c r="AWF37" s="484"/>
      <c r="AWG37" s="484"/>
      <c r="AWH37" s="484"/>
      <c r="AWI37" s="484"/>
      <c r="AWJ37" s="484"/>
      <c r="AWK37" s="484"/>
      <c r="AWL37" s="484"/>
      <c r="AWM37" s="484"/>
      <c r="AWN37" s="484"/>
      <c r="AWO37" s="484"/>
      <c r="AWP37" s="484"/>
      <c r="AWQ37" s="484"/>
      <c r="AWR37" s="484"/>
      <c r="AWS37" s="484"/>
      <c r="AWT37" s="484"/>
      <c r="AWU37" s="484"/>
      <c r="AWV37" s="484"/>
      <c r="AWW37" s="484"/>
      <c r="AWX37" s="484"/>
      <c r="AWY37" s="484"/>
      <c r="AWZ37" s="484"/>
      <c r="AXA37" s="484"/>
      <c r="AXB37" s="484"/>
      <c r="AXC37" s="484"/>
      <c r="AXD37" s="484"/>
      <c r="AXE37" s="484"/>
      <c r="AXF37" s="484"/>
      <c r="AXG37" s="484"/>
      <c r="AXH37" s="484"/>
      <c r="AXI37" s="484"/>
      <c r="AXJ37" s="484"/>
      <c r="AXK37" s="484"/>
      <c r="AXL37" s="484"/>
      <c r="AXM37" s="484"/>
      <c r="AXN37" s="484"/>
      <c r="AXO37" s="484"/>
      <c r="AXP37" s="484"/>
      <c r="AXQ37" s="484"/>
      <c r="AXR37" s="484"/>
      <c r="AXS37" s="484"/>
      <c r="AXT37" s="484"/>
      <c r="AXU37" s="484"/>
      <c r="AXV37" s="484"/>
      <c r="AXW37" s="484"/>
      <c r="AXX37" s="484"/>
      <c r="AXY37" s="484"/>
      <c r="AXZ37" s="484"/>
      <c r="AYA37" s="484"/>
      <c r="AYB37" s="484"/>
      <c r="AYC37" s="484"/>
      <c r="AYD37" s="484"/>
      <c r="AYE37" s="484"/>
      <c r="AYF37" s="484"/>
      <c r="AYG37" s="484"/>
      <c r="AYH37" s="484"/>
      <c r="AYI37" s="484"/>
      <c r="AYJ37" s="484"/>
      <c r="AYK37" s="484"/>
      <c r="AYL37" s="484"/>
      <c r="AYM37" s="484"/>
      <c r="AYN37" s="484"/>
      <c r="AYO37" s="484"/>
      <c r="AYP37" s="484"/>
      <c r="AYQ37" s="484"/>
      <c r="AYR37" s="484"/>
      <c r="AYS37" s="484"/>
      <c r="AYT37" s="484"/>
      <c r="AYU37" s="484"/>
      <c r="AYV37" s="484"/>
      <c r="AYW37" s="484"/>
      <c r="AYX37" s="484"/>
      <c r="AYY37" s="484"/>
      <c r="AYZ37" s="484"/>
      <c r="AZA37" s="484"/>
      <c r="AZB37" s="484"/>
      <c r="AZC37" s="484"/>
      <c r="AZD37" s="484"/>
      <c r="AZE37" s="484"/>
      <c r="AZF37" s="484"/>
      <c r="AZG37" s="484"/>
      <c r="AZH37" s="484"/>
      <c r="AZI37" s="484"/>
      <c r="AZJ37" s="484"/>
      <c r="AZK37" s="484"/>
      <c r="AZL37" s="484"/>
      <c r="AZM37" s="484"/>
      <c r="AZN37" s="484"/>
      <c r="AZO37" s="484"/>
      <c r="AZP37" s="484"/>
      <c r="AZQ37" s="484"/>
      <c r="AZR37" s="484"/>
      <c r="AZS37" s="484"/>
      <c r="AZT37" s="484"/>
      <c r="AZU37" s="484"/>
      <c r="AZV37" s="484"/>
      <c r="AZW37" s="484"/>
      <c r="AZX37" s="484"/>
      <c r="AZY37" s="484"/>
      <c r="AZZ37" s="484"/>
      <c r="BAA37" s="484"/>
      <c r="BAB37" s="484"/>
      <c r="BAC37" s="484"/>
      <c r="BAD37" s="484"/>
      <c r="BAE37" s="484"/>
      <c r="BAF37" s="484"/>
      <c r="BAG37" s="484"/>
      <c r="BAH37" s="484"/>
      <c r="BAI37" s="484"/>
      <c r="BAJ37" s="484"/>
      <c r="BAK37" s="484"/>
      <c r="BAL37" s="484"/>
      <c r="BAM37" s="484"/>
      <c r="BAN37" s="484"/>
      <c r="BAO37" s="484"/>
      <c r="BAP37" s="484"/>
      <c r="BAQ37" s="484"/>
      <c r="BAR37" s="484"/>
      <c r="BAS37" s="484"/>
      <c r="BAT37" s="484"/>
      <c r="BAU37" s="484"/>
      <c r="BAV37" s="484"/>
      <c r="BAW37" s="484"/>
      <c r="BAX37" s="484"/>
      <c r="BAY37" s="484"/>
      <c r="BAZ37" s="484"/>
      <c r="BBA37" s="484"/>
      <c r="BBB37" s="484"/>
      <c r="BBC37" s="484"/>
      <c r="BBD37" s="484"/>
      <c r="BBE37" s="484"/>
      <c r="BBF37" s="484"/>
      <c r="BBG37" s="484"/>
      <c r="BBH37" s="484"/>
      <c r="BBI37" s="484"/>
      <c r="BBJ37" s="484"/>
      <c r="BBK37" s="484"/>
      <c r="BBL37" s="484"/>
      <c r="BBM37" s="484"/>
      <c r="BBN37" s="484"/>
      <c r="BBO37" s="484"/>
      <c r="BBP37" s="484"/>
      <c r="BBQ37" s="484"/>
      <c r="BBR37" s="484"/>
      <c r="BBS37" s="484"/>
      <c r="BBT37" s="484"/>
      <c r="BBU37" s="484"/>
      <c r="BBV37" s="484"/>
      <c r="BBW37" s="484"/>
      <c r="BBX37" s="484"/>
      <c r="BBY37" s="484"/>
      <c r="BBZ37" s="484"/>
      <c r="BCA37" s="484"/>
      <c r="BCB37" s="484"/>
      <c r="BCC37" s="484"/>
      <c r="BCD37" s="484"/>
      <c r="BCE37" s="484"/>
      <c r="BCF37" s="484"/>
      <c r="BCG37" s="484"/>
      <c r="BCH37" s="484"/>
      <c r="BCI37" s="484"/>
      <c r="BCJ37" s="484"/>
      <c r="BCK37" s="484"/>
      <c r="BCL37" s="484"/>
      <c r="BCM37" s="484"/>
      <c r="BCN37" s="484"/>
      <c r="BCO37" s="484"/>
      <c r="BCP37" s="484"/>
      <c r="BCQ37" s="484"/>
      <c r="BCR37" s="484"/>
      <c r="BCS37" s="484"/>
      <c r="BCT37" s="484"/>
      <c r="BCU37" s="484"/>
      <c r="BCV37" s="484"/>
      <c r="BCW37" s="484"/>
      <c r="BCX37" s="484"/>
      <c r="BCY37" s="484"/>
      <c r="BCZ37" s="484"/>
      <c r="BDA37" s="484"/>
      <c r="BDB37" s="484"/>
      <c r="BDC37" s="484"/>
      <c r="BDD37" s="484"/>
      <c r="BDE37" s="484"/>
      <c r="BDF37" s="484"/>
      <c r="BDG37" s="484"/>
      <c r="BDH37" s="484"/>
      <c r="BDI37" s="484"/>
      <c r="BDJ37" s="484"/>
      <c r="BDK37" s="484"/>
      <c r="BDL37" s="484"/>
      <c r="BDM37" s="484"/>
      <c r="BDN37" s="484"/>
      <c r="BDO37" s="484"/>
      <c r="BDP37" s="484"/>
      <c r="BDQ37" s="484"/>
      <c r="BDR37" s="484"/>
      <c r="BDS37" s="484"/>
      <c r="BDT37" s="484"/>
      <c r="BDU37" s="484"/>
      <c r="BDV37" s="484"/>
      <c r="BDW37" s="484"/>
      <c r="BDX37" s="484"/>
      <c r="BDY37" s="484"/>
      <c r="BDZ37" s="484"/>
      <c r="BEA37" s="484"/>
      <c r="BEB37" s="484"/>
      <c r="BEC37" s="484"/>
      <c r="BED37" s="484"/>
      <c r="BEE37" s="484"/>
      <c r="BEF37" s="484"/>
      <c r="BEG37" s="484"/>
      <c r="BEH37" s="484"/>
      <c r="BEI37" s="484"/>
      <c r="BEJ37" s="484"/>
      <c r="BEK37" s="484"/>
      <c r="BEL37" s="484"/>
      <c r="BEM37" s="484"/>
      <c r="BEN37" s="484"/>
      <c r="BEO37" s="484"/>
      <c r="BEP37" s="484"/>
      <c r="BEQ37" s="484"/>
      <c r="BER37" s="484"/>
      <c r="BES37" s="484"/>
      <c r="BET37" s="484"/>
      <c r="BEU37" s="484"/>
      <c r="BEV37" s="484"/>
      <c r="BEW37" s="484"/>
      <c r="BEX37" s="484"/>
      <c r="BEY37" s="484"/>
      <c r="BEZ37" s="484"/>
      <c r="BFA37" s="484"/>
      <c r="BFB37" s="484"/>
      <c r="BFC37" s="484"/>
      <c r="BFD37" s="484"/>
      <c r="BFE37" s="484"/>
      <c r="BFF37" s="484"/>
      <c r="BFG37" s="484"/>
      <c r="BFH37" s="484"/>
      <c r="BFI37" s="484"/>
      <c r="BFJ37" s="484"/>
      <c r="BFK37" s="484"/>
      <c r="BFL37" s="484"/>
      <c r="BFM37" s="484"/>
      <c r="BFN37" s="484"/>
      <c r="BFO37" s="484"/>
      <c r="BFP37" s="484"/>
      <c r="BFQ37" s="484"/>
      <c r="BFR37" s="484"/>
      <c r="BFS37" s="484"/>
      <c r="BFT37" s="484"/>
      <c r="BFU37" s="484"/>
      <c r="BFV37" s="484"/>
      <c r="BFW37" s="484"/>
      <c r="BFX37" s="484"/>
      <c r="BFY37" s="484"/>
      <c r="BFZ37" s="484"/>
      <c r="BGA37" s="484"/>
      <c r="BGB37" s="484"/>
      <c r="BGC37" s="484"/>
      <c r="BGD37" s="484"/>
      <c r="BGE37" s="484"/>
      <c r="BGF37" s="484"/>
      <c r="BGG37" s="484"/>
      <c r="BGH37" s="484"/>
      <c r="BGI37" s="484"/>
      <c r="BGJ37" s="484"/>
      <c r="BGK37" s="484"/>
      <c r="BGL37" s="484"/>
      <c r="BGM37" s="484"/>
      <c r="BGN37" s="484"/>
      <c r="BGO37" s="484"/>
      <c r="BGP37" s="484"/>
      <c r="BGQ37" s="484"/>
      <c r="BGR37" s="484"/>
      <c r="BGS37" s="484"/>
      <c r="BGT37" s="484"/>
      <c r="BGU37" s="484"/>
      <c r="BGV37" s="484"/>
      <c r="BGW37" s="484"/>
      <c r="BGX37" s="484"/>
      <c r="BGY37" s="484"/>
      <c r="BGZ37" s="484"/>
      <c r="BHA37" s="484"/>
      <c r="BHB37" s="484"/>
      <c r="BHC37" s="484"/>
      <c r="BHD37" s="484"/>
      <c r="BHE37" s="484"/>
      <c r="BHF37" s="484"/>
      <c r="BHG37" s="484"/>
      <c r="BHH37" s="484"/>
      <c r="BHI37" s="484"/>
      <c r="BHJ37" s="484"/>
      <c r="BHK37" s="484"/>
      <c r="BHL37" s="484"/>
      <c r="BHM37" s="484"/>
      <c r="BHN37" s="484"/>
      <c r="BHO37" s="484"/>
      <c r="BHP37" s="484"/>
      <c r="BHQ37" s="484"/>
      <c r="BHR37" s="484"/>
      <c r="BHS37" s="484"/>
      <c r="BHT37" s="484"/>
      <c r="BHU37" s="484"/>
      <c r="BHV37" s="484"/>
      <c r="BHW37" s="484"/>
      <c r="BHX37" s="484"/>
      <c r="BHY37" s="484"/>
      <c r="BHZ37" s="484"/>
      <c r="BIA37" s="484"/>
      <c r="BIB37" s="484"/>
      <c r="BIC37" s="484"/>
      <c r="BID37" s="484"/>
      <c r="BIE37" s="484"/>
      <c r="BIF37" s="484"/>
      <c r="BIG37" s="484"/>
      <c r="BIH37" s="484"/>
      <c r="BII37" s="484"/>
      <c r="BIJ37" s="484"/>
      <c r="BIK37" s="484"/>
      <c r="BIL37" s="484"/>
      <c r="BIM37" s="484"/>
      <c r="BIN37" s="484"/>
      <c r="BIO37" s="484"/>
      <c r="BIP37" s="484"/>
      <c r="BIQ37" s="484"/>
      <c r="BIR37" s="484"/>
      <c r="BIS37" s="484"/>
      <c r="BIT37" s="484"/>
      <c r="BIU37" s="484"/>
      <c r="BIV37" s="484"/>
      <c r="BIW37" s="484"/>
      <c r="BIX37" s="484"/>
      <c r="BIY37" s="484"/>
      <c r="BIZ37" s="484"/>
      <c r="BJA37" s="484"/>
      <c r="BJB37" s="484"/>
      <c r="BJC37" s="484"/>
      <c r="BJD37" s="484"/>
      <c r="BJE37" s="484"/>
      <c r="BJF37" s="484"/>
      <c r="BJG37" s="484"/>
      <c r="BJH37" s="484"/>
      <c r="BJI37" s="484"/>
      <c r="BJJ37" s="484"/>
      <c r="BJK37" s="484"/>
      <c r="BJL37" s="484"/>
      <c r="BJM37" s="484"/>
      <c r="BJN37" s="484"/>
      <c r="BJO37" s="484"/>
      <c r="BJP37" s="484"/>
      <c r="BJQ37" s="484"/>
      <c r="BJR37" s="484"/>
      <c r="BJS37" s="484"/>
      <c r="BJT37" s="484"/>
      <c r="BJU37" s="484"/>
      <c r="BJV37" s="484"/>
      <c r="BJW37" s="484"/>
      <c r="BJX37" s="484"/>
      <c r="BJY37" s="484"/>
      <c r="BJZ37" s="484"/>
      <c r="BKA37" s="484"/>
      <c r="BKB37" s="484"/>
      <c r="BKC37" s="484"/>
      <c r="BKD37" s="484"/>
      <c r="BKE37" s="484"/>
      <c r="BKF37" s="484"/>
      <c r="BKG37" s="484"/>
      <c r="BKH37" s="484"/>
      <c r="BKI37" s="484"/>
      <c r="BKJ37" s="484"/>
      <c r="BKK37" s="484"/>
      <c r="BKL37" s="484"/>
      <c r="BKM37" s="484"/>
      <c r="BKN37" s="484"/>
      <c r="BKO37" s="484"/>
      <c r="BKP37" s="484"/>
      <c r="BKQ37" s="484"/>
      <c r="BKR37" s="484"/>
      <c r="BKS37" s="484"/>
      <c r="BKT37" s="484"/>
      <c r="BKU37" s="484"/>
      <c r="BKV37" s="484"/>
      <c r="BKW37" s="484"/>
      <c r="BKX37" s="484"/>
      <c r="BKY37" s="484"/>
      <c r="BKZ37" s="484"/>
      <c r="BLA37" s="484"/>
      <c r="BLB37" s="484"/>
      <c r="BLC37" s="484"/>
      <c r="BLD37" s="484"/>
      <c r="BLE37" s="484"/>
      <c r="BLF37" s="484"/>
      <c r="BLG37" s="484"/>
      <c r="BLH37" s="484"/>
      <c r="BLI37" s="484"/>
      <c r="BLJ37" s="484"/>
      <c r="BLK37" s="484"/>
      <c r="BLL37" s="484"/>
      <c r="BLM37" s="484"/>
      <c r="BLN37" s="484"/>
      <c r="BLO37" s="484"/>
      <c r="BLP37" s="484"/>
      <c r="BLQ37" s="484"/>
      <c r="BLR37" s="484"/>
      <c r="BLS37" s="484"/>
      <c r="BLT37" s="484"/>
      <c r="BLU37" s="484"/>
      <c r="BLV37" s="484"/>
      <c r="BLW37" s="484"/>
      <c r="BLX37" s="484"/>
      <c r="BLY37" s="484"/>
      <c r="BLZ37" s="484"/>
      <c r="BMA37" s="484"/>
      <c r="BMB37" s="484"/>
      <c r="BMC37" s="484"/>
      <c r="BMD37" s="484"/>
      <c r="BME37" s="484"/>
      <c r="BMF37" s="484"/>
      <c r="BMG37" s="484"/>
      <c r="BMH37" s="484"/>
      <c r="BMI37" s="484"/>
      <c r="BMJ37" s="484"/>
      <c r="BMK37" s="484"/>
      <c r="BML37" s="484"/>
      <c r="BMM37" s="484"/>
      <c r="BMN37" s="484"/>
      <c r="BMO37" s="484"/>
      <c r="BMP37" s="484"/>
      <c r="BMQ37" s="484"/>
      <c r="BMR37" s="484"/>
      <c r="BMS37" s="484"/>
      <c r="BMT37" s="484"/>
      <c r="BMU37" s="484"/>
      <c r="BMV37" s="484"/>
      <c r="BMW37" s="484"/>
      <c r="BMX37" s="484"/>
      <c r="BMY37" s="484"/>
      <c r="BMZ37" s="484"/>
      <c r="BNA37" s="484"/>
      <c r="BNB37" s="484"/>
      <c r="BNC37" s="484"/>
      <c r="BND37" s="484"/>
      <c r="BNE37" s="484"/>
      <c r="BNF37" s="484"/>
      <c r="BNG37" s="484"/>
      <c r="BNH37" s="484"/>
      <c r="BNI37" s="484"/>
      <c r="BNJ37" s="484"/>
      <c r="BNK37" s="484"/>
      <c r="BNL37" s="484"/>
      <c r="BNM37" s="484"/>
      <c r="BNN37" s="484"/>
      <c r="BNO37" s="484"/>
      <c r="BNP37" s="484"/>
      <c r="BNQ37" s="484"/>
      <c r="BNR37" s="484"/>
      <c r="BNS37" s="484"/>
      <c r="BNT37" s="484"/>
      <c r="BNU37" s="484"/>
      <c r="BNV37" s="484"/>
      <c r="BNW37" s="484"/>
      <c r="BNX37" s="484"/>
      <c r="BNY37" s="484"/>
      <c r="BNZ37" s="484"/>
      <c r="BOA37" s="484"/>
      <c r="BOB37" s="484"/>
      <c r="BOC37" s="484"/>
      <c r="BOD37" s="484"/>
      <c r="BOE37" s="484"/>
      <c r="BOF37" s="484"/>
      <c r="BOG37" s="484"/>
      <c r="BOH37" s="484"/>
      <c r="BOI37" s="484"/>
      <c r="BOJ37" s="484"/>
      <c r="BOK37" s="484"/>
      <c r="BOL37" s="484"/>
      <c r="BOM37" s="484"/>
      <c r="BON37" s="484"/>
      <c r="BOO37" s="484"/>
      <c r="BOP37" s="484"/>
      <c r="BOQ37" s="484"/>
      <c r="BOR37" s="484"/>
      <c r="BOS37" s="484"/>
      <c r="BOT37" s="484"/>
      <c r="BOU37" s="484"/>
      <c r="BOV37" s="484"/>
      <c r="BOW37" s="484"/>
      <c r="BOX37" s="484"/>
      <c r="BOY37" s="484"/>
      <c r="BOZ37" s="484"/>
      <c r="BPA37" s="484"/>
      <c r="BPB37" s="484"/>
      <c r="BPC37" s="484"/>
      <c r="BPD37" s="484"/>
      <c r="BPE37" s="484"/>
      <c r="BPF37" s="484"/>
      <c r="BPG37" s="484"/>
      <c r="BPH37" s="484"/>
      <c r="BPI37" s="484"/>
      <c r="BPJ37" s="484"/>
      <c r="BPK37" s="484"/>
      <c r="BPL37" s="484"/>
      <c r="BPM37" s="484"/>
      <c r="BPN37" s="484"/>
      <c r="BPO37" s="484"/>
      <c r="BPP37" s="484"/>
      <c r="BPQ37" s="484"/>
      <c r="BPR37" s="484"/>
      <c r="BPS37" s="484"/>
      <c r="BPT37" s="484"/>
      <c r="BPU37" s="484"/>
      <c r="BPV37" s="484"/>
      <c r="BPW37" s="484"/>
      <c r="BPX37" s="484"/>
      <c r="BPY37" s="484"/>
      <c r="BPZ37" s="484"/>
      <c r="BQA37" s="484"/>
      <c r="BQB37" s="484"/>
      <c r="BQC37" s="484"/>
      <c r="BQD37" s="484"/>
      <c r="BQE37" s="484"/>
      <c r="BQF37" s="484"/>
      <c r="BQG37" s="484"/>
      <c r="BQH37" s="484"/>
      <c r="BQI37" s="484"/>
      <c r="BQJ37" s="484"/>
      <c r="BQK37" s="484"/>
      <c r="BQL37" s="484"/>
      <c r="BQM37" s="484"/>
      <c r="BQN37" s="484"/>
      <c r="BQO37" s="484"/>
      <c r="BQP37" s="484"/>
      <c r="BQQ37" s="484"/>
      <c r="BQR37" s="484"/>
      <c r="BQS37" s="484"/>
      <c r="BQT37" s="484"/>
      <c r="BQU37" s="484"/>
      <c r="BQV37" s="484"/>
      <c r="BQW37" s="484"/>
      <c r="BQX37" s="484"/>
      <c r="BQY37" s="484"/>
      <c r="BQZ37" s="484"/>
      <c r="BRA37" s="484"/>
      <c r="BRB37" s="484"/>
      <c r="BRC37" s="484"/>
      <c r="BRD37" s="484"/>
      <c r="BRE37" s="484"/>
      <c r="BRF37" s="484"/>
      <c r="BRG37" s="484"/>
      <c r="BRH37" s="484"/>
      <c r="BRI37" s="484"/>
      <c r="BRJ37" s="484"/>
      <c r="BRK37" s="484"/>
      <c r="BRL37" s="484"/>
      <c r="BRM37" s="484"/>
      <c r="BRN37" s="484"/>
      <c r="BRO37" s="484"/>
      <c r="BRP37" s="484"/>
      <c r="BRQ37" s="484"/>
      <c r="BRR37" s="484"/>
      <c r="BRS37" s="484"/>
      <c r="BRT37" s="484"/>
      <c r="BRU37" s="484"/>
      <c r="BRV37" s="484"/>
      <c r="BRW37" s="484"/>
      <c r="BRX37" s="484"/>
      <c r="BRY37" s="484"/>
      <c r="BRZ37" s="484"/>
      <c r="BSA37" s="484"/>
      <c r="BSB37" s="484"/>
      <c r="BSC37" s="484"/>
      <c r="BSD37" s="484"/>
      <c r="BSE37" s="484"/>
      <c r="BSF37" s="484"/>
      <c r="BSG37" s="484"/>
      <c r="BSH37" s="484"/>
      <c r="BSI37" s="484"/>
      <c r="BSJ37" s="484"/>
      <c r="BSK37" s="484"/>
      <c r="BSL37" s="484"/>
      <c r="BSM37" s="484"/>
      <c r="BSN37" s="484"/>
      <c r="BSO37" s="484"/>
      <c r="BSP37" s="484"/>
      <c r="BSQ37" s="484"/>
      <c r="BSR37" s="484"/>
      <c r="BSS37" s="484"/>
      <c r="BST37" s="484"/>
      <c r="BSU37" s="484"/>
      <c r="BSV37" s="484"/>
      <c r="BSW37" s="484"/>
      <c r="BSX37" s="484"/>
      <c r="BSY37" s="484"/>
      <c r="BSZ37" s="484"/>
      <c r="BTA37" s="484"/>
      <c r="BTB37" s="484"/>
      <c r="BTC37" s="484"/>
      <c r="BTD37" s="484"/>
      <c r="BTE37" s="484"/>
      <c r="BTF37" s="484"/>
      <c r="BTG37" s="484"/>
      <c r="BTH37" s="484"/>
      <c r="BTI37" s="484"/>
      <c r="BTJ37" s="484"/>
      <c r="BTK37" s="484"/>
      <c r="BTL37" s="484"/>
      <c r="BTM37" s="484"/>
      <c r="BTN37" s="484"/>
      <c r="BTO37" s="484"/>
      <c r="BTP37" s="484"/>
      <c r="BTQ37" s="484"/>
      <c r="BTR37" s="484"/>
      <c r="BTS37" s="484"/>
      <c r="BTT37" s="484"/>
      <c r="BTU37" s="484"/>
      <c r="BTV37" s="484"/>
      <c r="BTW37" s="484"/>
      <c r="BTX37" s="484"/>
      <c r="BTY37" s="484"/>
      <c r="BTZ37" s="484"/>
      <c r="BUA37" s="484"/>
      <c r="BUB37" s="484"/>
      <c r="BUC37" s="484"/>
      <c r="BUD37" s="484"/>
      <c r="BUE37" s="484"/>
      <c r="BUF37" s="484"/>
      <c r="BUG37" s="484"/>
      <c r="BUH37" s="484"/>
      <c r="BUI37" s="484"/>
      <c r="BUJ37" s="484"/>
      <c r="BUK37" s="484"/>
      <c r="BUL37" s="484"/>
      <c r="BUM37" s="484"/>
      <c r="BUN37" s="484"/>
      <c r="BUO37" s="484"/>
      <c r="BUP37" s="484"/>
      <c r="BUQ37" s="484"/>
      <c r="BUR37" s="484"/>
      <c r="BUS37" s="484"/>
      <c r="BUT37" s="484"/>
      <c r="BUU37" s="484"/>
      <c r="BUV37" s="484"/>
      <c r="BUW37" s="484"/>
      <c r="BUX37" s="484"/>
      <c r="BUY37" s="484"/>
      <c r="BUZ37" s="484"/>
      <c r="BVA37" s="484"/>
      <c r="BVB37" s="484"/>
      <c r="BVC37" s="484"/>
      <c r="BVD37" s="484"/>
      <c r="BVE37" s="484"/>
      <c r="BVF37" s="484"/>
      <c r="BVG37" s="484"/>
      <c r="BVH37" s="484"/>
      <c r="BVI37" s="484"/>
      <c r="BVJ37" s="484"/>
      <c r="BVK37" s="484"/>
      <c r="BVL37" s="484"/>
      <c r="BVM37" s="484"/>
      <c r="BVN37" s="484"/>
      <c r="BVO37" s="484"/>
      <c r="BVP37" s="484"/>
      <c r="BVQ37" s="484"/>
      <c r="BVR37" s="484"/>
      <c r="BVS37" s="484"/>
      <c r="BVT37" s="484"/>
      <c r="BVU37" s="484"/>
      <c r="BVV37" s="484"/>
      <c r="BVW37" s="484"/>
      <c r="BVX37" s="484"/>
      <c r="BVY37" s="484"/>
      <c r="BVZ37" s="484"/>
      <c r="BWA37" s="484"/>
      <c r="BWB37" s="484"/>
      <c r="BWC37" s="484"/>
      <c r="BWD37" s="484"/>
      <c r="BWE37" s="484"/>
      <c r="BWF37" s="484"/>
      <c r="BWG37" s="484"/>
      <c r="BWH37" s="484"/>
      <c r="BWI37" s="484"/>
      <c r="BWJ37" s="484"/>
      <c r="BWK37" s="484"/>
      <c r="BWL37" s="484"/>
      <c r="BWM37" s="484"/>
      <c r="BWN37" s="484"/>
      <c r="BWO37" s="484"/>
      <c r="BWP37" s="484"/>
      <c r="BWQ37" s="484"/>
      <c r="BWR37" s="484"/>
      <c r="BWS37" s="484"/>
      <c r="BWT37" s="484"/>
      <c r="BWU37" s="484"/>
      <c r="BWV37" s="484"/>
      <c r="BWW37" s="484"/>
      <c r="BWX37" s="484"/>
      <c r="BWY37" s="484"/>
      <c r="BWZ37" s="484"/>
      <c r="BXA37" s="484"/>
      <c r="BXB37" s="484"/>
      <c r="BXC37" s="484"/>
      <c r="BXD37" s="484"/>
      <c r="BXE37" s="484"/>
      <c r="BXF37" s="484"/>
      <c r="BXG37" s="484"/>
      <c r="BXH37" s="484"/>
      <c r="BXI37" s="484"/>
      <c r="BXJ37" s="484"/>
      <c r="BXK37" s="484"/>
      <c r="BXL37" s="484"/>
      <c r="BXM37" s="484"/>
      <c r="BXN37" s="484"/>
      <c r="BXO37" s="484"/>
      <c r="BXP37" s="484"/>
      <c r="BXQ37" s="484"/>
      <c r="BXR37" s="484"/>
      <c r="BXS37" s="484"/>
      <c r="BXT37" s="484"/>
      <c r="BXU37" s="484"/>
      <c r="BXV37" s="484"/>
      <c r="BXW37" s="484"/>
      <c r="BXX37" s="484"/>
      <c r="BXY37" s="484"/>
      <c r="BXZ37" s="484"/>
      <c r="BYA37" s="484"/>
      <c r="BYB37" s="484"/>
      <c r="BYC37" s="484"/>
      <c r="BYD37" s="484"/>
      <c r="BYE37" s="484"/>
      <c r="BYF37" s="484"/>
      <c r="BYG37" s="484"/>
      <c r="BYH37" s="484"/>
      <c r="BYI37" s="484"/>
      <c r="BYJ37" s="484"/>
      <c r="BYK37" s="484"/>
      <c r="BYL37" s="484"/>
      <c r="BYM37" s="484"/>
      <c r="BYN37" s="484"/>
      <c r="BYO37" s="484"/>
      <c r="BYP37" s="484"/>
      <c r="BYQ37" s="484"/>
      <c r="BYR37" s="484"/>
      <c r="BYS37" s="484"/>
      <c r="BYT37" s="484"/>
      <c r="BYU37" s="484"/>
      <c r="BYV37" s="484"/>
      <c r="BYW37" s="484"/>
      <c r="BYX37" s="484"/>
      <c r="BYY37" s="484"/>
      <c r="BYZ37" s="484"/>
      <c r="BZA37" s="484"/>
      <c r="BZB37" s="484"/>
      <c r="BZC37" s="484"/>
      <c r="BZD37" s="484"/>
      <c r="BZE37" s="484"/>
      <c r="BZF37" s="484"/>
      <c r="BZG37" s="484"/>
      <c r="BZH37" s="484"/>
      <c r="BZI37" s="484"/>
      <c r="BZJ37" s="484"/>
      <c r="BZK37" s="484"/>
      <c r="BZL37" s="484"/>
      <c r="BZM37" s="484"/>
      <c r="BZN37" s="484"/>
      <c r="BZO37" s="484"/>
      <c r="BZP37" s="484"/>
      <c r="BZQ37" s="484"/>
      <c r="BZR37" s="484"/>
      <c r="BZS37" s="484"/>
      <c r="BZT37" s="484"/>
      <c r="BZU37" s="484"/>
      <c r="BZV37" s="484"/>
      <c r="BZW37" s="484"/>
      <c r="BZX37" s="484"/>
      <c r="BZY37" s="484"/>
      <c r="BZZ37" s="484"/>
      <c r="CAA37" s="484"/>
      <c r="CAB37" s="484"/>
      <c r="CAC37" s="484"/>
      <c r="CAD37" s="484"/>
      <c r="CAE37" s="484"/>
      <c r="CAF37" s="484"/>
      <c r="CAG37" s="484"/>
      <c r="CAH37" s="484"/>
      <c r="CAI37" s="484"/>
      <c r="CAJ37" s="484"/>
      <c r="CAK37" s="484"/>
      <c r="CAL37" s="484"/>
      <c r="CAM37" s="484"/>
      <c r="CAN37" s="484"/>
      <c r="CAO37" s="484"/>
      <c r="CAP37" s="484"/>
      <c r="CAQ37" s="484"/>
      <c r="CAR37" s="484"/>
      <c r="CAS37" s="484"/>
      <c r="CAT37" s="484"/>
      <c r="CAU37" s="484"/>
      <c r="CAV37" s="484"/>
      <c r="CAW37" s="484"/>
      <c r="CAX37" s="484"/>
      <c r="CAY37" s="484"/>
      <c r="CAZ37" s="484"/>
      <c r="CBA37" s="484"/>
      <c r="CBB37" s="484"/>
      <c r="CBC37" s="484"/>
      <c r="CBD37" s="484"/>
      <c r="CBE37" s="484"/>
      <c r="CBF37" s="484"/>
      <c r="CBG37" s="484"/>
      <c r="CBH37" s="484"/>
      <c r="CBI37" s="484"/>
      <c r="CBJ37" s="484"/>
      <c r="CBK37" s="484"/>
      <c r="CBL37" s="484"/>
      <c r="CBM37" s="484"/>
      <c r="CBN37" s="484"/>
      <c r="CBO37" s="484"/>
      <c r="CBP37" s="484"/>
      <c r="CBQ37" s="484"/>
      <c r="CBR37" s="484"/>
      <c r="CBS37" s="484"/>
      <c r="CBT37" s="484"/>
      <c r="CBU37" s="484"/>
      <c r="CBV37" s="484"/>
      <c r="CBW37" s="484"/>
      <c r="CBX37" s="484"/>
      <c r="CBY37" s="484"/>
      <c r="CBZ37" s="484"/>
      <c r="CCA37" s="484"/>
      <c r="CCB37" s="484"/>
      <c r="CCC37" s="484"/>
      <c r="CCD37" s="484"/>
      <c r="CCE37" s="484"/>
      <c r="CCF37" s="484"/>
      <c r="CCG37" s="484"/>
      <c r="CCH37" s="484"/>
      <c r="CCI37" s="484"/>
      <c r="CCJ37" s="484"/>
      <c r="CCK37" s="484"/>
      <c r="CCL37" s="484"/>
      <c r="CCM37" s="484"/>
      <c r="CCN37" s="484"/>
      <c r="CCO37" s="484"/>
      <c r="CCP37" s="484"/>
      <c r="CCQ37" s="484"/>
      <c r="CCR37" s="484"/>
      <c r="CCS37" s="484"/>
      <c r="CCT37" s="484"/>
      <c r="CCU37" s="484"/>
      <c r="CCV37" s="484"/>
      <c r="CCW37" s="484"/>
      <c r="CCX37" s="484"/>
      <c r="CCY37" s="484"/>
      <c r="CCZ37" s="484"/>
      <c r="CDA37" s="484"/>
      <c r="CDB37" s="484"/>
      <c r="CDC37" s="484"/>
      <c r="CDD37" s="484"/>
      <c r="CDE37" s="484"/>
      <c r="CDF37" s="484"/>
      <c r="CDG37" s="484"/>
      <c r="CDH37" s="484"/>
      <c r="CDI37" s="484"/>
      <c r="CDJ37" s="484"/>
      <c r="CDK37" s="484"/>
      <c r="CDL37" s="484"/>
      <c r="CDM37" s="484"/>
      <c r="CDN37" s="484"/>
      <c r="CDO37" s="484"/>
      <c r="CDP37" s="484"/>
      <c r="CDQ37" s="484"/>
      <c r="CDR37" s="484"/>
      <c r="CDS37" s="484"/>
      <c r="CDT37" s="484"/>
      <c r="CDU37" s="484"/>
      <c r="CDV37" s="484"/>
      <c r="CDW37" s="484"/>
      <c r="CDX37" s="484"/>
      <c r="CDY37" s="484"/>
      <c r="CDZ37" s="484"/>
      <c r="CEA37" s="484"/>
      <c r="CEB37" s="484"/>
      <c r="CEC37" s="484"/>
      <c r="CED37" s="484"/>
      <c r="CEE37" s="484"/>
      <c r="CEF37" s="484"/>
      <c r="CEG37" s="484"/>
      <c r="CEH37" s="484"/>
      <c r="CEI37" s="484"/>
      <c r="CEJ37" s="484"/>
      <c r="CEK37" s="484"/>
      <c r="CEL37" s="484"/>
      <c r="CEM37" s="484"/>
      <c r="CEN37" s="484"/>
      <c r="CEO37" s="484"/>
      <c r="CEP37" s="484"/>
      <c r="CEQ37" s="484"/>
      <c r="CER37" s="484"/>
      <c r="CES37" s="484"/>
      <c r="CET37" s="484"/>
      <c r="CEU37" s="484"/>
      <c r="CEV37" s="484"/>
      <c r="CEW37" s="484"/>
      <c r="CEX37" s="484"/>
      <c r="CEY37" s="484"/>
      <c r="CEZ37" s="484"/>
      <c r="CFA37" s="484"/>
      <c r="CFB37" s="484"/>
      <c r="CFC37" s="484"/>
      <c r="CFD37" s="484"/>
      <c r="CFE37" s="484"/>
      <c r="CFF37" s="484"/>
      <c r="CFG37" s="484"/>
      <c r="CFH37" s="484"/>
      <c r="CFI37" s="484"/>
      <c r="CFJ37" s="484"/>
      <c r="CFK37" s="484"/>
      <c r="CFL37" s="484"/>
      <c r="CFM37" s="484"/>
      <c r="CFN37" s="484"/>
      <c r="CFO37" s="484"/>
      <c r="CFP37" s="484"/>
      <c r="CFQ37" s="484"/>
      <c r="CFR37" s="484"/>
      <c r="CFS37" s="484"/>
      <c r="CFT37" s="484"/>
      <c r="CFU37" s="484"/>
      <c r="CFV37" s="484"/>
      <c r="CFW37" s="484"/>
      <c r="CFX37" s="484"/>
      <c r="CFY37" s="484"/>
      <c r="CFZ37" s="484"/>
      <c r="CGA37" s="484"/>
      <c r="CGB37" s="484"/>
      <c r="CGC37" s="484"/>
      <c r="CGD37" s="484"/>
      <c r="CGE37" s="484"/>
      <c r="CGF37" s="484"/>
      <c r="CGG37" s="484"/>
      <c r="CGH37" s="484"/>
      <c r="CGI37" s="484"/>
      <c r="CGJ37" s="484"/>
      <c r="CGK37" s="484"/>
      <c r="CGL37" s="484"/>
      <c r="CGM37" s="484"/>
      <c r="CGN37" s="484"/>
      <c r="CGO37" s="484"/>
      <c r="CGP37" s="484"/>
      <c r="CGQ37" s="484"/>
      <c r="CGR37" s="484"/>
      <c r="CGS37" s="484"/>
      <c r="CGT37" s="484"/>
      <c r="CGU37" s="484"/>
      <c r="CGV37" s="484"/>
      <c r="CGW37" s="484"/>
      <c r="CGX37" s="484"/>
      <c r="CGY37" s="484"/>
      <c r="CGZ37" s="484"/>
      <c r="CHA37" s="484"/>
      <c r="CHB37" s="484"/>
      <c r="CHC37" s="484"/>
      <c r="CHD37" s="484"/>
      <c r="CHE37" s="484"/>
      <c r="CHF37" s="484"/>
      <c r="CHG37" s="484"/>
      <c r="CHH37" s="484"/>
      <c r="CHI37" s="484"/>
      <c r="CHJ37" s="484"/>
      <c r="CHK37" s="484"/>
      <c r="CHL37" s="484"/>
      <c r="CHM37" s="484"/>
      <c r="CHN37" s="484"/>
      <c r="CHO37" s="484"/>
      <c r="CHP37" s="484"/>
      <c r="CHQ37" s="484"/>
      <c r="CHR37" s="484"/>
      <c r="CHS37" s="484"/>
      <c r="CHT37" s="484"/>
      <c r="CHU37" s="484"/>
      <c r="CHV37" s="484"/>
      <c r="CHW37" s="484"/>
      <c r="CHX37" s="484"/>
      <c r="CHY37" s="484"/>
      <c r="CHZ37" s="484"/>
      <c r="CIA37" s="484"/>
      <c r="CIB37" s="484"/>
      <c r="CIC37" s="484"/>
      <c r="CID37" s="484"/>
      <c r="CIE37" s="484"/>
      <c r="CIF37" s="484"/>
      <c r="CIG37" s="484"/>
      <c r="CIH37" s="484"/>
      <c r="CII37" s="484"/>
      <c r="CIJ37" s="484"/>
      <c r="CIK37" s="484"/>
      <c r="CIL37" s="484"/>
      <c r="CIM37" s="484"/>
      <c r="CIN37" s="484"/>
      <c r="CIO37" s="484"/>
      <c r="CIP37" s="484"/>
      <c r="CIQ37" s="484"/>
      <c r="CIR37" s="484"/>
      <c r="CIS37" s="484"/>
      <c r="CIT37" s="484"/>
      <c r="CIU37" s="484"/>
      <c r="CIV37" s="484"/>
      <c r="CIW37" s="484"/>
      <c r="CIX37" s="484"/>
      <c r="CIY37" s="484"/>
      <c r="CIZ37" s="484"/>
      <c r="CJA37" s="484"/>
      <c r="CJB37" s="484"/>
      <c r="CJC37" s="484"/>
      <c r="CJD37" s="484"/>
      <c r="CJE37" s="484"/>
      <c r="CJF37" s="484"/>
      <c r="CJG37" s="484"/>
      <c r="CJH37" s="484"/>
      <c r="CJI37" s="484"/>
      <c r="CJJ37" s="484"/>
      <c r="CJK37" s="484"/>
      <c r="CJL37" s="484"/>
      <c r="CJM37" s="484"/>
      <c r="CJN37" s="484"/>
      <c r="CJO37" s="484"/>
      <c r="CJP37" s="484"/>
      <c r="CJQ37" s="484"/>
      <c r="CJR37" s="484"/>
      <c r="CJS37" s="484"/>
      <c r="CJT37" s="484"/>
      <c r="CJU37" s="484"/>
      <c r="CJV37" s="484"/>
      <c r="CJW37" s="484"/>
      <c r="CJX37" s="484"/>
      <c r="CJY37" s="484"/>
      <c r="CJZ37" s="484"/>
      <c r="CKA37" s="484"/>
      <c r="CKB37" s="484"/>
      <c r="CKC37" s="484"/>
      <c r="CKD37" s="484"/>
      <c r="CKE37" s="484"/>
      <c r="CKF37" s="484"/>
      <c r="CKG37" s="484"/>
      <c r="CKH37" s="484"/>
      <c r="CKI37" s="484"/>
      <c r="CKJ37" s="484"/>
      <c r="CKK37" s="484"/>
      <c r="CKL37" s="484"/>
      <c r="CKM37" s="484"/>
      <c r="CKN37" s="484"/>
      <c r="CKO37" s="484"/>
      <c r="CKP37" s="484"/>
      <c r="CKQ37" s="484"/>
      <c r="CKR37" s="484"/>
      <c r="CKS37" s="484"/>
      <c r="CKT37" s="484"/>
      <c r="CKU37" s="484"/>
      <c r="CKV37" s="484"/>
      <c r="CKW37" s="484"/>
      <c r="CKX37" s="484"/>
      <c r="CKY37" s="484"/>
      <c r="CKZ37" s="484"/>
      <c r="CLA37" s="484"/>
      <c r="CLB37" s="484"/>
      <c r="CLC37" s="484"/>
      <c r="CLD37" s="484"/>
      <c r="CLE37" s="484"/>
      <c r="CLF37" s="484"/>
      <c r="CLG37" s="484"/>
      <c r="CLH37" s="484"/>
      <c r="CLI37" s="484"/>
      <c r="CLJ37" s="484"/>
      <c r="CLK37" s="484"/>
      <c r="CLL37" s="484"/>
      <c r="CLM37" s="484"/>
      <c r="CLN37" s="484"/>
      <c r="CLO37" s="484"/>
      <c r="CLP37" s="484"/>
      <c r="CLQ37" s="484"/>
      <c r="CLR37" s="484"/>
      <c r="CLS37" s="484"/>
      <c r="CLT37" s="484"/>
      <c r="CLU37" s="484"/>
      <c r="CLV37" s="484"/>
      <c r="CLW37" s="484"/>
      <c r="CLX37" s="484"/>
      <c r="CLY37" s="484"/>
      <c r="CLZ37" s="484"/>
      <c r="CMA37" s="484"/>
      <c r="CMB37" s="484"/>
      <c r="CMC37" s="484"/>
      <c r="CMD37" s="484"/>
      <c r="CME37" s="484"/>
      <c r="CMF37" s="484"/>
      <c r="CMG37" s="484"/>
      <c r="CMH37" s="484"/>
      <c r="CMI37" s="484"/>
      <c r="CMJ37" s="484"/>
      <c r="CMK37" s="484"/>
      <c r="CML37" s="484"/>
      <c r="CMM37" s="484"/>
      <c r="CMN37" s="484"/>
      <c r="CMO37" s="484"/>
      <c r="CMP37" s="484"/>
      <c r="CMQ37" s="484"/>
      <c r="CMR37" s="484"/>
      <c r="CMS37" s="484"/>
      <c r="CMT37" s="484"/>
      <c r="CMU37" s="484"/>
      <c r="CMV37" s="484"/>
      <c r="CMW37" s="484"/>
      <c r="CMX37" s="484"/>
      <c r="CMY37" s="484"/>
      <c r="CMZ37" s="484"/>
      <c r="CNA37" s="484"/>
      <c r="CNB37" s="484"/>
      <c r="CNC37" s="484"/>
      <c r="CND37" s="484"/>
      <c r="CNE37" s="484"/>
      <c r="CNF37" s="484"/>
      <c r="CNG37" s="484"/>
      <c r="CNH37" s="484"/>
      <c r="CNI37" s="484"/>
      <c r="CNJ37" s="484"/>
      <c r="CNK37" s="484"/>
      <c r="CNL37" s="484"/>
      <c r="CNM37" s="484"/>
      <c r="CNN37" s="484"/>
      <c r="CNO37" s="484"/>
      <c r="CNP37" s="484"/>
      <c r="CNQ37" s="484"/>
      <c r="CNR37" s="484"/>
      <c r="CNS37" s="484"/>
      <c r="CNT37" s="484"/>
      <c r="CNU37" s="484"/>
      <c r="CNV37" s="484"/>
      <c r="CNW37" s="484"/>
      <c r="CNX37" s="484"/>
      <c r="CNY37" s="484"/>
      <c r="CNZ37" s="484"/>
      <c r="COA37" s="484"/>
      <c r="COB37" s="484"/>
      <c r="COC37" s="484"/>
      <c r="COD37" s="484"/>
      <c r="COE37" s="484"/>
      <c r="COF37" s="484"/>
      <c r="COG37" s="484"/>
      <c r="COH37" s="484"/>
      <c r="COI37" s="484"/>
      <c r="COJ37" s="484"/>
      <c r="COK37" s="484"/>
      <c r="COL37" s="484"/>
      <c r="COM37" s="484"/>
      <c r="CON37" s="484"/>
      <c r="COO37" s="484"/>
      <c r="COP37" s="484"/>
      <c r="COQ37" s="484"/>
      <c r="COR37" s="484"/>
      <c r="COS37" s="484"/>
      <c r="COT37" s="484"/>
      <c r="COU37" s="484"/>
      <c r="COV37" s="484"/>
      <c r="COW37" s="484"/>
      <c r="COX37" s="484"/>
      <c r="COY37" s="484"/>
      <c r="COZ37" s="484"/>
      <c r="CPA37" s="484"/>
      <c r="CPB37" s="484"/>
      <c r="CPC37" s="484"/>
      <c r="CPD37" s="484"/>
      <c r="CPE37" s="484"/>
      <c r="CPF37" s="484"/>
      <c r="CPG37" s="484"/>
      <c r="CPH37" s="484"/>
      <c r="CPI37" s="484"/>
      <c r="CPJ37" s="484"/>
      <c r="CPK37" s="484"/>
      <c r="CPL37" s="484"/>
      <c r="CPM37" s="484"/>
      <c r="CPN37" s="484"/>
      <c r="CPO37" s="484"/>
      <c r="CPP37" s="484"/>
      <c r="CPQ37" s="484"/>
      <c r="CPR37" s="484"/>
      <c r="CPS37" s="484"/>
      <c r="CPT37" s="484"/>
      <c r="CPU37" s="484"/>
      <c r="CPV37" s="484"/>
      <c r="CPW37" s="484"/>
      <c r="CPX37" s="484"/>
      <c r="CPY37" s="484"/>
      <c r="CPZ37" s="484"/>
      <c r="CQA37" s="484"/>
      <c r="CQB37" s="484"/>
      <c r="CQC37" s="484"/>
      <c r="CQD37" s="484"/>
      <c r="CQE37" s="484"/>
      <c r="CQF37" s="484"/>
      <c r="CQG37" s="484"/>
      <c r="CQH37" s="484"/>
      <c r="CQI37" s="484"/>
      <c r="CQJ37" s="484"/>
      <c r="CQK37" s="484"/>
      <c r="CQL37" s="484"/>
      <c r="CQM37" s="484"/>
      <c r="CQN37" s="484"/>
      <c r="CQO37" s="484"/>
      <c r="CQP37" s="484"/>
      <c r="CQQ37" s="484"/>
      <c r="CQR37" s="484"/>
      <c r="CQS37" s="484"/>
      <c r="CQT37" s="484"/>
      <c r="CQU37" s="484"/>
      <c r="CQV37" s="484"/>
      <c r="CQW37" s="484"/>
      <c r="CQX37" s="484"/>
      <c r="CQY37" s="484"/>
      <c r="CQZ37" s="484"/>
      <c r="CRA37" s="484"/>
      <c r="CRB37" s="484"/>
      <c r="CRC37" s="484"/>
      <c r="CRD37" s="484"/>
      <c r="CRE37" s="484"/>
      <c r="CRF37" s="484"/>
      <c r="CRG37" s="484"/>
      <c r="CRH37" s="484"/>
      <c r="CRI37" s="484"/>
      <c r="CRJ37" s="484"/>
      <c r="CRK37" s="484"/>
      <c r="CRL37" s="484"/>
      <c r="CRM37" s="484"/>
      <c r="CRN37" s="484"/>
      <c r="CRO37" s="484"/>
      <c r="CRP37" s="484"/>
      <c r="CRQ37" s="484"/>
      <c r="CRR37" s="484"/>
      <c r="CRS37" s="484"/>
      <c r="CRT37" s="484"/>
      <c r="CRU37" s="484"/>
      <c r="CRV37" s="484"/>
      <c r="CRW37" s="484"/>
      <c r="CRX37" s="484"/>
      <c r="CRY37" s="484"/>
      <c r="CRZ37" s="484"/>
      <c r="CSA37" s="484"/>
      <c r="CSB37" s="484"/>
      <c r="CSC37" s="484"/>
      <c r="CSD37" s="484"/>
      <c r="CSE37" s="484"/>
      <c r="CSF37" s="484"/>
      <c r="CSG37" s="484"/>
      <c r="CSH37" s="484"/>
      <c r="CSI37" s="484"/>
      <c r="CSJ37" s="484"/>
      <c r="CSK37" s="484"/>
      <c r="CSL37" s="484"/>
      <c r="CSM37" s="484"/>
      <c r="CSN37" s="484"/>
      <c r="CSO37" s="484"/>
      <c r="CSP37" s="484"/>
      <c r="CSQ37" s="484"/>
      <c r="CSR37" s="484"/>
      <c r="CSS37" s="484"/>
      <c r="CST37" s="484"/>
      <c r="CSU37" s="484"/>
      <c r="CSV37" s="484"/>
      <c r="CSW37" s="484"/>
      <c r="CSX37" s="484"/>
      <c r="CSY37" s="484"/>
      <c r="CSZ37" s="484"/>
      <c r="CTA37" s="484"/>
      <c r="CTB37" s="484"/>
      <c r="CTC37" s="484"/>
      <c r="CTD37" s="484"/>
      <c r="CTE37" s="484"/>
      <c r="CTF37" s="484"/>
      <c r="CTG37" s="484"/>
      <c r="CTH37" s="484"/>
      <c r="CTI37" s="484"/>
      <c r="CTJ37" s="484"/>
      <c r="CTK37" s="484"/>
      <c r="CTL37" s="484"/>
      <c r="CTM37" s="484"/>
      <c r="CTN37" s="484"/>
      <c r="CTO37" s="484"/>
      <c r="CTP37" s="484"/>
      <c r="CTQ37" s="484"/>
      <c r="CTR37" s="484"/>
      <c r="CTS37" s="484"/>
      <c r="CTT37" s="484"/>
      <c r="CTU37" s="484"/>
      <c r="CTV37" s="484"/>
      <c r="CTW37" s="484"/>
      <c r="CTX37" s="484"/>
      <c r="CTY37" s="484"/>
      <c r="CTZ37" s="484"/>
      <c r="CUA37" s="484"/>
      <c r="CUB37" s="484"/>
      <c r="CUC37" s="484"/>
      <c r="CUD37" s="484"/>
      <c r="CUE37" s="484"/>
      <c r="CUF37" s="484"/>
      <c r="CUG37" s="484"/>
      <c r="CUH37" s="484"/>
      <c r="CUI37" s="484"/>
      <c r="CUJ37" s="484"/>
      <c r="CUK37" s="484"/>
      <c r="CUL37" s="484"/>
      <c r="CUM37" s="484"/>
      <c r="CUN37" s="484"/>
      <c r="CUO37" s="484"/>
      <c r="CUP37" s="484"/>
      <c r="CUQ37" s="484"/>
      <c r="CUR37" s="484"/>
      <c r="CUS37" s="484"/>
      <c r="CUT37" s="484"/>
      <c r="CUU37" s="484"/>
      <c r="CUV37" s="484"/>
      <c r="CUW37" s="484"/>
      <c r="CUX37" s="484"/>
      <c r="CUY37" s="484"/>
      <c r="CUZ37" s="484"/>
      <c r="CVA37" s="484"/>
      <c r="CVB37" s="484"/>
      <c r="CVC37" s="484"/>
      <c r="CVD37" s="484"/>
      <c r="CVE37" s="484"/>
      <c r="CVF37" s="484"/>
      <c r="CVG37" s="484"/>
      <c r="CVH37" s="484"/>
      <c r="CVI37" s="484"/>
      <c r="CVJ37" s="484"/>
      <c r="CVK37" s="484"/>
      <c r="CVL37" s="484"/>
      <c r="CVM37" s="484"/>
      <c r="CVN37" s="484"/>
      <c r="CVO37" s="484"/>
      <c r="CVP37" s="484"/>
      <c r="CVQ37" s="484"/>
      <c r="CVR37" s="484"/>
      <c r="CVS37" s="484"/>
      <c r="CVT37" s="484"/>
      <c r="CVU37" s="484"/>
      <c r="CVV37" s="484"/>
      <c r="CVW37" s="484"/>
      <c r="CVX37" s="484"/>
      <c r="CVY37" s="484"/>
      <c r="CVZ37" s="484"/>
      <c r="CWA37" s="484"/>
      <c r="CWB37" s="484"/>
      <c r="CWC37" s="484"/>
      <c r="CWD37" s="484"/>
      <c r="CWE37" s="484"/>
      <c r="CWF37" s="484"/>
      <c r="CWG37" s="484"/>
      <c r="CWH37" s="484"/>
      <c r="CWI37" s="484"/>
      <c r="CWJ37" s="484"/>
      <c r="CWK37" s="484"/>
      <c r="CWL37" s="484"/>
      <c r="CWM37" s="484"/>
      <c r="CWN37" s="484"/>
      <c r="CWO37" s="484"/>
      <c r="CWP37" s="484"/>
      <c r="CWQ37" s="484"/>
      <c r="CWR37" s="484"/>
      <c r="CWS37" s="484"/>
      <c r="CWT37" s="484"/>
      <c r="CWU37" s="484"/>
      <c r="CWV37" s="484"/>
      <c r="CWW37" s="484"/>
      <c r="CWX37" s="484"/>
      <c r="CWY37" s="484"/>
      <c r="CWZ37" s="484"/>
      <c r="CXA37" s="484"/>
      <c r="CXB37" s="484"/>
      <c r="CXC37" s="484"/>
      <c r="CXD37" s="484"/>
      <c r="CXE37" s="484"/>
      <c r="CXF37" s="484"/>
      <c r="CXG37" s="484"/>
      <c r="CXH37" s="484"/>
      <c r="CXI37" s="484"/>
      <c r="CXJ37" s="484"/>
      <c r="CXK37" s="484"/>
      <c r="CXL37" s="484"/>
      <c r="CXM37" s="484"/>
      <c r="CXN37" s="484"/>
      <c r="CXO37" s="484"/>
      <c r="CXP37" s="484"/>
      <c r="CXQ37" s="484"/>
      <c r="CXR37" s="484"/>
      <c r="CXS37" s="484"/>
      <c r="CXT37" s="484"/>
      <c r="CXU37" s="484"/>
      <c r="CXV37" s="484"/>
      <c r="CXW37" s="484"/>
      <c r="CXX37" s="484"/>
      <c r="CXY37" s="484"/>
      <c r="CXZ37" s="484"/>
      <c r="CYA37" s="484"/>
      <c r="CYB37" s="484"/>
      <c r="CYC37" s="484"/>
      <c r="CYD37" s="484"/>
      <c r="CYE37" s="484"/>
      <c r="CYF37" s="484"/>
      <c r="CYG37" s="484"/>
      <c r="CYH37" s="484"/>
      <c r="CYI37" s="484"/>
      <c r="CYJ37" s="484"/>
      <c r="CYK37" s="484"/>
      <c r="CYL37" s="484"/>
      <c r="CYM37" s="484"/>
      <c r="CYN37" s="484"/>
      <c r="CYO37" s="484"/>
      <c r="CYP37" s="484"/>
      <c r="CYQ37" s="484"/>
      <c r="CYR37" s="484"/>
      <c r="CYS37" s="484"/>
      <c r="CYT37" s="484"/>
      <c r="CYU37" s="484"/>
      <c r="CYV37" s="484"/>
      <c r="CYW37" s="484"/>
      <c r="CYX37" s="484"/>
      <c r="CYY37" s="484"/>
      <c r="CYZ37" s="484"/>
      <c r="CZA37" s="484"/>
      <c r="CZB37" s="484"/>
      <c r="CZC37" s="484"/>
      <c r="CZD37" s="484"/>
      <c r="CZE37" s="484"/>
      <c r="CZF37" s="484"/>
      <c r="CZG37" s="484"/>
      <c r="CZH37" s="484"/>
      <c r="CZI37" s="484"/>
      <c r="CZJ37" s="484"/>
      <c r="CZK37" s="484"/>
      <c r="CZL37" s="484"/>
      <c r="CZM37" s="484"/>
      <c r="CZN37" s="484"/>
      <c r="CZO37" s="484"/>
      <c r="CZP37" s="484"/>
      <c r="CZQ37" s="484"/>
      <c r="CZR37" s="484"/>
      <c r="CZS37" s="484"/>
      <c r="CZT37" s="484"/>
      <c r="CZU37" s="484"/>
      <c r="CZV37" s="484"/>
      <c r="CZW37" s="484"/>
      <c r="CZX37" s="484"/>
      <c r="CZY37" s="484"/>
      <c r="CZZ37" s="484"/>
      <c r="DAA37" s="484"/>
      <c r="DAB37" s="484"/>
      <c r="DAC37" s="484"/>
      <c r="DAD37" s="484"/>
      <c r="DAE37" s="484"/>
      <c r="DAF37" s="484"/>
      <c r="DAG37" s="484"/>
      <c r="DAH37" s="484"/>
      <c r="DAI37" s="484"/>
      <c r="DAJ37" s="484"/>
      <c r="DAK37" s="484"/>
      <c r="DAL37" s="484"/>
      <c r="DAM37" s="484"/>
      <c r="DAN37" s="484"/>
      <c r="DAO37" s="484"/>
      <c r="DAP37" s="484"/>
      <c r="DAQ37" s="484"/>
      <c r="DAR37" s="484"/>
      <c r="DAS37" s="484"/>
      <c r="DAT37" s="484"/>
      <c r="DAU37" s="484"/>
      <c r="DAV37" s="484"/>
      <c r="DAW37" s="484"/>
      <c r="DAX37" s="484"/>
      <c r="DAY37" s="484"/>
      <c r="DAZ37" s="484"/>
      <c r="DBA37" s="484"/>
      <c r="DBB37" s="484"/>
      <c r="DBC37" s="484"/>
      <c r="DBD37" s="484"/>
      <c r="DBE37" s="484"/>
      <c r="DBF37" s="484"/>
      <c r="DBG37" s="484"/>
      <c r="DBH37" s="484"/>
      <c r="DBI37" s="484"/>
      <c r="DBJ37" s="484"/>
      <c r="DBK37" s="484"/>
      <c r="DBL37" s="484"/>
      <c r="DBM37" s="484"/>
      <c r="DBN37" s="484"/>
      <c r="DBO37" s="484"/>
      <c r="DBP37" s="484"/>
      <c r="DBQ37" s="484"/>
      <c r="DBR37" s="484"/>
      <c r="DBS37" s="484"/>
      <c r="DBT37" s="484"/>
      <c r="DBU37" s="484"/>
      <c r="DBV37" s="484"/>
      <c r="DBW37" s="484"/>
      <c r="DBX37" s="484"/>
      <c r="DBY37" s="484"/>
      <c r="DBZ37" s="484"/>
      <c r="DCA37" s="484"/>
      <c r="DCB37" s="484"/>
      <c r="DCC37" s="484"/>
      <c r="DCD37" s="484"/>
      <c r="DCE37" s="484"/>
      <c r="DCF37" s="484"/>
      <c r="DCG37" s="484"/>
      <c r="DCH37" s="484"/>
      <c r="DCI37" s="484"/>
      <c r="DCJ37" s="484"/>
      <c r="DCK37" s="484"/>
      <c r="DCL37" s="484"/>
      <c r="DCM37" s="484"/>
      <c r="DCN37" s="484"/>
      <c r="DCO37" s="484"/>
      <c r="DCP37" s="484"/>
      <c r="DCQ37" s="484"/>
      <c r="DCR37" s="484"/>
      <c r="DCS37" s="484"/>
      <c r="DCT37" s="484"/>
      <c r="DCU37" s="484"/>
      <c r="DCV37" s="484"/>
      <c r="DCW37" s="484"/>
      <c r="DCX37" s="484"/>
      <c r="DCY37" s="484"/>
      <c r="DCZ37" s="484"/>
      <c r="DDA37" s="484"/>
      <c r="DDB37" s="484"/>
      <c r="DDC37" s="484"/>
      <c r="DDD37" s="484"/>
      <c r="DDE37" s="484"/>
      <c r="DDF37" s="484"/>
      <c r="DDG37" s="484"/>
      <c r="DDH37" s="484"/>
      <c r="DDI37" s="484"/>
      <c r="DDJ37" s="484"/>
      <c r="DDK37" s="484"/>
      <c r="DDL37" s="484"/>
      <c r="DDM37" s="484"/>
      <c r="DDN37" s="484"/>
      <c r="DDO37" s="484"/>
      <c r="DDP37" s="484"/>
      <c r="DDQ37" s="484"/>
      <c r="DDR37" s="484"/>
      <c r="DDS37" s="484"/>
      <c r="DDT37" s="484"/>
      <c r="DDU37" s="484"/>
      <c r="DDV37" s="484"/>
      <c r="DDW37" s="484"/>
      <c r="DDX37" s="484"/>
      <c r="DDY37" s="484"/>
      <c r="DDZ37" s="484"/>
      <c r="DEA37" s="484"/>
      <c r="DEB37" s="484"/>
      <c r="DEC37" s="484"/>
      <c r="DED37" s="484"/>
      <c r="DEE37" s="484"/>
      <c r="DEF37" s="484"/>
      <c r="DEG37" s="484"/>
      <c r="DEH37" s="484"/>
      <c r="DEI37" s="484"/>
      <c r="DEJ37" s="484"/>
      <c r="DEK37" s="484"/>
      <c r="DEL37" s="484"/>
      <c r="DEM37" s="484"/>
      <c r="DEN37" s="484"/>
      <c r="DEO37" s="484"/>
      <c r="DEP37" s="484"/>
      <c r="DEQ37" s="484"/>
      <c r="DER37" s="484"/>
      <c r="DES37" s="484"/>
      <c r="DET37" s="484"/>
      <c r="DEU37" s="484"/>
      <c r="DEV37" s="484"/>
      <c r="DEW37" s="484"/>
      <c r="DEX37" s="484"/>
      <c r="DEY37" s="484"/>
      <c r="DEZ37" s="484"/>
      <c r="DFA37" s="484"/>
      <c r="DFB37" s="484"/>
      <c r="DFC37" s="484"/>
      <c r="DFD37" s="484"/>
      <c r="DFE37" s="484"/>
      <c r="DFF37" s="484"/>
      <c r="DFG37" s="484"/>
      <c r="DFH37" s="484"/>
      <c r="DFI37" s="484"/>
      <c r="DFJ37" s="484"/>
      <c r="DFK37" s="484"/>
      <c r="DFL37" s="484"/>
      <c r="DFM37" s="484"/>
      <c r="DFN37" s="484"/>
      <c r="DFO37" s="484"/>
      <c r="DFP37" s="484"/>
      <c r="DFQ37" s="484"/>
      <c r="DFR37" s="484"/>
      <c r="DFS37" s="484"/>
      <c r="DFT37" s="484"/>
      <c r="DFU37" s="484"/>
      <c r="DFV37" s="484"/>
      <c r="DFW37" s="484"/>
      <c r="DFX37" s="484"/>
      <c r="DFY37" s="484"/>
      <c r="DFZ37" s="484"/>
      <c r="DGA37" s="484"/>
      <c r="DGB37" s="484"/>
      <c r="DGC37" s="484"/>
      <c r="DGD37" s="484"/>
      <c r="DGE37" s="484"/>
      <c r="DGF37" s="484"/>
      <c r="DGG37" s="484"/>
      <c r="DGH37" s="484"/>
      <c r="DGI37" s="484"/>
      <c r="DGJ37" s="484"/>
      <c r="DGK37" s="484"/>
      <c r="DGL37" s="484"/>
      <c r="DGM37" s="484"/>
      <c r="DGN37" s="484"/>
      <c r="DGO37" s="484"/>
      <c r="DGP37" s="484"/>
      <c r="DGQ37" s="484"/>
      <c r="DGR37" s="484"/>
      <c r="DGS37" s="484"/>
      <c r="DGT37" s="484"/>
      <c r="DGU37" s="484"/>
      <c r="DGV37" s="484"/>
      <c r="DGW37" s="484"/>
      <c r="DGX37" s="484"/>
      <c r="DGY37" s="484"/>
      <c r="DGZ37" s="484"/>
      <c r="DHA37" s="484"/>
      <c r="DHB37" s="484"/>
      <c r="DHC37" s="484"/>
      <c r="DHD37" s="484"/>
      <c r="DHE37" s="484"/>
      <c r="DHF37" s="484"/>
      <c r="DHG37" s="484"/>
      <c r="DHH37" s="484"/>
      <c r="DHI37" s="484"/>
      <c r="DHJ37" s="484"/>
      <c r="DHK37" s="484"/>
      <c r="DHL37" s="484"/>
      <c r="DHM37" s="484"/>
      <c r="DHN37" s="484"/>
      <c r="DHO37" s="484"/>
      <c r="DHP37" s="484"/>
      <c r="DHQ37" s="484"/>
      <c r="DHR37" s="484"/>
      <c r="DHS37" s="484"/>
      <c r="DHT37" s="484"/>
      <c r="DHU37" s="484"/>
      <c r="DHV37" s="484"/>
      <c r="DHW37" s="484"/>
      <c r="DHX37" s="484"/>
      <c r="DHY37" s="484"/>
      <c r="DHZ37" s="484"/>
      <c r="DIA37" s="484"/>
      <c r="DIB37" s="484"/>
      <c r="DIC37" s="484"/>
      <c r="DID37" s="484"/>
      <c r="DIE37" s="484"/>
      <c r="DIF37" s="484"/>
      <c r="DIG37" s="484"/>
      <c r="DIH37" s="484"/>
      <c r="DII37" s="484"/>
      <c r="DIJ37" s="484"/>
      <c r="DIK37" s="484"/>
      <c r="DIL37" s="484"/>
      <c r="DIM37" s="484"/>
      <c r="DIN37" s="484"/>
      <c r="DIO37" s="484"/>
      <c r="DIP37" s="484"/>
      <c r="DIQ37" s="484"/>
      <c r="DIR37" s="484"/>
      <c r="DIS37" s="484"/>
      <c r="DIT37" s="484"/>
      <c r="DIU37" s="484"/>
      <c r="DIV37" s="484"/>
      <c r="DIW37" s="484"/>
      <c r="DIX37" s="484"/>
      <c r="DIY37" s="484"/>
      <c r="DIZ37" s="484"/>
      <c r="DJA37" s="484"/>
      <c r="DJB37" s="484"/>
      <c r="DJC37" s="484"/>
      <c r="DJD37" s="484"/>
      <c r="DJE37" s="484"/>
      <c r="DJF37" s="484"/>
      <c r="DJG37" s="484"/>
      <c r="DJH37" s="484"/>
      <c r="DJI37" s="484"/>
      <c r="DJJ37" s="484"/>
      <c r="DJK37" s="484"/>
      <c r="DJL37" s="484"/>
      <c r="DJM37" s="484"/>
      <c r="DJN37" s="484"/>
      <c r="DJO37" s="484"/>
      <c r="DJP37" s="484"/>
      <c r="DJQ37" s="484"/>
      <c r="DJR37" s="484"/>
      <c r="DJS37" s="484"/>
      <c r="DJT37" s="484"/>
      <c r="DJU37" s="484"/>
      <c r="DJV37" s="484"/>
      <c r="DJW37" s="484"/>
      <c r="DJX37" s="484"/>
      <c r="DJY37" s="484"/>
      <c r="DJZ37" s="484"/>
      <c r="DKA37" s="484"/>
      <c r="DKB37" s="484"/>
      <c r="DKC37" s="484"/>
      <c r="DKD37" s="484"/>
      <c r="DKE37" s="484"/>
      <c r="DKF37" s="484"/>
      <c r="DKG37" s="484"/>
      <c r="DKH37" s="484"/>
      <c r="DKI37" s="484"/>
      <c r="DKJ37" s="484"/>
      <c r="DKK37" s="484"/>
      <c r="DKL37" s="484"/>
      <c r="DKM37" s="484"/>
      <c r="DKN37" s="484"/>
      <c r="DKO37" s="484"/>
      <c r="DKP37" s="484"/>
      <c r="DKQ37" s="484"/>
      <c r="DKR37" s="484"/>
      <c r="DKS37" s="484"/>
      <c r="DKT37" s="484"/>
      <c r="DKU37" s="484"/>
      <c r="DKV37" s="484"/>
      <c r="DKW37" s="484"/>
      <c r="DKX37" s="484"/>
      <c r="DKY37" s="484"/>
      <c r="DKZ37" s="484"/>
      <c r="DLA37" s="484"/>
      <c r="DLB37" s="484"/>
      <c r="DLC37" s="484"/>
      <c r="DLD37" s="484"/>
      <c r="DLE37" s="484"/>
      <c r="DLF37" s="484"/>
      <c r="DLG37" s="484"/>
      <c r="DLH37" s="484"/>
      <c r="DLI37" s="484"/>
      <c r="DLJ37" s="484"/>
      <c r="DLK37" s="484"/>
      <c r="DLL37" s="484"/>
      <c r="DLM37" s="484"/>
      <c r="DLN37" s="484"/>
      <c r="DLO37" s="484"/>
      <c r="DLP37" s="484"/>
      <c r="DLQ37" s="484"/>
      <c r="DLR37" s="484"/>
      <c r="DLS37" s="484"/>
      <c r="DLT37" s="484"/>
      <c r="DLU37" s="484"/>
      <c r="DLV37" s="484"/>
      <c r="DLW37" s="484"/>
      <c r="DLX37" s="484"/>
      <c r="DLY37" s="484"/>
      <c r="DLZ37" s="484"/>
      <c r="DMA37" s="484"/>
      <c r="DMB37" s="484"/>
      <c r="DMC37" s="484"/>
      <c r="DMD37" s="484"/>
      <c r="DME37" s="484"/>
      <c r="DMF37" s="484"/>
      <c r="DMG37" s="484"/>
      <c r="DMH37" s="484"/>
      <c r="DMI37" s="484"/>
      <c r="DMJ37" s="484"/>
      <c r="DMK37" s="484"/>
      <c r="DML37" s="484"/>
      <c r="DMM37" s="484"/>
      <c r="DMN37" s="484"/>
      <c r="DMO37" s="484"/>
      <c r="DMP37" s="484"/>
      <c r="DMQ37" s="484"/>
      <c r="DMR37" s="484"/>
      <c r="DMS37" s="484"/>
      <c r="DMT37" s="484"/>
      <c r="DMU37" s="484"/>
      <c r="DMV37" s="484"/>
      <c r="DMW37" s="484"/>
      <c r="DMX37" s="484"/>
      <c r="DMY37" s="484"/>
      <c r="DMZ37" s="484"/>
      <c r="DNA37" s="484"/>
      <c r="DNB37" s="484"/>
      <c r="DNC37" s="484"/>
      <c r="DND37" s="484"/>
      <c r="DNE37" s="484"/>
      <c r="DNF37" s="484"/>
      <c r="DNG37" s="484"/>
      <c r="DNH37" s="484"/>
      <c r="DNI37" s="484"/>
      <c r="DNJ37" s="484"/>
      <c r="DNK37" s="484"/>
      <c r="DNL37" s="484"/>
      <c r="DNM37" s="484"/>
      <c r="DNN37" s="484"/>
      <c r="DNO37" s="484"/>
      <c r="DNP37" s="484"/>
      <c r="DNQ37" s="484"/>
      <c r="DNR37" s="484"/>
      <c r="DNS37" s="484"/>
      <c r="DNT37" s="484"/>
      <c r="DNU37" s="484"/>
      <c r="DNV37" s="484"/>
      <c r="DNW37" s="484"/>
      <c r="DNX37" s="484"/>
      <c r="DNY37" s="484"/>
      <c r="DNZ37" s="484"/>
      <c r="DOA37" s="484"/>
      <c r="DOB37" s="484"/>
      <c r="DOC37" s="484"/>
      <c r="DOD37" s="484"/>
      <c r="DOE37" s="484"/>
      <c r="DOF37" s="484"/>
      <c r="DOG37" s="484"/>
      <c r="DOH37" s="484"/>
      <c r="DOI37" s="484"/>
      <c r="DOJ37" s="484"/>
      <c r="DOK37" s="484"/>
      <c r="DOL37" s="484"/>
      <c r="DOM37" s="484"/>
      <c r="DON37" s="484"/>
      <c r="DOO37" s="484"/>
      <c r="DOP37" s="484"/>
      <c r="DOQ37" s="484"/>
      <c r="DOR37" s="484"/>
      <c r="DOS37" s="484"/>
      <c r="DOT37" s="484"/>
      <c r="DOU37" s="484"/>
      <c r="DOV37" s="484"/>
      <c r="DOW37" s="484"/>
      <c r="DOX37" s="484"/>
      <c r="DOY37" s="484"/>
      <c r="DOZ37" s="484"/>
      <c r="DPA37" s="484"/>
      <c r="DPB37" s="484"/>
      <c r="DPC37" s="484"/>
      <c r="DPD37" s="484"/>
      <c r="DPE37" s="484"/>
      <c r="DPF37" s="484"/>
      <c r="DPG37" s="484"/>
      <c r="DPH37" s="484"/>
      <c r="DPI37" s="484"/>
      <c r="DPJ37" s="484"/>
      <c r="DPK37" s="484"/>
      <c r="DPL37" s="484"/>
      <c r="DPM37" s="484"/>
      <c r="DPN37" s="484"/>
      <c r="DPO37" s="484"/>
      <c r="DPP37" s="484"/>
      <c r="DPQ37" s="484"/>
      <c r="DPR37" s="484"/>
      <c r="DPS37" s="484"/>
      <c r="DPT37" s="484"/>
      <c r="DPU37" s="484"/>
      <c r="DPV37" s="484"/>
      <c r="DPW37" s="484"/>
      <c r="DPX37" s="484"/>
      <c r="DPY37" s="484"/>
      <c r="DPZ37" s="484"/>
      <c r="DQA37" s="484"/>
      <c r="DQB37" s="484"/>
      <c r="DQC37" s="484"/>
      <c r="DQD37" s="484"/>
      <c r="DQE37" s="484"/>
      <c r="DQF37" s="484"/>
      <c r="DQG37" s="484"/>
      <c r="DQH37" s="484"/>
      <c r="DQI37" s="484"/>
      <c r="DQJ37" s="484"/>
      <c r="DQK37" s="484"/>
      <c r="DQL37" s="484"/>
      <c r="DQM37" s="484"/>
      <c r="DQN37" s="484"/>
      <c r="DQO37" s="484"/>
      <c r="DQP37" s="484"/>
      <c r="DQQ37" s="484"/>
      <c r="DQR37" s="484"/>
      <c r="DQS37" s="484"/>
      <c r="DQT37" s="484"/>
      <c r="DQU37" s="484"/>
      <c r="DQV37" s="484"/>
      <c r="DQW37" s="484"/>
      <c r="DQX37" s="484"/>
      <c r="DQY37" s="484"/>
      <c r="DQZ37" s="484"/>
      <c r="DRA37" s="484"/>
      <c r="DRB37" s="484"/>
      <c r="DRC37" s="484"/>
      <c r="DRD37" s="484"/>
      <c r="DRE37" s="484"/>
      <c r="DRF37" s="484"/>
      <c r="DRG37" s="484"/>
      <c r="DRH37" s="484"/>
      <c r="DRI37" s="484"/>
      <c r="DRJ37" s="484"/>
      <c r="DRK37" s="484"/>
      <c r="DRL37" s="484"/>
      <c r="DRM37" s="484"/>
      <c r="DRN37" s="484"/>
      <c r="DRO37" s="484"/>
      <c r="DRP37" s="484"/>
      <c r="DRQ37" s="484"/>
      <c r="DRR37" s="484"/>
      <c r="DRS37" s="484"/>
      <c r="DRT37" s="484"/>
      <c r="DRU37" s="484"/>
      <c r="DRV37" s="484"/>
      <c r="DRW37" s="484"/>
      <c r="DRX37" s="484"/>
      <c r="DRY37" s="484"/>
      <c r="DRZ37" s="484"/>
      <c r="DSA37" s="484"/>
      <c r="DSB37" s="484"/>
      <c r="DSC37" s="484"/>
      <c r="DSD37" s="484"/>
      <c r="DSE37" s="484"/>
      <c r="DSF37" s="484"/>
      <c r="DSG37" s="484"/>
      <c r="DSH37" s="484"/>
      <c r="DSI37" s="484"/>
      <c r="DSJ37" s="484"/>
      <c r="DSK37" s="484"/>
      <c r="DSL37" s="484"/>
      <c r="DSM37" s="484"/>
      <c r="DSN37" s="484"/>
      <c r="DSO37" s="484"/>
      <c r="DSP37" s="484"/>
      <c r="DSQ37" s="484"/>
      <c r="DSR37" s="484"/>
      <c r="DSS37" s="484"/>
      <c r="DST37" s="484"/>
      <c r="DSU37" s="484"/>
      <c r="DSV37" s="484"/>
      <c r="DSW37" s="484"/>
      <c r="DSX37" s="484"/>
      <c r="DSY37" s="484"/>
      <c r="DSZ37" s="484"/>
      <c r="DTA37" s="484"/>
      <c r="DTB37" s="484"/>
      <c r="DTC37" s="484"/>
      <c r="DTD37" s="484"/>
      <c r="DTE37" s="484"/>
      <c r="DTF37" s="484"/>
      <c r="DTG37" s="484"/>
      <c r="DTH37" s="484"/>
      <c r="DTI37" s="484"/>
      <c r="DTJ37" s="484"/>
      <c r="DTK37" s="484"/>
      <c r="DTL37" s="484"/>
      <c r="DTM37" s="484"/>
      <c r="DTN37" s="484"/>
      <c r="DTO37" s="484"/>
      <c r="DTP37" s="484"/>
      <c r="DTQ37" s="484"/>
      <c r="DTR37" s="484"/>
      <c r="DTS37" s="484"/>
      <c r="DTT37" s="484"/>
      <c r="DTU37" s="484"/>
      <c r="DTV37" s="484"/>
      <c r="DTW37" s="484"/>
      <c r="DTX37" s="484"/>
      <c r="DTY37" s="484"/>
      <c r="DTZ37" s="484"/>
      <c r="DUA37" s="484"/>
      <c r="DUB37" s="484"/>
      <c r="DUC37" s="484"/>
      <c r="DUD37" s="484"/>
      <c r="DUE37" s="484"/>
      <c r="DUF37" s="484"/>
      <c r="DUG37" s="484"/>
      <c r="DUH37" s="484"/>
      <c r="DUI37" s="484"/>
      <c r="DUJ37" s="484"/>
      <c r="DUK37" s="484"/>
      <c r="DUL37" s="484"/>
      <c r="DUM37" s="484"/>
      <c r="DUN37" s="484"/>
      <c r="DUO37" s="484"/>
      <c r="DUP37" s="484"/>
      <c r="DUQ37" s="484"/>
      <c r="DUR37" s="484"/>
      <c r="DUS37" s="484"/>
      <c r="DUT37" s="484"/>
      <c r="DUU37" s="484"/>
      <c r="DUV37" s="484"/>
      <c r="DUW37" s="484"/>
      <c r="DUX37" s="484"/>
      <c r="DUY37" s="484"/>
      <c r="DUZ37" s="484"/>
      <c r="DVA37" s="484"/>
      <c r="DVB37" s="484"/>
      <c r="DVC37" s="484"/>
      <c r="DVD37" s="484"/>
      <c r="DVE37" s="484"/>
      <c r="DVF37" s="484"/>
      <c r="DVG37" s="484"/>
      <c r="DVH37" s="484"/>
      <c r="DVI37" s="484"/>
      <c r="DVJ37" s="484"/>
      <c r="DVK37" s="484"/>
      <c r="DVL37" s="484"/>
      <c r="DVM37" s="484"/>
      <c r="DVN37" s="484"/>
      <c r="DVO37" s="484"/>
      <c r="DVP37" s="484"/>
      <c r="DVQ37" s="484"/>
      <c r="DVR37" s="484"/>
      <c r="DVS37" s="484"/>
      <c r="DVT37" s="484"/>
      <c r="DVU37" s="484"/>
      <c r="DVV37" s="484"/>
      <c r="DVW37" s="484"/>
      <c r="DVX37" s="484"/>
      <c r="DVY37" s="484"/>
      <c r="DVZ37" s="484"/>
      <c r="DWA37" s="484"/>
      <c r="DWB37" s="484"/>
      <c r="DWC37" s="484"/>
      <c r="DWD37" s="484"/>
      <c r="DWE37" s="484"/>
      <c r="DWF37" s="484"/>
      <c r="DWG37" s="484"/>
      <c r="DWH37" s="484"/>
      <c r="DWI37" s="484"/>
      <c r="DWJ37" s="484"/>
      <c r="DWK37" s="484"/>
      <c r="DWL37" s="484"/>
      <c r="DWM37" s="484"/>
      <c r="DWN37" s="484"/>
      <c r="DWO37" s="484"/>
      <c r="DWP37" s="484"/>
      <c r="DWQ37" s="484"/>
      <c r="DWR37" s="484"/>
      <c r="DWS37" s="484"/>
      <c r="DWT37" s="484"/>
      <c r="DWU37" s="484"/>
      <c r="DWV37" s="484"/>
      <c r="DWW37" s="484"/>
      <c r="DWX37" s="484"/>
      <c r="DWY37" s="484"/>
      <c r="DWZ37" s="484"/>
      <c r="DXA37" s="484"/>
      <c r="DXB37" s="484"/>
      <c r="DXC37" s="484"/>
      <c r="DXD37" s="484"/>
      <c r="DXE37" s="484"/>
      <c r="DXF37" s="484"/>
      <c r="DXG37" s="484"/>
      <c r="DXH37" s="484"/>
      <c r="DXI37" s="484"/>
      <c r="DXJ37" s="484"/>
      <c r="DXK37" s="484"/>
      <c r="DXL37" s="484"/>
      <c r="DXM37" s="484"/>
      <c r="DXN37" s="484"/>
      <c r="DXO37" s="484"/>
      <c r="DXP37" s="484"/>
      <c r="DXQ37" s="484"/>
      <c r="DXR37" s="484"/>
      <c r="DXS37" s="484"/>
      <c r="DXT37" s="484"/>
      <c r="DXU37" s="484"/>
      <c r="DXV37" s="484"/>
      <c r="DXW37" s="484"/>
      <c r="DXX37" s="484"/>
      <c r="DXY37" s="484"/>
      <c r="DXZ37" s="484"/>
      <c r="DYA37" s="484"/>
      <c r="DYB37" s="484"/>
      <c r="DYC37" s="484"/>
      <c r="DYD37" s="484"/>
      <c r="DYE37" s="484"/>
      <c r="DYF37" s="484"/>
      <c r="DYG37" s="484"/>
      <c r="DYH37" s="484"/>
      <c r="DYI37" s="484"/>
      <c r="DYJ37" s="484"/>
      <c r="DYK37" s="484"/>
      <c r="DYL37" s="484"/>
      <c r="DYM37" s="484"/>
      <c r="DYN37" s="484"/>
      <c r="DYO37" s="484"/>
      <c r="DYP37" s="484"/>
      <c r="DYQ37" s="484"/>
      <c r="DYR37" s="484"/>
      <c r="DYS37" s="484"/>
      <c r="DYT37" s="484"/>
      <c r="DYU37" s="484"/>
      <c r="DYV37" s="484"/>
      <c r="DYW37" s="484"/>
      <c r="DYX37" s="484"/>
      <c r="DYY37" s="484"/>
      <c r="DYZ37" s="484"/>
      <c r="DZA37" s="484"/>
      <c r="DZB37" s="484"/>
      <c r="DZC37" s="484"/>
      <c r="DZD37" s="484"/>
      <c r="DZE37" s="484"/>
      <c r="DZF37" s="484"/>
      <c r="DZG37" s="484"/>
      <c r="DZH37" s="484"/>
      <c r="DZI37" s="484"/>
      <c r="DZJ37" s="484"/>
      <c r="DZK37" s="484"/>
      <c r="DZL37" s="484"/>
      <c r="DZM37" s="484"/>
      <c r="DZN37" s="484"/>
      <c r="DZO37" s="484"/>
      <c r="DZP37" s="484"/>
      <c r="DZQ37" s="484"/>
      <c r="DZR37" s="484"/>
      <c r="DZS37" s="484"/>
      <c r="DZT37" s="484"/>
      <c r="DZU37" s="484"/>
      <c r="DZV37" s="484"/>
      <c r="DZW37" s="484"/>
      <c r="DZX37" s="484"/>
      <c r="DZY37" s="484"/>
      <c r="DZZ37" s="484"/>
      <c r="EAA37" s="484"/>
      <c r="EAB37" s="484"/>
      <c r="EAC37" s="484"/>
      <c r="EAD37" s="484"/>
      <c r="EAE37" s="484"/>
      <c r="EAF37" s="484"/>
      <c r="EAG37" s="484"/>
      <c r="EAH37" s="484"/>
      <c r="EAI37" s="484"/>
      <c r="EAJ37" s="484"/>
      <c r="EAK37" s="484"/>
      <c r="EAL37" s="484"/>
      <c r="EAM37" s="484"/>
      <c r="EAN37" s="484"/>
      <c r="EAO37" s="484"/>
      <c r="EAP37" s="484"/>
      <c r="EAQ37" s="484"/>
      <c r="EAR37" s="484"/>
      <c r="EAS37" s="484"/>
      <c r="EAT37" s="484"/>
      <c r="EAU37" s="484"/>
      <c r="EAV37" s="484"/>
      <c r="EAW37" s="484"/>
      <c r="EAX37" s="484"/>
      <c r="EAY37" s="484"/>
      <c r="EAZ37" s="484"/>
      <c r="EBA37" s="484"/>
      <c r="EBB37" s="484"/>
      <c r="EBC37" s="484"/>
      <c r="EBD37" s="484"/>
      <c r="EBE37" s="484"/>
      <c r="EBF37" s="484"/>
      <c r="EBG37" s="484"/>
      <c r="EBH37" s="484"/>
      <c r="EBI37" s="484"/>
      <c r="EBJ37" s="484"/>
      <c r="EBK37" s="484"/>
      <c r="EBL37" s="484"/>
      <c r="EBM37" s="484"/>
      <c r="EBN37" s="484"/>
      <c r="EBO37" s="484"/>
      <c r="EBP37" s="484"/>
      <c r="EBQ37" s="484"/>
      <c r="EBR37" s="484"/>
      <c r="EBS37" s="484"/>
      <c r="EBT37" s="484"/>
      <c r="EBU37" s="484"/>
      <c r="EBV37" s="484"/>
      <c r="EBW37" s="484"/>
      <c r="EBX37" s="484"/>
      <c r="EBY37" s="484"/>
      <c r="EBZ37" s="484"/>
      <c r="ECA37" s="484"/>
      <c r="ECB37" s="484"/>
      <c r="ECC37" s="484"/>
      <c r="ECD37" s="484"/>
      <c r="ECE37" s="484"/>
      <c r="ECF37" s="484"/>
      <c r="ECG37" s="484"/>
      <c r="ECH37" s="484"/>
      <c r="ECI37" s="484"/>
      <c r="ECJ37" s="484"/>
      <c r="ECK37" s="484"/>
      <c r="ECL37" s="484"/>
      <c r="ECM37" s="484"/>
      <c r="ECN37" s="484"/>
      <c r="ECO37" s="484"/>
      <c r="ECP37" s="484"/>
      <c r="ECQ37" s="484"/>
      <c r="ECR37" s="484"/>
      <c r="ECS37" s="484"/>
      <c r="ECT37" s="484"/>
      <c r="ECU37" s="484"/>
      <c r="ECV37" s="484"/>
      <c r="ECW37" s="484"/>
      <c r="ECX37" s="484"/>
      <c r="ECY37" s="484"/>
      <c r="ECZ37" s="484"/>
      <c r="EDA37" s="484"/>
      <c r="EDB37" s="484"/>
      <c r="EDC37" s="484"/>
      <c r="EDD37" s="484"/>
      <c r="EDE37" s="484"/>
      <c r="EDF37" s="484"/>
      <c r="EDG37" s="484"/>
      <c r="EDH37" s="484"/>
      <c r="EDI37" s="484"/>
      <c r="EDJ37" s="484"/>
      <c r="EDK37" s="484"/>
      <c r="EDL37" s="484"/>
      <c r="EDM37" s="484"/>
      <c r="EDN37" s="484"/>
      <c r="EDO37" s="484"/>
      <c r="EDP37" s="484"/>
      <c r="EDQ37" s="484"/>
      <c r="EDR37" s="484"/>
      <c r="EDS37" s="484"/>
      <c r="EDT37" s="484"/>
      <c r="EDU37" s="484"/>
      <c r="EDV37" s="484"/>
      <c r="EDW37" s="484"/>
      <c r="EDX37" s="484"/>
      <c r="EDY37" s="484"/>
      <c r="EDZ37" s="484"/>
      <c r="EEA37" s="484"/>
      <c r="EEB37" s="484"/>
      <c r="EEC37" s="484"/>
      <c r="EED37" s="484"/>
      <c r="EEE37" s="484"/>
      <c r="EEF37" s="484"/>
      <c r="EEG37" s="484"/>
      <c r="EEH37" s="484"/>
      <c r="EEI37" s="484"/>
      <c r="EEJ37" s="484"/>
      <c r="EEK37" s="484"/>
      <c r="EEL37" s="484"/>
      <c r="EEM37" s="484"/>
      <c r="EEN37" s="484"/>
      <c r="EEO37" s="484"/>
      <c r="EEP37" s="484"/>
      <c r="EEQ37" s="484"/>
      <c r="EER37" s="484"/>
      <c r="EES37" s="484"/>
      <c r="EET37" s="484"/>
      <c r="EEU37" s="484"/>
      <c r="EEV37" s="484"/>
      <c r="EEW37" s="484"/>
      <c r="EEX37" s="484"/>
      <c r="EEY37" s="484"/>
      <c r="EEZ37" s="484"/>
      <c r="EFA37" s="484"/>
      <c r="EFB37" s="484"/>
      <c r="EFC37" s="484"/>
      <c r="EFD37" s="484"/>
      <c r="EFE37" s="484"/>
      <c r="EFF37" s="484"/>
      <c r="EFG37" s="484"/>
      <c r="EFH37" s="484"/>
      <c r="EFI37" s="484"/>
      <c r="EFJ37" s="484"/>
      <c r="EFK37" s="484"/>
      <c r="EFL37" s="484"/>
      <c r="EFM37" s="484"/>
      <c r="EFN37" s="484"/>
      <c r="EFO37" s="484"/>
      <c r="EFP37" s="484"/>
      <c r="EFQ37" s="484"/>
      <c r="EFR37" s="484"/>
      <c r="EFS37" s="484"/>
      <c r="EFT37" s="484"/>
      <c r="EFU37" s="484"/>
      <c r="EFV37" s="484"/>
      <c r="EFW37" s="484"/>
      <c r="EFX37" s="484"/>
      <c r="EFY37" s="484"/>
      <c r="EFZ37" s="484"/>
      <c r="EGA37" s="484"/>
      <c r="EGB37" s="484"/>
      <c r="EGC37" s="484"/>
      <c r="EGD37" s="484"/>
      <c r="EGE37" s="484"/>
      <c r="EGF37" s="484"/>
      <c r="EGG37" s="484"/>
      <c r="EGH37" s="484"/>
      <c r="EGI37" s="484"/>
      <c r="EGJ37" s="484"/>
      <c r="EGK37" s="484"/>
      <c r="EGL37" s="484"/>
      <c r="EGM37" s="484"/>
      <c r="EGN37" s="484"/>
      <c r="EGO37" s="484"/>
      <c r="EGP37" s="484"/>
      <c r="EGQ37" s="484"/>
      <c r="EGR37" s="484"/>
      <c r="EGS37" s="484"/>
      <c r="EGT37" s="484"/>
      <c r="EGU37" s="484"/>
      <c r="EGV37" s="484"/>
      <c r="EGW37" s="484"/>
      <c r="EGX37" s="484"/>
      <c r="EGY37" s="484"/>
      <c r="EGZ37" s="484"/>
      <c r="EHA37" s="484"/>
      <c r="EHB37" s="484"/>
      <c r="EHC37" s="484"/>
      <c r="EHD37" s="484"/>
      <c r="EHE37" s="484"/>
      <c r="EHF37" s="484"/>
      <c r="EHG37" s="484"/>
      <c r="EHH37" s="484"/>
      <c r="EHI37" s="484"/>
      <c r="EHJ37" s="484"/>
      <c r="EHK37" s="484"/>
      <c r="EHL37" s="484"/>
      <c r="EHM37" s="484"/>
      <c r="EHN37" s="484"/>
      <c r="EHO37" s="484"/>
      <c r="EHP37" s="484"/>
      <c r="EHQ37" s="484"/>
      <c r="EHR37" s="484"/>
      <c r="EHS37" s="484"/>
      <c r="EHT37" s="484"/>
      <c r="EHU37" s="484"/>
      <c r="EHV37" s="484"/>
      <c r="EHW37" s="484"/>
      <c r="EHX37" s="484"/>
      <c r="EHY37" s="484"/>
      <c r="EHZ37" s="484"/>
      <c r="EIA37" s="484"/>
      <c r="EIB37" s="484"/>
      <c r="EIC37" s="484"/>
      <c r="EID37" s="484"/>
      <c r="EIE37" s="484"/>
      <c r="EIF37" s="484"/>
      <c r="EIG37" s="484"/>
      <c r="EIH37" s="484"/>
      <c r="EII37" s="484"/>
      <c r="EIJ37" s="484"/>
      <c r="EIK37" s="484"/>
      <c r="EIL37" s="484"/>
      <c r="EIM37" s="484"/>
      <c r="EIN37" s="484"/>
      <c r="EIO37" s="484"/>
      <c r="EIP37" s="484"/>
      <c r="EIQ37" s="484"/>
      <c r="EIR37" s="484"/>
      <c r="EIS37" s="484"/>
      <c r="EIT37" s="484"/>
      <c r="EIU37" s="484"/>
      <c r="EIV37" s="484"/>
      <c r="EIW37" s="484"/>
      <c r="EIX37" s="484"/>
      <c r="EIY37" s="484"/>
      <c r="EIZ37" s="484"/>
      <c r="EJA37" s="484"/>
      <c r="EJB37" s="484"/>
      <c r="EJC37" s="484"/>
      <c r="EJD37" s="484"/>
      <c r="EJE37" s="484"/>
      <c r="EJF37" s="484"/>
      <c r="EJG37" s="484"/>
      <c r="EJH37" s="484"/>
      <c r="EJI37" s="484"/>
      <c r="EJJ37" s="484"/>
      <c r="EJK37" s="484"/>
      <c r="EJL37" s="484"/>
      <c r="EJM37" s="484"/>
      <c r="EJN37" s="484"/>
      <c r="EJO37" s="484"/>
      <c r="EJP37" s="484"/>
      <c r="EJQ37" s="484"/>
      <c r="EJR37" s="484"/>
      <c r="EJS37" s="484"/>
      <c r="EJT37" s="484"/>
      <c r="EJU37" s="484"/>
      <c r="EJV37" s="484"/>
      <c r="EJW37" s="484"/>
      <c r="EJX37" s="484"/>
      <c r="EJY37" s="484"/>
      <c r="EJZ37" s="484"/>
      <c r="EKA37" s="484"/>
      <c r="EKB37" s="484"/>
      <c r="EKC37" s="484"/>
      <c r="EKD37" s="484"/>
      <c r="EKE37" s="484"/>
      <c r="EKF37" s="484"/>
      <c r="EKG37" s="484"/>
      <c r="EKH37" s="484"/>
      <c r="EKI37" s="484"/>
      <c r="EKJ37" s="484"/>
      <c r="EKK37" s="484"/>
      <c r="EKL37" s="484"/>
      <c r="EKM37" s="484"/>
      <c r="EKN37" s="484"/>
      <c r="EKO37" s="484"/>
      <c r="EKP37" s="484"/>
      <c r="EKQ37" s="484"/>
      <c r="EKR37" s="484"/>
      <c r="EKS37" s="484"/>
      <c r="EKT37" s="484"/>
      <c r="EKU37" s="484"/>
      <c r="EKV37" s="484"/>
      <c r="EKW37" s="484"/>
      <c r="EKX37" s="484"/>
      <c r="EKY37" s="484"/>
      <c r="EKZ37" s="484"/>
      <c r="ELA37" s="484"/>
      <c r="ELB37" s="484"/>
      <c r="ELC37" s="484"/>
      <c r="ELD37" s="484"/>
      <c r="ELE37" s="484"/>
      <c r="ELF37" s="484"/>
      <c r="ELG37" s="484"/>
      <c r="ELH37" s="484"/>
      <c r="ELI37" s="484"/>
      <c r="ELJ37" s="484"/>
      <c r="ELK37" s="484"/>
      <c r="ELL37" s="484"/>
      <c r="ELM37" s="484"/>
      <c r="ELN37" s="484"/>
      <c r="ELO37" s="484"/>
      <c r="ELP37" s="484"/>
      <c r="ELQ37" s="484"/>
      <c r="ELR37" s="484"/>
      <c r="ELS37" s="484"/>
      <c r="ELT37" s="484"/>
      <c r="ELU37" s="484"/>
      <c r="ELV37" s="484"/>
      <c r="ELW37" s="484"/>
      <c r="ELX37" s="484"/>
      <c r="ELY37" s="484"/>
      <c r="ELZ37" s="484"/>
      <c r="EMA37" s="484"/>
      <c r="EMB37" s="484"/>
      <c r="EMC37" s="484"/>
      <c r="EMD37" s="484"/>
      <c r="EME37" s="484"/>
      <c r="EMF37" s="484"/>
      <c r="EMG37" s="484"/>
      <c r="EMH37" s="484"/>
      <c r="EMI37" s="484"/>
      <c r="EMJ37" s="484"/>
      <c r="EMK37" s="484"/>
      <c r="EML37" s="484"/>
      <c r="EMM37" s="484"/>
      <c r="EMN37" s="484"/>
      <c r="EMO37" s="484"/>
      <c r="EMP37" s="484"/>
      <c r="EMQ37" s="484"/>
      <c r="EMR37" s="484"/>
      <c r="EMS37" s="484"/>
      <c r="EMT37" s="484"/>
      <c r="EMU37" s="484"/>
      <c r="EMV37" s="484"/>
      <c r="EMW37" s="484"/>
      <c r="EMX37" s="484"/>
      <c r="EMY37" s="484"/>
      <c r="EMZ37" s="484"/>
      <c r="ENA37" s="484"/>
      <c r="ENB37" s="484"/>
      <c r="ENC37" s="484"/>
      <c r="END37" s="484"/>
      <c r="ENE37" s="484"/>
      <c r="ENF37" s="484"/>
      <c r="ENG37" s="484"/>
      <c r="ENH37" s="484"/>
      <c r="ENI37" s="484"/>
      <c r="ENJ37" s="484"/>
      <c r="ENK37" s="484"/>
      <c r="ENL37" s="484"/>
      <c r="ENM37" s="484"/>
      <c r="ENN37" s="484"/>
      <c r="ENO37" s="484"/>
      <c r="ENP37" s="484"/>
      <c r="ENQ37" s="484"/>
      <c r="ENR37" s="484"/>
      <c r="ENS37" s="484"/>
      <c r="ENT37" s="484"/>
      <c r="ENU37" s="484"/>
      <c r="ENV37" s="484"/>
      <c r="ENW37" s="484"/>
      <c r="ENX37" s="484"/>
      <c r="ENY37" s="484"/>
      <c r="ENZ37" s="484"/>
      <c r="EOA37" s="484"/>
      <c r="EOB37" s="484"/>
      <c r="EOC37" s="484"/>
      <c r="EOD37" s="484"/>
      <c r="EOE37" s="484"/>
      <c r="EOF37" s="484"/>
      <c r="EOG37" s="484"/>
      <c r="EOH37" s="484"/>
      <c r="EOI37" s="484"/>
      <c r="EOJ37" s="484"/>
      <c r="EOK37" s="484"/>
      <c r="EOL37" s="484"/>
      <c r="EOM37" s="484"/>
      <c r="EON37" s="484"/>
      <c r="EOO37" s="484"/>
      <c r="EOP37" s="484"/>
      <c r="EOQ37" s="484"/>
      <c r="EOR37" s="484"/>
      <c r="EOS37" s="484"/>
      <c r="EOT37" s="484"/>
      <c r="EOU37" s="484"/>
      <c r="EOV37" s="484"/>
      <c r="EOW37" s="484"/>
      <c r="EOX37" s="484"/>
      <c r="EOY37" s="484"/>
      <c r="EOZ37" s="484"/>
      <c r="EPA37" s="484"/>
      <c r="EPB37" s="484"/>
      <c r="EPC37" s="484"/>
      <c r="EPD37" s="484"/>
      <c r="EPE37" s="484"/>
      <c r="EPF37" s="484"/>
      <c r="EPG37" s="484"/>
      <c r="EPH37" s="484"/>
      <c r="EPI37" s="484"/>
      <c r="EPJ37" s="484"/>
      <c r="EPK37" s="484"/>
      <c r="EPL37" s="484"/>
      <c r="EPM37" s="484"/>
      <c r="EPN37" s="484"/>
      <c r="EPO37" s="484"/>
      <c r="EPP37" s="484"/>
      <c r="EPQ37" s="484"/>
      <c r="EPR37" s="484"/>
      <c r="EPS37" s="484"/>
      <c r="EPT37" s="484"/>
      <c r="EPU37" s="484"/>
      <c r="EPV37" s="484"/>
      <c r="EPW37" s="484"/>
      <c r="EPX37" s="484"/>
      <c r="EPY37" s="484"/>
      <c r="EPZ37" s="484"/>
      <c r="EQA37" s="484"/>
      <c r="EQB37" s="484"/>
      <c r="EQC37" s="484"/>
      <c r="EQD37" s="484"/>
      <c r="EQE37" s="484"/>
      <c r="EQF37" s="484"/>
      <c r="EQG37" s="484"/>
      <c r="EQH37" s="484"/>
      <c r="EQI37" s="484"/>
      <c r="EQJ37" s="484"/>
      <c r="EQK37" s="484"/>
      <c r="EQL37" s="484"/>
      <c r="EQM37" s="484"/>
      <c r="EQN37" s="484"/>
      <c r="EQO37" s="484"/>
      <c r="EQP37" s="484"/>
      <c r="EQQ37" s="484"/>
      <c r="EQR37" s="484"/>
      <c r="EQS37" s="484"/>
      <c r="EQT37" s="484"/>
      <c r="EQU37" s="484"/>
      <c r="EQV37" s="484"/>
      <c r="EQW37" s="484"/>
      <c r="EQX37" s="484"/>
      <c r="EQY37" s="484"/>
      <c r="EQZ37" s="484"/>
      <c r="ERA37" s="484"/>
      <c r="ERB37" s="484"/>
      <c r="ERC37" s="484"/>
      <c r="ERD37" s="484"/>
      <c r="ERE37" s="484"/>
      <c r="ERF37" s="484"/>
      <c r="ERG37" s="484"/>
      <c r="ERH37" s="484"/>
      <c r="ERI37" s="484"/>
      <c r="ERJ37" s="484"/>
      <c r="ERK37" s="484"/>
      <c r="ERL37" s="484"/>
      <c r="ERM37" s="484"/>
      <c r="ERN37" s="484"/>
      <c r="ERO37" s="484"/>
      <c r="ERP37" s="484"/>
      <c r="ERQ37" s="484"/>
      <c r="ERR37" s="484"/>
      <c r="ERS37" s="484"/>
      <c r="ERT37" s="484"/>
      <c r="ERU37" s="484"/>
      <c r="ERV37" s="484"/>
      <c r="ERW37" s="484"/>
      <c r="ERX37" s="484"/>
      <c r="ERY37" s="484"/>
      <c r="ERZ37" s="484"/>
      <c r="ESA37" s="484"/>
      <c r="ESB37" s="484"/>
      <c r="ESC37" s="484"/>
      <c r="ESD37" s="484"/>
      <c r="ESE37" s="484"/>
      <c r="ESF37" s="484"/>
      <c r="ESG37" s="484"/>
      <c r="ESH37" s="484"/>
      <c r="ESI37" s="484"/>
      <c r="ESJ37" s="484"/>
      <c r="ESK37" s="484"/>
      <c r="ESL37" s="484"/>
      <c r="ESM37" s="484"/>
      <c r="ESN37" s="484"/>
      <c r="ESO37" s="484"/>
      <c r="ESP37" s="484"/>
      <c r="ESQ37" s="484"/>
      <c r="ESR37" s="484"/>
      <c r="ESS37" s="484"/>
      <c r="EST37" s="484"/>
      <c r="ESU37" s="484"/>
      <c r="ESV37" s="484"/>
      <c r="ESW37" s="484"/>
      <c r="ESX37" s="484"/>
      <c r="ESY37" s="484"/>
      <c r="ESZ37" s="484"/>
      <c r="ETA37" s="484"/>
      <c r="ETB37" s="484"/>
      <c r="ETC37" s="484"/>
      <c r="ETD37" s="484"/>
      <c r="ETE37" s="484"/>
      <c r="ETF37" s="484"/>
      <c r="ETG37" s="484"/>
      <c r="ETH37" s="484"/>
      <c r="ETI37" s="484"/>
      <c r="ETJ37" s="484"/>
      <c r="ETK37" s="484"/>
      <c r="ETL37" s="484"/>
      <c r="ETM37" s="484"/>
      <c r="ETN37" s="484"/>
      <c r="ETO37" s="484"/>
      <c r="ETP37" s="484"/>
      <c r="ETQ37" s="484"/>
      <c r="ETR37" s="484"/>
      <c r="ETS37" s="484"/>
      <c r="ETT37" s="484"/>
      <c r="ETU37" s="484"/>
      <c r="ETV37" s="484"/>
      <c r="ETW37" s="484"/>
      <c r="ETX37" s="484"/>
      <c r="ETY37" s="484"/>
      <c r="ETZ37" s="484"/>
      <c r="EUA37" s="484"/>
      <c r="EUB37" s="484"/>
      <c r="EUC37" s="484"/>
      <c r="EUD37" s="484"/>
      <c r="EUE37" s="484"/>
      <c r="EUF37" s="484"/>
      <c r="EUG37" s="484"/>
      <c r="EUH37" s="484"/>
      <c r="EUI37" s="484"/>
      <c r="EUJ37" s="484"/>
      <c r="EUK37" s="484"/>
      <c r="EUL37" s="484"/>
      <c r="EUM37" s="484"/>
      <c r="EUN37" s="484"/>
      <c r="EUO37" s="484"/>
      <c r="EUP37" s="484"/>
      <c r="EUQ37" s="484"/>
      <c r="EUR37" s="484"/>
      <c r="EUS37" s="484"/>
      <c r="EUT37" s="484"/>
      <c r="EUU37" s="484"/>
      <c r="EUV37" s="484"/>
      <c r="EUW37" s="484"/>
      <c r="EUX37" s="484"/>
      <c r="EUY37" s="484"/>
      <c r="EUZ37" s="484"/>
      <c r="EVA37" s="484"/>
      <c r="EVB37" s="484"/>
      <c r="EVC37" s="484"/>
      <c r="EVD37" s="484"/>
      <c r="EVE37" s="484"/>
      <c r="EVF37" s="484"/>
      <c r="EVG37" s="484"/>
      <c r="EVH37" s="484"/>
      <c r="EVI37" s="484"/>
      <c r="EVJ37" s="484"/>
      <c r="EVK37" s="484"/>
      <c r="EVL37" s="484"/>
      <c r="EVM37" s="484"/>
      <c r="EVN37" s="484"/>
      <c r="EVO37" s="484"/>
      <c r="EVP37" s="484"/>
      <c r="EVQ37" s="484"/>
      <c r="EVR37" s="484"/>
      <c r="EVS37" s="484"/>
      <c r="EVT37" s="484"/>
      <c r="EVU37" s="484"/>
      <c r="EVV37" s="484"/>
      <c r="EVW37" s="484"/>
      <c r="EVX37" s="484"/>
      <c r="EVY37" s="484"/>
      <c r="EVZ37" s="484"/>
      <c r="EWA37" s="484"/>
      <c r="EWB37" s="484"/>
      <c r="EWC37" s="484"/>
      <c r="EWD37" s="484"/>
      <c r="EWE37" s="484"/>
      <c r="EWF37" s="484"/>
      <c r="EWG37" s="484"/>
      <c r="EWH37" s="484"/>
      <c r="EWI37" s="484"/>
      <c r="EWJ37" s="484"/>
      <c r="EWK37" s="484"/>
      <c r="EWL37" s="484"/>
      <c r="EWM37" s="484"/>
      <c r="EWN37" s="484"/>
      <c r="EWO37" s="484"/>
      <c r="EWP37" s="484"/>
      <c r="EWQ37" s="484"/>
      <c r="EWR37" s="484"/>
      <c r="EWS37" s="484"/>
      <c r="EWT37" s="484"/>
      <c r="EWU37" s="484"/>
      <c r="EWV37" s="484"/>
      <c r="EWW37" s="484"/>
      <c r="EWX37" s="484"/>
      <c r="EWY37" s="484"/>
      <c r="EWZ37" s="484"/>
      <c r="EXA37" s="484"/>
      <c r="EXB37" s="484"/>
      <c r="EXC37" s="484"/>
      <c r="EXD37" s="484"/>
      <c r="EXE37" s="484"/>
      <c r="EXF37" s="484"/>
      <c r="EXG37" s="484"/>
      <c r="EXH37" s="484"/>
      <c r="EXI37" s="484"/>
      <c r="EXJ37" s="484"/>
      <c r="EXK37" s="484"/>
      <c r="EXL37" s="484"/>
      <c r="EXM37" s="484"/>
      <c r="EXN37" s="484"/>
      <c r="EXO37" s="484"/>
      <c r="EXP37" s="484"/>
      <c r="EXQ37" s="484"/>
      <c r="EXR37" s="484"/>
      <c r="EXS37" s="484"/>
      <c r="EXT37" s="484"/>
      <c r="EXU37" s="484"/>
      <c r="EXV37" s="484"/>
      <c r="EXW37" s="484"/>
      <c r="EXX37" s="484"/>
      <c r="EXY37" s="484"/>
      <c r="EXZ37" s="484"/>
      <c r="EYA37" s="484"/>
      <c r="EYB37" s="484"/>
      <c r="EYC37" s="484"/>
      <c r="EYD37" s="484"/>
      <c r="EYE37" s="484"/>
      <c r="EYF37" s="484"/>
      <c r="EYG37" s="484"/>
      <c r="EYH37" s="484"/>
      <c r="EYI37" s="484"/>
      <c r="EYJ37" s="484"/>
      <c r="EYK37" s="484"/>
      <c r="EYL37" s="484"/>
      <c r="EYM37" s="484"/>
      <c r="EYN37" s="484"/>
      <c r="EYO37" s="484"/>
      <c r="EYP37" s="484"/>
      <c r="EYQ37" s="484"/>
      <c r="EYR37" s="484"/>
      <c r="EYS37" s="484"/>
      <c r="EYT37" s="484"/>
      <c r="EYU37" s="484"/>
      <c r="EYV37" s="484"/>
      <c r="EYW37" s="484"/>
      <c r="EYX37" s="484"/>
      <c r="EYY37" s="484"/>
      <c r="EYZ37" s="484"/>
      <c r="EZA37" s="484"/>
      <c r="EZB37" s="484"/>
      <c r="EZC37" s="484"/>
      <c r="EZD37" s="484"/>
      <c r="EZE37" s="484"/>
      <c r="EZF37" s="484"/>
      <c r="EZG37" s="484"/>
      <c r="EZH37" s="484"/>
      <c r="EZI37" s="484"/>
      <c r="EZJ37" s="484"/>
      <c r="EZK37" s="484"/>
      <c r="EZL37" s="484"/>
      <c r="EZM37" s="484"/>
      <c r="EZN37" s="484"/>
      <c r="EZO37" s="484"/>
      <c r="EZP37" s="484"/>
      <c r="EZQ37" s="484"/>
      <c r="EZR37" s="484"/>
      <c r="EZS37" s="484"/>
      <c r="EZT37" s="484"/>
      <c r="EZU37" s="484"/>
      <c r="EZV37" s="484"/>
      <c r="EZW37" s="484"/>
      <c r="EZX37" s="484"/>
      <c r="EZY37" s="484"/>
      <c r="EZZ37" s="484"/>
      <c r="FAA37" s="484"/>
      <c r="FAB37" s="484"/>
      <c r="FAC37" s="484"/>
      <c r="FAD37" s="484"/>
      <c r="FAE37" s="484"/>
      <c r="FAF37" s="484"/>
      <c r="FAG37" s="484"/>
      <c r="FAH37" s="484"/>
      <c r="FAI37" s="484"/>
      <c r="FAJ37" s="484"/>
      <c r="FAK37" s="484"/>
      <c r="FAL37" s="484"/>
      <c r="FAM37" s="484"/>
      <c r="FAN37" s="484"/>
      <c r="FAO37" s="484"/>
      <c r="FAP37" s="484"/>
      <c r="FAQ37" s="484"/>
      <c r="FAR37" s="484"/>
      <c r="FAS37" s="484"/>
      <c r="FAT37" s="484"/>
      <c r="FAU37" s="484"/>
      <c r="FAV37" s="484"/>
      <c r="FAW37" s="484"/>
      <c r="FAX37" s="484"/>
      <c r="FAY37" s="484"/>
      <c r="FAZ37" s="484"/>
      <c r="FBA37" s="484"/>
      <c r="FBB37" s="484"/>
      <c r="FBC37" s="484"/>
      <c r="FBD37" s="484"/>
      <c r="FBE37" s="484"/>
      <c r="FBF37" s="484"/>
      <c r="FBG37" s="484"/>
      <c r="FBH37" s="484"/>
      <c r="FBI37" s="484"/>
      <c r="FBJ37" s="484"/>
      <c r="FBK37" s="484"/>
      <c r="FBL37" s="484"/>
      <c r="FBM37" s="484"/>
      <c r="FBN37" s="484"/>
      <c r="FBO37" s="484"/>
      <c r="FBP37" s="484"/>
      <c r="FBQ37" s="484"/>
      <c r="FBR37" s="484"/>
      <c r="FBS37" s="484"/>
      <c r="FBT37" s="484"/>
      <c r="FBU37" s="484"/>
      <c r="FBV37" s="484"/>
      <c r="FBW37" s="484"/>
      <c r="FBX37" s="484"/>
      <c r="FBY37" s="484"/>
      <c r="FBZ37" s="484"/>
      <c r="FCA37" s="484"/>
      <c r="FCB37" s="484"/>
      <c r="FCC37" s="484"/>
      <c r="FCD37" s="484"/>
      <c r="FCE37" s="484"/>
      <c r="FCF37" s="484"/>
      <c r="FCG37" s="484"/>
      <c r="FCH37" s="484"/>
      <c r="FCI37" s="484"/>
      <c r="FCJ37" s="484"/>
      <c r="FCK37" s="484"/>
      <c r="FCL37" s="484"/>
      <c r="FCM37" s="484"/>
      <c r="FCN37" s="484"/>
      <c r="FCO37" s="484"/>
      <c r="FCP37" s="484"/>
      <c r="FCQ37" s="484"/>
      <c r="FCR37" s="484"/>
      <c r="FCS37" s="484"/>
      <c r="FCT37" s="484"/>
      <c r="FCU37" s="484"/>
      <c r="FCV37" s="484"/>
      <c r="FCW37" s="484"/>
      <c r="FCX37" s="484"/>
      <c r="FCY37" s="484"/>
      <c r="FCZ37" s="484"/>
      <c r="FDA37" s="484"/>
      <c r="FDB37" s="484"/>
      <c r="FDC37" s="484"/>
      <c r="FDD37" s="484"/>
      <c r="FDE37" s="484"/>
      <c r="FDF37" s="484"/>
      <c r="FDG37" s="484"/>
      <c r="FDH37" s="484"/>
      <c r="FDI37" s="484"/>
      <c r="FDJ37" s="484"/>
      <c r="FDK37" s="484"/>
      <c r="FDL37" s="484"/>
      <c r="FDM37" s="484"/>
      <c r="FDN37" s="484"/>
      <c r="FDO37" s="484"/>
      <c r="FDP37" s="484"/>
      <c r="FDQ37" s="484"/>
      <c r="FDR37" s="484"/>
      <c r="FDS37" s="484"/>
      <c r="FDT37" s="484"/>
      <c r="FDU37" s="484"/>
      <c r="FDV37" s="484"/>
      <c r="FDW37" s="484"/>
      <c r="FDX37" s="484"/>
      <c r="FDY37" s="484"/>
      <c r="FDZ37" s="484"/>
      <c r="FEA37" s="484"/>
      <c r="FEB37" s="484"/>
      <c r="FEC37" s="484"/>
      <c r="FED37" s="484"/>
      <c r="FEE37" s="484"/>
      <c r="FEF37" s="484"/>
      <c r="FEG37" s="484"/>
      <c r="FEH37" s="484"/>
      <c r="FEI37" s="484"/>
      <c r="FEJ37" s="484"/>
      <c r="FEK37" s="484"/>
      <c r="FEL37" s="484"/>
      <c r="FEM37" s="484"/>
      <c r="FEN37" s="484"/>
      <c r="FEO37" s="484"/>
      <c r="FEP37" s="484"/>
      <c r="FEQ37" s="484"/>
      <c r="FER37" s="484"/>
      <c r="FES37" s="484"/>
      <c r="FET37" s="484"/>
      <c r="FEU37" s="484"/>
      <c r="FEV37" s="484"/>
      <c r="FEW37" s="484"/>
      <c r="FEX37" s="484"/>
      <c r="FEY37" s="484"/>
      <c r="FEZ37" s="484"/>
      <c r="FFA37" s="484"/>
      <c r="FFB37" s="484"/>
      <c r="FFC37" s="484"/>
      <c r="FFD37" s="484"/>
      <c r="FFE37" s="484"/>
      <c r="FFF37" s="484"/>
      <c r="FFG37" s="484"/>
      <c r="FFH37" s="484"/>
      <c r="FFI37" s="484"/>
      <c r="FFJ37" s="484"/>
      <c r="FFK37" s="484"/>
      <c r="FFL37" s="484"/>
      <c r="FFM37" s="484"/>
      <c r="FFN37" s="484"/>
      <c r="FFO37" s="484"/>
      <c r="FFP37" s="484"/>
      <c r="FFQ37" s="484"/>
      <c r="FFR37" s="484"/>
      <c r="FFS37" s="484"/>
      <c r="FFT37" s="484"/>
      <c r="FFU37" s="484"/>
      <c r="FFV37" s="484"/>
      <c r="FFW37" s="484"/>
      <c r="FFX37" s="484"/>
      <c r="FFY37" s="484"/>
      <c r="FFZ37" s="484"/>
      <c r="FGA37" s="484"/>
      <c r="FGB37" s="484"/>
      <c r="FGC37" s="484"/>
      <c r="FGD37" s="484"/>
      <c r="FGE37" s="484"/>
      <c r="FGF37" s="484"/>
      <c r="FGG37" s="484"/>
      <c r="FGH37" s="484"/>
      <c r="FGI37" s="484"/>
      <c r="FGJ37" s="484"/>
      <c r="FGK37" s="484"/>
      <c r="FGL37" s="484"/>
      <c r="FGM37" s="484"/>
      <c r="FGN37" s="484"/>
      <c r="FGO37" s="484"/>
      <c r="FGP37" s="484"/>
      <c r="FGQ37" s="484"/>
      <c r="FGR37" s="484"/>
      <c r="FGS37" s="484"/>
      <c r="FGT37" s="484"/>
      <c r="FGU37" s="484"/>
      <c r="FGV37" s="484"/>
      <c r="FGW37" s="484"/>
      <c r="FGX37" s="484"/>
      <c r="FGY37" s="484"/>
      <c r="FGZ37" s="484"/>
      <c r="FHA37" s="484"/>
      <c r="FHB37" s="484"/>
      <c r="FHC37" s="484"/>
      <c r="FHD37" s="484"/>
      <c r="FHE37" s="484"/>
      <c r="FHF37" s="484"/>
      <c r="FHG37" s="484"/>
      <c r="FHH37" s="484"/>
      <c r="FHI37" s="484"/>
      <c r="FHJ37" s="484"/>
      <c r="FHK37" s="484"/>
      <c r="FHL37" s="484"/>
      <c r="FHM37" s="484"/>
      <c r="FHN37" s="484"/>
      <c r="FHO37" s="484"/>
      <c r="FHP37" s="484"/>
      <c r="FHQ37" s="484"/>
      <c r="FHR37" s="484"/>
      <c r="FHS37" s="484"/>
      <c r="FHT37" s="484"/>
      <c r="FHU37" s="484"/>
      <c r="FHV37" s="484"/>
      <c r="FHW37" s="484"/>
      <c r="FHX37" s="484"/>
      <c r="FHY37" s="484"/>
      <c r="FHZ37" s="484"/>
      <c r="FIA37" s="484"/>
      <c r="FIB37" s="484"/>
      <c r="FIC37" s="484"/>
      <c r="FID37" s="484"/>
      <c r="FIE37" s="484"/>
      <c r="FIF37" s="484"/>
      <c r="FIG37" s="484"/>
      <c r="FIH37" s="484"/>
      <c r="FII37" s="484"/>
      <c r="FIJ37" s="484"/>
      <c r="FIK37" s="484"/>
      <c r="FIL37" s="484"/>
      <c r="FIM37" s="484"/>
      <c r="FIN37" s="484"/>
      <c r="FIO37" s="484"/>
      <c r="FIP37" s="484"/>
      <c r="FIQ37" s="484"/>
      <c r="FIR37" s="484"/>
      <c r="FIS37" s="484"/>
      <c r="FIT37" s="484"/>
      <c r="FIU37" s="484"/>
      <c r="FIV37" s="484"/>
      <c r="FIW37" s="484"/>
      <c r="FIX37" s="484"/>
      <c r="FIY37" s="484"/>
      <c r="FIZ37" s="484"/>
      <c r="FJA37" s="484"/>
      <c r="FJB37" s="484"/>
      <c r="FJC37" s="484"/>
      <c r="FJD37" s="484"/>
      <c r="FJE37" s="484"/>
      <c r="FJF37" s="484"/>
      <c r="FJG37" s="484"/>
      <c r="FJH37" s="484"/>
      <c r="FJI37" s="484"/>
      <c r="FJJ37" s="484"/>
      <c r="FJK37" s="484"/>
      <c r="FJL37" s="484"/>
      <c r="FJM37" s="484"/>
      <c r="FJN37" s="484"/>
      <c r="FJO37" s="484"/>
      <c r="FJP37" s="484"/>
      <c r="FJQ37" s="484"/>
      <c r="FJR37" s="484"/>
      <c r="FJS37" s="484"/>
      <c r="FJT37" s="484"/>
      <c r="FJU37" s="484"/>
      <c r="FJV37" s="484"/>
      <c r="FJW37" s="484"/>
      <c r="FJX37" s="484"/>
      <c r="FJY37" s="484"/>
      <c r="FJZ37" s="484"/>
      <c r="FKA37" s="484"/>
      <c r="FKB37" s="484"/>
      <c r="FKC37" s="484"/>
      <c r="FKD37" s="484"/>
      <c r="FKE37" s="484"/>
      <c r="FKF37" s="484"/>
      <c r="FKG37" s="484"/>
      <c r="FKH37" s="484"/>
      <c r="FKI37" s="484"/>
      <c r="FKJ37" s="484"/>
      <c r="FKK37" s="484"/>
      <c r="FKL37" s="484"/>
      <c r="FKM37" s="484"/>
      <c r="FKN37" s="484"/>
      <c r="FKO37" s="484"/>
      <c r="FKP37" s="484"/>
      <c r="FKQ37" s="484"/>
      <c r="FKR37" s="484"/>
      <c r="FKS37" s="484"/>
      <c r="FKT37" s="484"/>
      <c r="FKU37" s="484"/>
      <c r="FKV37" s="484"/>
      <c r="FKW37" s="484"/>
      <c r="FKX37" s="484"/>
      <c r="FKY37" s="484"/>
      <c r="FKZ37" s="484"/>
      <c r="FLA37" s="484"/>
      <c r="FLB37" s="484"/>
      <c r="FLC37" s="484"/>
      <c r="FLD37" s="484"/>
      <c r="FLE37" s="484"/>
      <c r="FLF37" s="484"/>
      <c r="FLG37" s="484"/>
      <c r="FLH37" s="484"/>
      <c r="FLI37" s="484"/>
      <c r="FLJ37" s="484"/>
      <c r="FLK37" s="484"/>
      <c r="FLL37" s="484"/>
      <c r="FLM37" s="484"/>
      <c r="FLN37" s="484"/>
      <c r="FLO37" s="484"/>
      <c r="FLP37" s="484"/>
      <c r="FLQ37" s="484"/>
      <c r="FLR37" s="484"/>
      <c r="FLS37" s="484"/>
      <c r="FLT37" s="484"/>
      <c r="FLU37" s="484"/>
      <c r="FLV37" s="484"/>
      <c r="FLW37" s="484"/>
      <c r="FLX37" s="484"/>
      <c r="FLY37" s="484"/>
      <c r="FLZ37" s="484"/>
      <c r="FMA37" s="484"/>
      <c r="FMB37" s="484"/>
      <c r="FMC37" s="484"/>
      <c r="FMD37" s="484"/>
      <c r="FME37" s="484"/>
      <c r="FMF37" s="484"/>
      <c r="FMG37" s="484"/>
      <c r="FMH37" s="484"/>
      <c r="FMI37" s="484"/>
      <c r="FMJ37" s="484"/>
      <c r="FMK37" s="484"/>
      <c r="FML37" s="484"/>
      <c r="FMM37" s="484"/>
      <c r="FMN37" s="484"/>
      <c r="FMO37" s="484"/>
      <c r="FMP37" s="484"/>
      <c r="FMQ37" s="484"/>
      <c r="FMR37" s="484"/>
      <c r="FMS37" s="484"/>
      <c r="FMT37" s="484"/>
      <c r="FMU37" s="484"/>
      <c r="FMV37" s="484"/>
      <c r="FMW37" s="484"/>
      <c r="FMX37" s="484"/>
      <c r="FMY37" s="484"/>
      <c r="FMZ37" s="484"/>
      <c r="FNA37" s="484"/>
      <c r="FNB37" s="484"/>
      <c r="FNC37" s="484"/>
      <c r="FND37" s="484"/>
      <c r="FNE37" s="484"/>
      <c r="FNF37" s="484"/>
      <c r="FNG37" s="484"/>
      <c r="FNH37" s="484"/>
      <c r="FNI37" s="484"/>
      <c r="FNJ37" s="484"/>
      <c r="FNK37" s="484"/>
      <c r="FNL37" s="484"/>
      <c r="FNM37" s="484"/>
      <c r="FNN37" s="484"/>
      <c r="FNO37" s="484"/>
      <c r="FNP37" s="484"/>
      <c r="FNQ37" s="484"/>
      <c r="FNR37" s="484"/>
      <c r="FNS37" s="484"/>
      <c r="FNT37" s="484"/>
      <c r="FNU37" s="484"/>
      <c r="FNV37" s="484"/>
      <c r="FNW37" s="484"/>
      <c r="FNX37" s="484"/>
      <c r="FNY37" s="484"/>
      <c r="FNZ37" s="484"/>
      <c r="FOA37" s="484"/>
      <c r="FOB37" s="484"/>
      <c r="FOC37" s="484"/>
      <c r="FOD37" s="484"/>
      <c r="FOE37" s="484"/>
      <c r="FOF37" s="484"/>
      <c r="FOG37" s="484"/>
      <c r="FOH37" s="484"/>
      <c r="FOI37" s="484"/>
      <c r="FOJ37" s="484"/>
      <c r="FOK37" s="484"/>
      <c r="FOL37" s="484"/>
      <c r="FOM37" s="484"/>
      <c r="FON37" s="484"/>
      <c r="FOO37" s="484"/>
      <c r="FOP37" s="484"/>
      <c r="FOQ37" s="484"/>
      <c r="FOR37" s="484"/>
      <c r="FOS37" s="484"/>
      <c r="FOT37" s="484"/>
      <c r="FOU37" s="484"/>
      <c r="FOV37" s="484"/>
      <c r="FOW37" s="484"/>
      <c r="FOX37" s="484"/>
      <c r="FOY37" s="484"/>
      <c r="FOZ37" s="484"/>
      <c r="FPA37" s="484"/>
      <c r="FPB37" s="484"/>
      <c r="FPC37" s="484"/>
      <c r="FPD37" s="484"/>
      <c r="FPE37" s="484"/>
      <c r="FPF37" s="484"/>
      <c r="FPG37" s="484"/>
      <c r="FPH37" s="484"/>
      <c r="FPI37" s="484"/>
      <c r="FPJ37" s="484"/>
      <c r="FPK37" s="484"/>
      <c r="FPL37" s="484"/>
      <c r="FPM37" s="484"/>
      <c r="FPN37" s="484"/>
      <c r="FPO37" s="484"/>
      <c r="FPP37" s="484"/>
      <c r="FPQ37" s="484"/>
      <c r="FPR37" s="484"/>
      <c r="FPS37" s="484"/>
      <c r="FPT37" s="484"/>
      <c r="FPU37" s="484"/>
      <c r="FPV37" s="484"/>
      <c r="FPW37" s="484"/>
      <c r="FPX37" s="484"/>
      <c r="FPY37" s="484"/>
      <c r="FPZ37" s="484"/>
      <c r="FQA37" s="484"/>
      <c r="FQB37" s="484"/>
      <c r="FQC37" s="484"/>
      <c r="FQD37" s="484"/>
      <c r="FQE37" s="484"/>
      <c r="FQF37" s="484"/>
      <c r="FQG37" s="484"/>
      <c r="FQH37" s="484"/>
      <c r="FQI37" s="484"/>
      <c r="FQJ37" s="484"/>
      <c r="FQK37" s="484"/>
      <c r="FQL37" s="484"/>
      <c r="FQM37" s="484"/>
      <c r="FQN37" s="484"/>
      <c r="FQO37" s="484"/>
      <c r="FQP37" s="484"/>
      <c r="FQQ37" s="484"/>
      <c r="FQR37" s="484"/>
      <c r="FQS37" s="484"/>
      <c r="FQT37" s="484"/>
      <c r="FQU37" s="484"/>
      <c r="FQV37" s="484"/>
      <c r="FQW37" s="484"/>
      <c r="FQX37" s="484"/>
      <c r="FQY37" s="484"/>
      <c r="FQZ37" s="484"/>
      <c r="FRA37" s="484"/>
      <c r="FRB37" s="484"/>
      <c r="FRC37" s="484"/>
      <c r="FRD37" s="484"/>
      <c r="FRE37" s="484"/>
      <c r="FRF37" s="484"/>
      <c r="FRG37" s="484"/>
      <c r="FRH37" s="484"/>
      <c r="FRI37" s="484"/>
      <c r="FRJ37" s="484"/>
      <c r="FRK37" s="484"/>
      <c r="FRL37" s="484"/>
      <c r="FRM37" s="484"/>
      <c r="FRN37" s="484"/>
      <c r="FRO37" s="484"/>
      <c r="FRP37" s="484"/>
      <c r="FRQ37" s="484"/>
      <c r="FRR37" s="484"/>
      <c r="FRS37" s="484"/>
      <c r="FRT37" s="484"/>
      <c r="FRU37" s="484"/>
      <c r="FRV37" s="484"/>
      <c r="FRW37" s="484"/>
      <c r="FRX37" s="484"/>
      <c r="FRY37" s="484"/>
      <c r="FRZ37" s="484"/>
      <c r="FSA37" s="484"/>
      <c r="FSB37" s="484"/>
      <c r="FSC37" s="484"/>
      <c r="FSD37" s="484"/>
      <c r="FSE37" s="484"/>
      <c r="FSF37" s="484"/>
      <c r="FSG37" s="484"/>
      <c r="FSH37" s="484"/>
      <c r="FSI37" s="484"/>
      <c r="FSJ37" s="484"/>
      <c r="FSK37" s="484"/>
      <c r="FSL37" s="484"/>
      <c r="FSM37" s="484"/>
      <c r="FSN37" s="484"/>
      <c r="FSO37" s="484"/>
      <c r="FSP37" s="484"/>
      <c r="FSQ37" s="484"/>
      <c r="FSR37" s="484"/>
      <c r="FSS37" s="484"/>
      <c r="FST37" s="484"/>
      <c r="FSU37" s="484"/>
      <c r="FSV37" s="484"/>
      <c r="FSW37" s="484"/>
      <c r="FSX37" s="484"/>
      <c r="FSY37" s="484"/>
      <c r="FSZ37" s="484"/>
      <c r="FTA37" s="484"/>
      <c r="FTB37" s="484"/>
      <c r="FTC37" s="484"/>
      <c r="FTD37" s="484"/>
      <c r="FTE37" s="484"/>
      <c r="FTF37" s="484"/>
      <c r="FTG37" s="484"/>
      <c r="FTH37" s="484"/>
      <c r="FTI37" s="484"/>
      <c r="FTJ37" s="484"/>
      <c r="FTK37" s="484"/>
      <c r="FTL37" s="484"/>
      <c r="FTM37" s="484"/>
      <c r="FTN37" s="484"/>
      <c r="FTO37" s="484"/>
      <c r="FTP37" s="484"/>
      <c r="FTQ37" s="484"/>
      <c r="FTR37" s="484"/>
      <c r="FTS37" s="484"/>
      <c r="FTT37" s="484"/>
      <c r="FTU37" s="484"/>
      <c r="FTV37" s="484"/>
      <c r="FTW37" s="484"/>
      <c r="FTX37" s="484"/>
      <c r="FTY37" s="484"/>
      <c r="FTZ37" s="484"/>
      <c r="FUA37" s="484"/>
      <c r="FUB37" s="484"/>
      <c r="FUC37" s="484"/>
      <c r="FUD37" s="484"/>
      <c r="FUE37" s="484"/>
      <c r="FUF37" s="484"/>
      <c r="FUG37" s="484"/>
      <c r="FUH37" s="484"/>
      <c r="FUI37" s="484"/>
      <c r="FUJ37" s="484"/>
      <c r="FUK37" s="484"/>
      <c r="FUL37" s="484"/>
      <c r="FUM37" s="484"/>
      <c r="FUN37" s="484"/>
      <c r="FUO37" s="484"/>
      <c r="FUP37" s="484"/>
      <c r="FUQ37" s="484"/>
      <c r="FUR37" s="484"/>
      <c r="FUS37" s="484"/>
      <c r="FUT37" s="484"/>
      <c r="FUU37" s="484"/>
      <c r="FUV37" s="484"/>
      <c r="FUW37" s="484"/>
      <c r="FUX37" s="484"/>
      <c r="FUY37" s="484"/>
      <c r="FUZ37" s="484"/>
      <c r="FVA37" s="484"/>
      <c r="FVB37" s="484"/>
      <c r="FVC37" s="484"/>
      <c r="FVD37" s="484"/>
      <c r="FVE37" s="484"/>
      <c r="FVF37" s="484"/>
      <c r="FVG37" s="484"/>
      <c r="FVH37" s="484"/>
      <c r="FVI37" s="484"/>
      <c r="FVJ37" s="484"/>
      <c r="FVK37" s="484"/>
      <c r="FVL37" s="484"/>
      <c r="FVM37" s="484"/>
      <c r="FVN37" s="484"/>
      <c r="FVO37" s="484"/>
      <c r="FVP37" s="484"/>
      <c r="FVQ37" s="484"/>
      <c r="FVR37" s="484"/>
      <c r="FVS37" s="484"/>
      <c r="FVT37" s="484"/>
      <c r="FVU37" s="484"/>
      <c r="FVV37" s="484"/>
      <c r="FVW37" s="484"/>
      <c r="FVX37" s="484"/>
      <c r="FVY37" s="484"/>
      <c r="FVZ37" s="484"/>
      <c r="FWA37" s="484"/>
      <c r="FWB37" s="484"/>
      <c r="FWC37" s="484"/>
      <c r="FWD37" s="484"/>
      <c r="FWE37" s="484"/>
      <c r="FWF37" s="484"/>
      <c r="FWG37" s="484"/>
      <c r="FWH37" s="484"/>
      <c r="FWI37" s="484"/>
      <c r="FWJ37" s="484"/>
      <c r="FWK37" s="484"/>
      <c r="FWL37" s="484"/>
      <c r="FWM37" s="484"/>
      <c r="FWN37" s="484"/>
      <c r="FWO37" s="484"/>
      <c r="FWP37" s="484"/>
      <c r="FWQ37" s="484"/>
      <c r="FWR37" s="484"/>
      <c r="FWS37" s="484"/>
      <c r="FWT37" s="484"/>
      <c r="FWU37" s="484"/>
      <c r="FWV37" s="484"/>
      <c r="FWW37" s="484"/>
      <c r="FWX37" s="484"/>
      <c r="FWY37" s="484"/>
      <c r="FWZ37" s="484"/>
      <c r="FXA37" s="484"/>
      <c r="FXB37" s="484"/>
      <c r="FXC37" s="484"/>
      <c r="FXD37" s="484"/>
      <c r="FXE37" s="484"/>
      <c r="FXF37" s="484"/>
      <c r="FXG37" s="484"/>
      <c r="FXH37" s="484"/>
      <c r="FXI37" s="484"/>
      <c r="FXJ37" s="484"/>
      <c r="FXK37" s="484"/>
      <c r="FXL37" s="484"/>
      <c r="FXM37" s="484"/>
      <c r="FXN37" s="484"/>
      <c r="FXO37" s="484"/>
      <c r="FXP37" s="484"/>
      <c r="FXQ37" s="484"/>
      <c r="FXR37" s="484"/>
      <c r="FXS37" s="484"/>
      <c r="FXT37" s="484"/>
      <c r="FXU37" s="484"/>
      <c r="FXV37" s="484"/>
      <c r="FXW37" s="484"/>
      <c r="FXX37" s="484"/>
      <c r="FXY37" s="484"/>
      <c r="FXZ37" s="484"/>
      <c r="FYA37" s="484"/>
      <c r="FYB37" s="484"/>
      <c r="FYC37" s="484"/>
      <c r="FYD37" s="484"/>
      <c r="FYE37" s="484"/>
      <c r="FYF37" s="484"/>
      <c r="FYG37" s="484"/>
      <c r="FYH37" s="484"/>
      <c r="FYI37" s="484"/>
      <c r="FYJ37" s="484"/>
      <c r="FYK37" s="484"/>
      <c r="FYL37" s="484"/>
      <c r="FYM37" s="484"/>
      <c r="FYN37" s="484"/>
      <c r="FYO37" s="484"/>
      <c r="FYP37" s="484"/>
      <c r="FYQ37" s="484"/>
      <c r="FYR37" s="484"/>
      <c r="FYS37" s="484"/>
      <c r="FYT37" s="484"/>
      <c r="FYU37" s="484"/>
      <c r="FYV37" s="484"/>
      <c r="FYW37" s="484"/>
      <c r="FYX37" s="484"/>
      <c r="FYY37" s="484"/>
      <c r="FYZ37" s="484"/>
      <c r="FZA37" s="484"/>
      <c r="FZB37" s="484"/>
      <c r="FZC37" s="484"/>
      <c r="FZD37" s="484"/>
      <c r="FZE37" s="484"/>
      <c r="FZF37" s="484"/>
      <c r="FZG37" s="484"/>
      <c r="FZH37" s="484"/>
      <c r="FZI37" s="484"/>
      <c r="FZJ37" s="484"/>
      <c r="FZK37" s="484"/>
      <c r="FZL37" s="484"/>
      <c r="FZM37" s="484"/>
      <c r="FZN37" s="484"/>
      <c r="FZO37" s="484"/>
      <c r="FZP37" s="484"/>
      <c r="FZQ37" s="484"/>
      <c r="FZR37" s="484"/>
      <c r="FZS37" s="484"/>
      <c r="FZT37" s="484"/>
      <c r="FZU37" s="484"/>
      <c r="FZV37" s="484"/>
      <c r="FZW37" s="484"/>
      <c r="FZX37" s="484"/>
      <c r="FZY37" s="484"/>
      <c r="FZZ37" s="484"/>
      <c r="GAA37" s="484"/>
      <c r="GAB37" s="484"/>
      <c r="GAC37" s="484"/>
      <c r="GAD37" s="484"/>
      <c r="GAE37" s="484"/>
      <c r="GAF37" s="484"/>
      <c r="GAG37" s="484"/>
      <c r="GAH37" s="484"/>
      <c r="GAI37" s="484"/>
      <c r="GAJ37" s="484"/>
      <c r="GAK37" s="484"/>
      <c r="GAL37" s="484"/>
      <c r="GAM37" s="484"/>
      <c r="GAN37" s="484"/>
      <c r="GAO37" s="484"/>
      <c r="GAP37" s="484"/>
      <c r="GAQ37" s="484"/>
      <c r="GAR37" s="484"/>
      <c r="GAS37" s="484"/>
      <c r="GAT37" s="484"/>
      <c r="GAU37" s="484"/>
      <c r="GAV37" s="484"/>
      <c r="GAW37" s="484"/>
      <c r="GAX37" s="484"/>
      <c r="GAY37" s="484"/>
      <c r="GAZ37" s="484"/>
      <c r="GBA37" s="484"/>
      <c r="GBB37" s="484"/>
      <c r="GBC37" s="484"/>
      <c r="GBD37" s="484"/>
      <c r="GBE37" s="484"/>
      <c r="GBF37" s="484"/>
      <c r="GBG37" s="484"/>
      <c r="GBH37" s="484"/>
      <c r="GBI37" s="484"/>
      <c r="GBJ37" s="484"/>
      <c r="GBK37" s="484"/>
      <c r="GBL37" s="484"/>
      <c r="GBM37" s="484"/>
      <c r="GBN37" s="484"/>
      <c r="GBO37" s="484"/>
      <c r="GBP37" s="484"/>
      <c r="GBQ37" s="484"/>
      <c r="GBR37" s="484"/>
      <c r="GBS37" s="484"/>
      <c r="GBT37" s="484"/>
      <c r="GBU37" s="484"/>
      <c r="GBV37" s="484"/>
      <c r="GBW37" s="484"/>
      <c r="GBX37" s="484"/>
      <c r="GBY37" s="484"/>
      <c r="GBZ37" s="484"/>
      <c r="GCA37" s="484"/>
      <c r="GCB37" s="484"/>
      <c r="GCC37" s="484"/>
      <c r="GCD37" s="484"/>
      <c r="GCE37" s="484"/>
      <c r="GCF37" s="484"/>
      <c r="GCG37" s="484"/>
      <c r="GCH37" s="484"/>
      <c r="GCI37" s="484"/>
      <c r="GCJ37" s="484"/>
      <c r="GCK37" s="484"/>
      <c r="GCL37" s="484"/>
      <c r="GCM37" s="484"/>
      <c r="GCN37" s="484"/>
      <c r="GCO37" s="484"/>
      <c r="GCP37" s="484"/>
      <c r="GCQ37" s="484"/>
      <c r="GCR37" s="484"/>
      <c r="GCS37" s="484"/>
      <c r="GCT37" s="484"/>
      <c r="GCU37" s="484"/>
      <c r="GCV37" s="484"/>
      <c r="GCW37" s="484"/>
      <c r="GCX37" s="484"/>
      <c r="GCY37" s="484"/>
      <c r="GCZ37" s="484"/>
      <c r="GDA37" s="484"/>
      <c r="GDB37" s="484"/>
      <c r="GDC37" s="484"/>
      <c r="GDD37" s="484"/>
      <c r="GDE37" s="484"/>
      <c r="GDF37" s="484"/>
      <c r="GDG37" s="484"/>
      <c r="GDH37" s="484"/>
      <c r="GDI37" s="484"/>
      <c r="GDJ37" s="484"/>
      <c r="GDK37" s="484"/>
      <c r="GDL37" s="484"/>
      <c r="GDM37" s="484"/>
      <c r="GDN37" s="484"/>
      <c r="GDO37" s="484"/>
      <c r="GDP37" s="484"/>
      <c r="GDQ37" s="484"/>
      <c r="GDR37" s="484"/>
      <c r="GDS37" s="484"/>
      <c r="GDT37" s="484"/>
      <c r="GDU37" s="484"/>
      <c r="GDV37" s="484"/>
      <c r="GDW37" s="484"/>
      <c r="GDX37" s="484"/>
      <c r="GDY37" s="484"/>
      <c r="GDZ37" s="484"/>
      <c r="GEA37" s="484"/>
      <c r="GEB37" s="484"/>
      <c r="GEC37" s="484"/>
      <c r="GED37" s="484"/>
      <c r="GEE37" s="484"/>
      <c r="GEF37" s="484"/>
      <c r="GEG37" s="484"/>
      <c r="GEH37" s="484"/>
      <c r="GEI37" s="484"/>
      <c r="GEJ37" s="484"/>
      <c r="GEK37" s="484"/>
      <c r="GEL37" s="484"/>
      <c r="GEM37" s="484"/>
      <c r="GEN37" s="484"/>
      <c r="GEO37" s="484"/>
      <c r="GEP37" s="484"/>
      <c r="GEQ37" s="484"/>
      <c r="GER37" s="484"/>
      <c r="GES37" s="484"/>
      <c r="GET37" s="484"/>
      <c r="GEU37" s="484"/>
      <c r="GEV37" s="484"/>
      <c r="GEW37" s="484"/>
      <c r="GEX37" s="484"/>
      <c r="GEY37" s="484"/>
      <c r="GEZ37" s="484"/>
      <c r="GFA37" s="484"/>
      <c r="GFB37" s="484"/>
      <c r="GFC37" s="484"/>
      <c r="GFD37" s="484"/>
      <c r="GFE37" s="484"/>
      <c r="GFF37" s="484"/>
      <c r="GFG37" s="484"/>
      <c r="GFH37" s="484"/>
      <c r="GFI37" s="484"/>
      <c r="GFJ37" s="484"/>
      <c r="GFK37" s="484"/>
      <c r="GFL37" s="484"/>
      <c r="GFM37" s="484"/>
      <c r="GFN37" s="484"/>
      <c r="GFO37" s="484"/>
      <c r="GFP37" s="484"/>
      <c r="GFQ37" s="484"/>
      <c r="GFR37" s="484"/>
      <c r="GFS37" s="484"/>
      <c r="GFT37" s="484"/>
      <c r="GFU37" s="484"/>
      <c r="GFV37" s="484"/>
      <c r="GFW37" s="484"/>
      <c r="GFX37" s="484"/>
      <c r="GFY37" s="484"/>
      <c r="GFZ37" s="484"/>
      <c r="GGA37" s="484"/>
      <c r="GGB37" s="484"/>
      <c r="GGC37" s="484"/>
      <c r="GGD37" s="484"/>
      <c r="GGE37" s="484"/>
      <c r="GGF37" s="484"/>
      <c r="GGG37" s="484"/>
      <c r="GGH37" s="484"/>
      <c r="GGI37" s="484"/>
      <c r="GGJ37" s="484"/>
      <c r="GGK37" s="484"/>
      <c r="GGL37" s="484"/>
      <c r="GGM37" s="484"/>
      <c r="GGN37" s="484"/>
      <c r="GGO37" s="484"/>
      <c r="GGP37" s="484"/>
      <c r="GGQ37" s="484"/>
      <c r="GGR37" s="484"/>
      <c r="GGS37" s="484"/>
      <c r="GGT37" s="484"/>
      <c r="GGU37" s="484"/>
      <c r="GGV37" s="484"/>
      <c r="GGW37" s="484"/>
      <c r="GGX37" s="484"/>
      <c r="GGY37" s="484"/>
      <c r="GGZ37" s="484"/>
      <c r="GHA37" s="484"/>
      <c r="GHB37" s="484"/>
      <c r="GHC37" s="484"/>
      <c r="GHD37" s="484"/>
      <c r="GHE37" s="484"/>
      <c r="GHF37" s="484"/>
      <c r="GHG37" s="484"/>
      <c r="GHH37" s="484"/>
      <c r="GHI37" s="484"/>
      <c r="GHJ37" s="484"/>
      <c r="GHK37" s="484"/>
      <c r="GHL37" s="484"/>
      <c r="GHM37" s="484"/>
      <c r="GHN37" s="484"/>
      <c r="GHO37" s="484"/>
      <c r="GHP37" s="484"/>
      <c r="GHQ37" s="484"/>
      <c r="GHR37" s="484"/>
      <c r="GHS37" s="484"/>
      <c r="GHT37" s="484"/>
      <c r="GHU37" s="484"/>
      <c r="GHV37" s="484"/>
      <c r="GHW37" s="484"/>
      <c r="GHX37" s="484"/>
      <c r="GHY37" s="484"/>
      <c r="GHZ37" s="484"/>
      <c r="GIA37" s="484"/>
      <c r="GIB37" s="484"/>
      <c r="GIC37" s="484"/>
      <c r="GID37" s="484"/>
      <c r="GIE37" s="484"/>
      <c r="GIF37" s="484"/>
      <c r="GIG37" s="484"/>
      <c r="GIH37" s="484"/>
      <c r="GII37" s="484"/>
      <c r="GIJ37" s="484"/>
      <c r="GIK37" s="484"/>
      <c r="GIL37" s="484"/>
      <c r="GIM37" s="484"/>
      <c r="GIN37" s="484"/>
      <c r="GIO37" s="484"/>
      <c r="GIP37" s="484"/>
      <c r="GIQ37" s="484"/>
      <c r="GIR37" s="484"/>
      <c r="GIS37" s="484"/>
      <c r="GIT37" s="484"/>
      <c r="GIU37" s="484"/>
      <c r="GIV37" s="484"/>
      <c r="GIW37" s="484"/>
      <c r="GIX37" s="484"/>
      <c r="GIY37" s="484"/>
      <c r="GIZ37" s="484"/>
      <c r="GJA37" s="484"/>
      <c r="GJB37" s="484"/>
      <c r="GJC37" s="484"/>
      <c r="GJD37" s="484"/>
      <c r="GJE37" s="484"/>
      <c r="GJF37" s="484"/>
      <c r="GJG37" s="484"/>
      <c r="GJH37" s="484"/>
      <c r="GJI37" s="484"/>
      <c r="GJJ37" s="484"/>
      <c r="GJK37" s="484"/>
      <c r="GJL37" s="484"/>
      <c r="GJM37" s="484"/>
      <c r="GJN37" s="484"/>
      <c r="GJO37" s="484"/>
      <c r="GJP37" s="484"/>
      <c r="GJQ37" s="484"/>
      <c r="GJR37" s="484"/>
      <c r="GJS37" s="484"/>
      <c r="GJT37" s="484"/>
      <c r="GJU37" s="484"/>
      <c r="GJV37" s="484"/>
      <c r="GJW37" s="484"/>
      <c r="GJX37" s="484"/>
      <c r="GJY37" s="484"/>
      <c r="GJZ37" s="484"/>
      <c r="GKA37" s="484"/>
      <c r="GKB37" s="484"/>
      <c r="GKC37" s="484"/>
      <c r="GKD37" s="484"/>
      <c r="GKE37" s="484"/>
      <c r="GKF37" s="484"/>
      <c r="GKG37" s="484"/>
      <c r="GKH37" s="484"/>
      <c r="GKI37" s="484"/>
      <c r="GKJ37" s="484"/>
      <c r="GKK37" s="484"/>
      <c r="GKL37" s="484"/>
      <c r="GKM37" s="484"/>
      <c r="GKN37" s="484"/>
      <c r="GKO37" s="484"/>
      <c r="GKP37" s="484"/>
      <c r="GKQ37" s="484"/>
      <c r="GKR37" s="484"/>
      <c r="GKS37" s="484"/>
      <c r="GKT37" s="484"/>
      <c r="GKU37" s="484"/>
      <c r="GKV37" s="484"/>
      <c r="GKW37" s="484"/>
      <c r="GKX37" s="484"/>
      <c r="GKY37" s="484"/>
      <c r="GKZ37" s="484"/>
      <c r="GLA37" s="484"/>
      <c r="GLB37" s="484"/>
      <c r="GLC37" s="484"/>
      <c r="GLD37" s="484"/>
      <c r="GLE37" s="484"/>
      <c r="GLF37" s="484"/>
      <c r="GLG37" s="484"/>
      <c r="GLH37" s="484"/>
      <c r="GLI37" s="484"/>
      <c r="GLJ37" s="484"/>
      <c r="GLK37" s="484"/>
      <c r="GLL37" s="484"/>
      <c r="GLM37" s="484"/>
      <c r="GLN37" s="484"/>
      <c r="GLO37" s="484"/>
      <c r="GLP37" s="484"/>
      <c r="GLQ37" s="484"/>
      <c r="GLR37" s="484"/>
      <c r="GLS37" s="484"/>
      <c r="GLT37" s="484"/>
      <c r="GLU37" s="484"/>
      <c r="GLV37" s="484"/>
      <c r="GLW37" s="484"/>
      <c r="GLX37" s="484"/>
      <c r="GLY37" s="484"/>
      <c r="GLZ37" s="484"/>
      <c r="GMA37" s="484"/>
      <c r="GMB37" s="484"/>
      <c r="GMC37" s="484"/>
      <c r="GMD37" s="484"/>
      <c r="GME37" s="484"/>
      <c r="GMF37" s="484"/>
      <c r="GMG37" s="484"/>
      <c r="GMH37" s="484"/>
      <c r="GMI37" s="484"/>
      <c r="GMJ37" s="484"/>
      <c r="GMK37" s="484"/>
      <c r="GML37" s="484"/>
      <c r="GMM37" s="484"/>
      <c r="GMN37" s="484"/>
      <c r="GMO37" s="484"/>
      <c r="GMP37" s="484"/>
      <c r="GMQ37" s="484"/>
      <c r="GMR37" s="484"/>
      <c r="GMS37" s="484"/>
      <c r="GMT37" s="484"/>
      <c r="GMU37" s="484"/>
      <c r="GMV37" s="484"/>
      <c r="GMW37" s="484"/>
      <c r="GMX37" s="484"/>
      <c r="GMY37" s="484"/>
      <c r="GMZ37" s="484"/>
      <c r="GNA37" s="484"/>
      <c r="GNB37" s="484"/>
      <c r="GNC37" s="484"/>
      <c r="GND37" s="484"/>
      <c r="GNE37" s="484"/>
      <c r="GNF37" s="484"/>
      <c r="GNG37" s="484"/>
      <c r="GNH37" s="484"/>
      <c r="GNI37" s="484"/>
      <c r="GNJ37" s="484"/>
      <c r="GNK37" s="484"/>
      <c r="GNL37" s="484"/>
      <c r="GNM37" s="484"/>
      <c r="GNN37" s="484"/>
      <c r="GNO37" s="484"/>
      <c r="GNP37" s="484"/>
      <c r="GNQ37" s="484"/>
      <c r="GNR37" s="484"/>
      <c r="GNS37" s="484"/>
      <c r="GNT37" s="484"/>
      <c r="GNU37" s="484"/>
      <c r="GNV37" s="484"/>
      <c r="GNW37" s="484"/>
      <c r="GNX37" s="484"/>
      <c r="GNY37" s="484"/>
      <c r="GNZ37" s="484"/>
      <c r="GOA37" s="484"/>
      <c r="GOB37" s="484"/>
      <c r="GOC37" s="484"/>
      <c r="GOD37" s="484"/>
      <c r="GOE37" s="484"/>
      <c r="GOF37" s="484"/>
      <c r="GOG37" s="484"/>
      <c r="GOH37" s="484"/>
      <c r="GOI37" s="484"/>
      <c r="GOJ37" s="484"/>
      <c r="GOK37" s="484"/>
      <c r="GOL37" s="484"/>
      <c r="GOM37" s="484"/>
      <c r="GON37" s="484"/>
      <c r="GOO37" s="484"/>
      <c r="GOP37" s="484"/>
      <c r="GOQ37" s="484"/>
      <c r="GOR37" s="484"/>
      <c r="GOS37" s="484"/>
      <c r="GOT37" s="484"/>
      <c r="GOU37" s="484"/>
      <c r="GOV37" s="484"/>
      <c r="GOW37" s="484"/>
      <c r="GOX37" s="484"/>
      <c r="GOY37" s="484"/>
      <c r="GOZ37" s="484"/>
      <c r="GPA37" s="484"/>
      <c r="GPB37" s="484"/>
      <c r="GPC37" s="484"/>
      <c r="GPD37" s="484"/>
      <c r="GPE37" s="484"/>
      <c r="GPF37" s="484"/>
      <c r="GPG37" s="484"/>
      <c r="GPH37" s="484"/>
      <c r="GPI37" s="484"/>
      <c r="GPJ37" s="484"/>
      <c r="GPK37" s="484"/>
      <c r="GPL37" s="484"/>
      <c r="GPM37" s="484"/>
      <c r="GPN37" s="484"/>
      <c r="GPO37" s="484"/>
      <c r="GPP37" s="484"/>
      <c r="GPQ37" s="484"/>
      <c r="GPR37" s="484"/>
      <c r="GPS37" s="484"/>
      <c r="GPT37" s="484"/>
      <c r="GPU37" s="484"/>
      <c r="GPV37" s="484"/>
      <c r="GPW37" s="484"/>
      <c r="GPX37" s="484"/>
      <c r="GPY37" s="484"/>
      <c r="GPZ37" s="484"/>
      <c r="GQA37" s="484"/>
      <c r="GQB37" s="484"/>
      <c r="GQC37" s="484"/>
      <c r="GQD37" s="484"/>
      <c r="GQE37" s="484"/>
      <c r="GQF37" s="484"/>
      <c r="GQG37" s="484"/>
      <c r="GQH37" s="484"/>
      <c r="GQI37" s="484"/>
      <c r="GQJ37" s="484"/>
      <c r="GQK37" s="484"/>
      <c r="GQL37" s="484"/>
      <c r="GQM37" s="484"/>
      <c r="GQN37" s="484"/>
      <c r="GQO37" s="484"/>
      <c r="GQP37" s="484"/>
      <c r="GQQ37" s="484"/>
      <c r="GQR37" s="484"/>
      <c r="GQS37" s="484"/>
      <c r="GQT37" s="484"/>
      <c r="GQU37" s="484"/>
      <c r="GQV37" s="484"/>
      <c r="GQW37" s="484"/>
      <c r="GQX37" s="484"/>
      <c r="GQY37" s="484"/>
      <c r="GQZ37" s="484"/>
      <c r="GRA37" s="484"/>
      <c r="GRB37" s="484"/>
      <c r="GRC37" s="484"/>
      <c r="GRD37" s="484"/>
      <c r="GRE37" s="484"/>
      <c r="GRF37" s="484"/>
      <c r="GRG37" s="484"/>
      <c r="GRH37" s="484"/>
      <c r="GRI37" s="484"/>
      <c r="GRJ37" s="484"/>
      <c r="GRK37" s="484"/>
      <c r="GRL37" s="484"/>
      <c r="GRM37" s="484"/>
      <c r="GRN37" s="484"/>
      <c r="GRO37" s="484"/>
      <c r="GRP37" s="484"/>
      <c r="GRQ37" s="484"/>
      <c r="GRR37" s="484"/>
      <c r="GRS37" s="484"/>
      <c r="GRT37" s="484"/>
      <c r="GRU37" s="484"/>
      <c r="GRV37" s="484"/>
      <c r="GRW37" s="484"/>
      <c r="GRX37" s="484"/>
      <c r="GRY37" s="484"/>
      <c r="GRZ37" s="484"/>
      <c r="GSA37" s="484"/>
      <c r="GSB37" s="484"/>
      <c r="GSC37" s="484"/>
      <c r="GSD37" s="484"/>
      <c r="GSE37" s="484"/>
      <c r="GSF37" s="484"/>
      <c r="GSG37" s="484"/>
      <c r="GSH37" s="484"/>
      <c r="GSI37" s="484"/>
      <c r="GSJ37" s="484"/>
      <c r="GSK37" s="484"/>
      <c r="GSL37" s="484"/>
      <c r="GSM37" s="484"/>
      <c r="GSN37" s="484"/>
      <c r="GSO37" s="484"/>
      <c r="GSP37" s="484"/>
      <c r="GSQ37" s="484"/>
      <c r="GSR37" s="484"/>
      <c r="GSS37" s="484"/>
      <c r="GST37" s="484"/>
      <c r="GSU37" s="484"/>
      <c r="GSV37" s="484"/>
      <c r="GSW37" s="484"/>
      <c r="GSX37" s="484"/>
      <c r="GSY37" s="484"/>
      <c r="GSZ37" s="484"/>
      <c r="GTA37" s="484"/>
      <c r="GTB37" s="484"/>
      <c r="GTC37" s="484"/>
      <c r="GTD37" s="484"/>
      <c r="GTE37" s="484"/>
      <c r="GTF37" s="484"/>
      <c r="GTG37" s="484"/>
      <c r="GTH37" s="484"/>
      <c r="GTI37" s="484"/>
      <c r="GTJ37" s="484"/>
      <c r="GTK37" s="484"/>
      <c r="GTL37" s="484"/>
      <c r="GTM37" s="484"/>
      <c r="GTN37" s="484"/>
      <c r="GTO37" s="484"/>
      <c r="GTP37" s="484"/>
      <c r="GTQ37" s="484"/>
      <c r="GTR37" s="484"/>
      <c r="GTS37" s="484"/>
      <c r="GTT37" s="484"/>
      <c r="GTU37" s="484"/>
      <c r="GTV37" s="484"/>
      <c r="GTW37" s="484"/>
      <c r="GTX37" s="484"/>
      <c r="GTY37" s="484"/>
      <c r="GTZ37" s="484"/>
      <c r="GUA37" s="484"/>
      <c r="GUB37" s="484"/>
      <c r="GUC37" s="484"/>
      <c r="GUD37" s="484"/>
      <c r="GUE37" s="484"/>
      <c r="GUF37" s="484"/>
      <c r="GUG37" s="484"/>
      <c r="GUH37" s="484"/>
      <c r="GUI37" s="484"/>
      <c r="GUJ37" s="484"/>
      <c r="GUK37" s="484"/>
      <c r="GUL37" s="484"/>
      <c r="GUM37" s="484"/>
      <c r="GUN37" s="484"/>
      <c r="GUO37" s="484"/>
      <c r="GUP37" s="484"/>
      <c r="GUQ37" s="484"/>
      <c r="GUR37" s="484"/>
      <c r="GUS37" s="484"/>
      <c r="GUT37" s="484"/>
      <c r="GUU37" s="484"/>
      <c r="GUV37" s="484"/>
      <c r="GUW37" s="484"/>
      <c r="GUX37" s="484"/>
      <c r="GUY37" s="484"/>
      <c r="GUZ37" s="484"/>
      <c r="GVA37" s="484"/>
      <c r="GVB37" s="484"/>
      <c r="GVC37" s="484"/>
      <c r="GVD37" s="484"/>
      <c r="GVE37" s="484"/>
      <c r="GVF37" s="484"/>
      <c r="GVG37" s="484"/>
      <c r="GVH37" s="484"/>
      <c r="GVI37" s="484"/>
      <c r="GVJ37" s="484"/>
      <c r="GVK37" s="484"/>
      <c r="GVL37" s="484"/>
      <c r="GVM37" s="484"/>
      <c r="GVN37" s="484"/>
      <c r="GVO37" s="484"/>
      <c r="GVP37" s="484"/>
      <c r="GVQ37" s="484"/>
      <c r="GVR37" s="484"/>
      <c r="GVS37" s="484"/>
      <c r="GVT37" s="484"/>
      <c r="GVU37" s="484"/>
      <c r="GVV37" s="484"/>
      <c r="GVW37" s="484"/>
      <c r="GVX37" s="484"/>
      <c r="GVY37" s="484"/>
      <c r="GVZ37" s="484"/>
      <c r="GWA37" s="484"/>
      <c r="GWB37" s="484"/>
      <c r="GWC37" s="484"/>
      <c r="GWD37" s="484"/>
      <c r="GWE37" s="484"/>
      <c r="GWF37" s="484"/>
      <c r="GWG37" s="484"/>
      <c r="GWH37" s="484"/>
      <c r="GWI37" s="484"/>
      <c r="GWJ37" s="484"/>
      <c r="GWK37" s="484"/>
      <c r="GWL37" s="484"/>
      <c r="GWM37" s="484"/>
      <c r="GWN37" s="484"/>
      <c r="GWO37" s="484"/>
      <c r="GWP37" s="484"/>
      <c r="GWQ37" s="484"/>
      <c r="GWR37" s="484"/>
      <c r="GWS37" s="484"/>
      <c r="GWT37" s="484"/>
      <c r="GWU37" s="484"/>
      <c r="GWV37" s="484"/>
      <c r="GWW37" s="484"/>
      <c r="GWX37" s="484"/>
      <c r="GWY37" s="484"/>
      <c r="GWZ37" s="484"/>
      <c r="GXA37" s="484"/>
      <c r="GXB37" s="484"/>
      <c r="GXC37" s="484"/>
      <c r="GXD37" s="484"/>
      <c r="GXE37" s="484"/>
      <c r="GXF37" s="484"/>
      <c r="GXG37" s="484"/>
      <c r="GXH37" s="484"/>
      <c r="GXI37" s="484"/>
      <c r="GXJ37" s="484"/>
      <c r="GXK37" s="484"/>
      <c r="GXL37" s="484"/>
      <c r="GXM37" s="484"/>
      <c r="GXN37" s="484"/>
      <c r="GXO37" s="484"/>
      <c r="GXP37" s="484"/>
      <c r="GXQ37" s="484"/>
      <c r="GXR37" s="484"/>
      <c r="GXS37" s="484"/>
      <c r="GXT37" s="484"/>
      <c r="GXU37" s="484"/>
      <c r="GXV37" s="484"/>
      <c r="GXW37" s="484"/>
      <c r="GXX37" s="484"/>
      <c r="GXY37" s="484"/>
      <c r="GXZ37" s="484"/>
      <c r="GYA37" s="484"/>
      <c r="GYB37" s="484"/>
      <c r="GYC37" s="484"/>
      <c r="GYD37" s="484"/>
      <c r="GYE37" s="484"/>
      <c r="GYF37" s="484"/>
      <c r="GYG37" s="484"/>
      <c r="GYH37" s="484"/>
      <c r="GYI37" s="484"/>
      <c r="GYJ37" s="484"/>
      <c r="GYK37" s="484"/>
      <c r="GYL37" s="484"/>
      <c r="GYM37" s="484"/>
      <c r="GYN37" s="484"/>
      <c r="GYO37" s="484"/>
      <c r="GYP37" s="484"/>
      <c r="GYQ37" s="484"/>
      <c r="GYR37" s="484"/>
      <c r="GYS37" s="484"/>
      <c r="GYT37" s="484"/>
      <c r="GYU37" s="484"/>
      <c r="GYV37" s="484"/>
      <c r="GYW37" s="484"/>
      <c r="GYX37" s="484"/>
      <c r="GYY37" s="484"/>
      <c r="GYZ37" s="484"/>
      <c r="GZA37" s="484"/>
      <c r="GZB37" s="484"/>
      <c r="GZC37" s="484"/>
      <c r="GZD37" s="484"/>
      <c r="GZE37" s="484"/>
      <c r="GZF37" s="484"/>
      <c r="GZG37" s="484"/>
      <c r="GZH37" s="484"/>
      <c r="GZI37" s="484"/>
      <c r="GZJ37" s="484"/>
      <c r="GZK37" s="484"/>
      <c r="GZL37" s="484"/>
      <c r="GZM37" s="484"/>
      <c r="GZN37" s="484"/>
      <c r="GZO37" s="484"/>
      <c r="GZP37" s="484"/>
      <c r="GZQ37" s="484"/>
      <c r="GZR37" s="484"/>
      <c r="GZS37" s="484"/>
      <c r="GZT37" s="484"/>
      <c r="GZU37" s="484"/>
      <c r="GZV37" s="484"/>
      <c r="GZW37" s="484"/>
      <c r="GZX37" s="484"/>
      <c r="GZY37" s="484"/>
      <c r="GZZ37" s="484"/>
      <c r="HAA37" s="484"/>
      <c r="HAB37" s="484"/>
      <c r="HAC37" s="484"/>
      <c r="HAD37" s="484"/>
      <c r="HAE37" s="484"/>
      <c r="HAF37" s="484"/>
      <c r="HAG37" s="484"/>
      <c r="HAH37" s="484"/>
      <c r="HAI37" s="484"/>
      <c r="HAJ37" s="484"/>
      <c r="HAK37" s="484"/>
      <c r="HAL37" s="484"/>
      <c r="HAM37" s="484"/>
      <c r="HAN37" s="484"/>
      <c r="HAO37" s="484"/>
      <c r="HAP37" s="484"/>
      <c r="HAQ37" s="484"/>
      <c r="HAR37" s="484"/>
      <c r="HAS37" s="484"/>
      <c r="HAT37" s="484"/>
      <c r="HAU37" s="484"/>
      <c r="HAV37" s="484"/>
      <c r="HAW37" s="484"/>
      <c r="HAX37" s="484"/>
      <c r="HAY37" s="484"/>
      <c r="HAZ37" s="484"/>
      <c r="HBA37" s="484"/>
      <c r="HBB37" s="484"/>
      <c r="HBC37" s="484"/>
      <c r="HBD37" s="484"/>
      <c r="HBE37" s="484"/>
      <c r="HBF37" s="484"/>
      <c r="HBG37" s="484"/>
      <c r="HBH37" s="484"/>
      <c r="HBI37" s="484"/>
      <c r="HBJ37" s="484"/>
      <c r="HBK37" s="484"/>
      <c r="HBL37" s="484"/>
      <c r="HBM37" s="484"/>
      <c r="HBN37" s="484"/>
      <c r="HBO37" s="484"/>
      <c r="HBP37" s="484"/>
      <c r="HBQ37" s="484"/>
      <c r="HBR37" s="484"/>
      <c r="HBS37" s="484"/>
      <c r="HBT37" s="484"/>
      <c r="HBU37" s="484"/>
      <c r="HBV37" s="484"/>
      <c r="HBW37" s="484"/>
      <c r="HBX37" s="484"/>
      <c r="HBY37" s="484"/>
      <c r="HBZ37" s="484"/>
      <c r="HCA37" s="484"/>
      <c r="HCB37" s="484"/>
      <c r="HCC37" s="484"/>
      <c r="HCD37" s="484"/>
      <c r="HCE37" s="484"/>
      <c r="HCF37" s="484"/>
      <c r="HCG37" s="484"/>
      <c r="HCH37" s="484"/>
      <c r="HCI37" s="484"/>
      <c r="HCJ37" s="484"/>
      <c r="HCK37" s="484"/>
      <c r="HCL37" s="484"/>
      <c r="HCM37" s="484"/>
      <c r="HCN37" s="484"/>
      <c r="HCO37" s="484"/>
      <c r="HCP37" s="484"/>
      <c r="HCQ37" s="484"/>
      <c r="HCR37" s="484"/>
      <c r="HCS37" s="484"/>
      <c r="HCT37" s="484"/>
      <c r="HCU37" s="484"/>
      <c r="HCV37" s="484"/>
      <c r="HCW37" s="484"/>
      <c r="HCX37" s="484"/>
      <c r="HCY37" s="484"/>
      <c r="HCZ37" s="484"/>
      <c r="HDA37" s="484"/>
      <c r="HDB37" s="484"/>
      <c r="HDC37" s="484"/>
      <c r="HDD37" s="484"/>
      <c r="HDE37" s="484"/>
      <c r="HDF37" s="484"/>
      <c r="HDG37" s="484"/>
      <c r="HDH37" s="484"/>
      <c r="HDI37" s="484"/>
      <c r="HDJ37" s="484"/>
      <c r="HDK37" s="484"/>
      <c r="HDL37" s="484"/>
      <c r="HDM37" s="484"/>
      <c r="HDN37" s="484"/>
      <c r="HDO37" s="484"/>
      <c r="HDP37" s="484"/>
      <c r="HDQ37" s="484"/>
      <c r="HDR37" s="484"/>
      <c r="HDS37" s="484"/>
      <c r="HDT37" s="484"/>
      <c r="HDU37" s="484"/>
      <c r="HDV37" s="484"/>
      <c r="HDW37" s="484"/>
      <c r="HDX37" s="484"/>
      <c r="HDY37" s="484"/>
      <c r="HDZ37" s="484"/>
      <c r="HEA37" s="484"/>
      <c r="HEB37" s="484"/>
      <c r="HEC37" s="484"/>
      <c r="HED37" s="484"/>
      <c r="HEE37" s="484"/>
      <c r="HEF37" s="484"/>
      <c r="HEG37" s="484"/>
      <c r="HEH37" s="484"/>
      <c r="HEI37" s="484"/>
      <c r="HEJ37" s="484"/>
      <c r="HEK37" s="484"/>
      <c r="HEL37" s="484"/>
      <c r="HEM37" s="484"/>
      <c r="HEN37" s="484"/>
      <c r="HEO37" s="484"/>
      <c r="HEP37" s="484"/>
      <c r="HEQ37" s="484"/>
      <c r="HER37" s="484"/>
      <c r="HES37" s="484"/>
      <c r="HET37" s="484"/>
      <c r="HEU37" s="484"/>
      <c r="HEV37" s="484"/>
      <c r="HEW37" s="484"/>
      <c r="HEX37" s="484"/>
      <c r="HEY37" s="484"/>
      <c r="HEZ37" s="484"/>
      <c r="HFA37" s="484"/>
      <c r="HFB37" s="484"/>
      <c r="HFC37" s="484"/>
      <c r="HFD37" s="484"/>
      <c r="HFE37" s="484"/>
      <c r="HFF37" s="484"/>
      <c r="HFG37" s="484"/>
      <c r="HFH37" s="484"/>
      <c r="HFI37" s="484"/>
      <c r="HFJ37" s="484"/>
      <c r="HFK37" s="484"/>
      <c r="HFL37" s="484"/>
      <c r="HFM37" s="484"/>
      <c r="HFN37" s="484"/>
      <c r="HFO37" s="484"/>
      <c r="HFP37" s="484"/>
      <c r="HFQ37" s="484"/>
      <c r="HFR37" s="484"/>
      <c r="HFS37" s="484"/>
      <c r="HFT37" s="484"/>
      <c r="HFU37" s="484"/>
      <c r="HFV37" s="484"/>
      <c r="HFW37" s="484"/>
      <c r="HFX37" s="484"/>
      <c r="HFY37" s="484"/>
      <c r="HFZ37" s="484"/>
      <c r="HGA37" s="484"/>
      <c r="HGB37" s="484"/>
      <c r="HGC37" s="484"/>
      <c r="HGD37" s="484"/>
      <c r="HGE37" s="484"/>
      <c r="HGF37" s="484"/>
      <c r="HGG37" s="484"/>
      <c r="HGH37" s="484"/>
      <c r="HGI37" s="484"/>
      <c r="HGJ37" s="484"/>
      <c r="HGK37" s="484"/>
      <c r="HGL37" s="484"/>
      <c r="HGM37" s="484"/>
      <c r="HGN37" s="484"/>
      <c r="HGO37" s="484"/>
      <c r="HGP37" s="484"/>
      <c r="HGQ37" s="484"/>
      <c r="HGR37" s="484"/>
      <c r="HGS37" s="484"/>
      <c r="HGT37" s="484"/>
      <c r="HGU37" s="484"/>
      <c r="HGV37" s="484"/>
      <c r="HGW37" s="484"/>
      <c r="HGX37" s="484"/>
      <c r="HGY37" s="484"/>
      <c r="HGZ37" s="484"/>
      <c r="HHA37" s="484"/>
      <c r="HHB37" s="484"/>
      <c r="HHC37" s="484"/>
      <c r="HHD37" s="484"/>
      <c r="HHE37" s="484"/>
      <c r="HHF37" s="484"/>
      <c r="HHG37" s="484"/>
      <c r="HHH37" s="484"/>
      <c r="HHI37" s="484"/>
      <c r="HHJ37" s="484"/>
      <c r="HHK37" s="484"/>
      <c r="HHL37" s="484"/>
      <c r="HHM37" s="484"/>
      <c r="HHN37" s="484"/>
      <c r="HHO37" s="484"/>
      <c r="HHP37" s="484"/>
      <c r="HHQ37" s="484"/>
      <c r="HHR37" s="484"/>
      <c r="HHS37" s="484"/>
      <c r="HHT37" s="484"/>
      <c r="HHU37" s="484"/>
      <c r="HHV37" s="484"/>
      <c r="HHW37" s="484"/>
      <c r="HHX37" s="484"/>
      <c r="HHY37" s="484"/>
      <c r="HHZ37" s="484"/>
      <c r="HIA37" s="484"/>
      <c r="HIB37" s="484"/>
      <c r="HIC37" s="484"/>
      <c r="HID37" s="484"/>
      <c r="HIE37" s="484"/>
      <c r="HIF37" s="484"/>
      <c r="HIG37" s="484"/>
      <c r="HIH37" s="484"/>
      <c r="HII37" s="484"/>
      <c r="HIJ37" s="484"/>
      <c r="HIK37" s="484"/>
      <c r="HIL37" s="484"/>
      <c r="HIM37" s="484"/>
      <c r="HIN37" s="484"/>
      <c r="HIO37" s="484"/>
      <c r="HIP37" s="484"/>
      <c r="HIQ37" s="484"/>
      <c r="HIR37" s="484"/>
      <c r="HIS37" s="484"/>
      <c r="HIT37" s="484"/>
      <c r="HIU37" s="484"/>
      <c r="HIV37" s="484"/>
      <c r="HIW37" s="484"/>
      <c r="HIX37" s="484"/>
      <c r="HIY37" s="484"/>
      <c r="HIZ37" s="484"/>
      <c r="HJA37" s="484"/>
      <c r="HJB37" s="484"/>
      <c r="HJC37" s="484"/>
      <c r="HJD37" s="484"/>
      <c r="HJE37" s="484"/>
      <c r="HJF37" s="484"/>
      <c r="HJG37" s="484"/>
      <c r="HJH37" s="484"/>
      <c r="HJI37" s="484"/>
      <c r="HJJ37" s="484"/>
      <c r="HJK37" s="484"/>
      <c r="HJL37" s="484"/>
      <c r="HJM37" s="484"/>
      <c r="HJN37" s="484"/>
      <c r="HJO37" s="484"/>
      <c r="HJP37" s="484"/>
      <c r="HJQ37" s="484"/>
      <c r="HJR37" s="484"/>
      <c r="HJS37" s="484"/>
      <c r="HJT37" s="484"/>
      <c r="HJU37" s="484"/>
      <c r="HJV37" s="484"/>
      <c r="HJW37" s="484"/>
      <c r="HJX37" s="484"/>
      <c r="HJY37" s="484"/>
      <c r="HJZ37" s="484"/>
      <c r="HKA37" s="484"/>
      <c r="HKB37" s="484"/>
      <c r="HKC37" s="484"/>
      <c r="HKD37" s="484"/>
      <c r="HKE37" s="484"/>
      <c r="HKF37" s="484"/>
      <c r="HKG37" s="484"/>
      <c r="HKH37" s="484"/>
      <c r="HKI37" s="484"/>
      <c r="HKJ37" s="484"/>
      <c r="HKK37" s="484"/>
      <c r="HKL37" s="484"/>
      <c r="HKM37" s="484"/>
      <c r="HKN37" s="484"/>
      <c r="HKO37" s="484"/>
      <c r="HKP37" s="484"/>
      <c r="HKQ37" s="484"/>
      <c r="HKR37" s="484"/>
      <c r="HKS37" s="484"/>
      <c r="HKT37" s="484"/>
      <c r="HKU37" s="484"/>
      <c r="HKV37" s="484"/>
      <c r="HKW37" s="484"/>
      <c r="HKX37" s="484"/>
      <c r="HKY37" s="484"/>
      <c r="HKZ37" s="484"/>
      <c r="HLA37" s="484"/>
      <c r="HLB37" s="484"/>
      <c r="HLC37" s="484"/>
      <c r="HLD37" s="484"/>
      <c r="HLE37" s="484"/>
      <c r="HLF37" s="484"/>
      <c r="HLG37" s="484"/>
      <c r="HLH37" s="484"/>
      <c r="HLI37" s="484"/>
      <c r="HLJ37" s="484"/>
      <c r="HLK37" s="484"/>
      <c r="HLL37" s="484"/>
      <c r="HLM37" s="484"/>
      <c r="HLN37" s="484"/>
      <c r="HLO37" s="484"/>
      <c r="HLP37" s="484"/>
      <c r="HLQ37" s="484"/>
      <c r="HLR37" s="484"/>
      <c r="HLS37" s="484"/>
      <c r="HLT37" s="484"/>
      <c r="HLU37" s="484"/>
      <c r="HLV37" s="484"/>
      <c r="HLW37" s="484"/>
      <c r="HLX37" s="484"/>
      <c r="HLY37" s="484"/>
      <c r="HLZ37" s="484"/>
      <c r="HMA37" s="484"/>
      <c r="HMB37" s="484"/>
      <c r="HMC37" s="484"/>
      <c r="HMD37" s="484"/>
      <c r="HME37" s="484"/>
      <c r="HMF37" s="484"/>
      <c r="HMG37" s="484"/>
      <c r="HMH37" s="484"/>
      <c r="HMI37" s="484"/>
      <c r="HMJ37" s="484"/>
      <c r="HMK37" s="484"/>
      <c r="HML37" s="484"/>
      <c r="HMM37" s="484"/>
      <c r="HMN37" s="484"/>
      <c r="HMO37" s="484"/>
      <c r="HMP37" s="484"/>
      <c r="HMQ37" s="484"/>
      <c r="HMR37" s="484"/>
      <c r="HMS37" s="484"/>
      <c r="HMT37" s="484"/>
      <c r="HMU37" s="484"/>
      <c r="HMV37" s="484"/>
      <c r="HMW37" s="484"/>
      <c r="HMX37" s="484"/>
      <c r="HMY37" s="484"/>
      <c r="HMZ37" s="484"/>
      <c r="HNA37" s="484"/>
      <c r="HNB37" s="484"/>
      <c r="HNC37" s="484"/>
      <c r="HND37" s="484"/>
      <c r="HNE37" s="484"/>
      <c r="HNF37" s="484"/>
      <c r="HNG37" s="484"/>
      <c r="HNH37" s="484"/>
      <c r="HNI37" s="484"/>
      <c r="HNJ37" s="484"/>
      <c r="HNK37" s="484"/>
      <c r="HNL37" s="484"/>
      <c r="HNM37" s="484"/>
      <c r="HNN37" s="484"/>
      <c r="HNO37" s="484"/>
      <c r="HNP37" s="484"/>
      <c r="HNQ37" s="484"/>
      <c r="HNR37" s="484"/>
      <c r="HNS37" s="484"/>
      <c r="HNT37" s="484"/>
      <c r="HNU37" s="484"/>
      <c r="HNV37" s="484"/>
      <c r="HNW37" s="484"/>
      <c r="HNX37" s="484"/>
      <c r="HNY37" s="484"/>
      <c r="HNZ37" s="484"/>
      <c r="HOA37" s="484"/>
      <c r="HOB37" s="484"/>
      <c r="HOC37" s="484"/>
      <c r="HOD37" s="484"/>
      <c r="HOE37" s="484"/>
      <c r="HOF37" s="484"/>
      <c r="HOG37" s="484"/>
      <c r="HOH37" s="484"/>
      <c r="HOI37" s="484"/>
      <c r="HOJ37" s="484"/>
      <c r="HOK37" s="484"/>
      <c r="HOL37" s="484"/>
      <c r="HOM37" s="484"/>
      <c r="HON37" s="484"/>
      <c r="HOO37" s="484"/>
      <c r="HOP37" s="484"/>
      <c r="HOQ37" s="484"/>
      <c r="HOR37" s="484"/>
      <c r="HOS37" s="484"/>
      <c r="HOT37" s="484"/>
      <c r="HOU37" s="484"/>
      <c r="HOV37" s="484"/>
      <c r="HOW37" s="484"/>
      <c r="HOX37" s="484"/>
      <c r="HOY37" s="484"/>
      <c r="HOZ37" s="484"/>
      <c r="HPA37" s="484"/>
      <c r="HPB37" s="484"/>
      <c r="HPC37" s="484"/>
      <c r="HPD37" s="484"/>
      <c r="HPE37" s="484"/>
      <c r="HPF37" s="484"/>
      <c r="HPG37" s="484"/>
      <c r="HPH37" s="484"/>
      <c r="HPI37" s="484"/>
      <c r="HPJ37" s="484"/>
      <c r="HPK37" s="484"/>
      <c r="HPL37" s="484"/>
      <c r="HPM37" s="484"/>
      <c r="HPN37" s="484"/>
      <c r="HPO37" s="484"/>
      <c r="HPP37" s="484"/>
      <c r="HPQ37" s="484"/>
      <c r="HPR37" s="484"/>
      <c r="HPS37" s="484"/>
      <c r="HPT37" s="484"/>
      <c r="HPU37" s="484"/>
      <c r="HPV37" s="484"/>
      <c r="HPW37" s="484"/>
      <c r="HPX37" s="484"/>
      <c r="HPY37" s="484"/>
      <c r="HPZ37" s="484"/>
      <c r="HQA37" s="484"/>
      <c r="HQB37" s="484"/>
      <c r="HQC37" s="484"/>
      <c r="HQD37" s="484"/>
      <c r="HQE37" s="484"/>
      <c r="HQF37" s="484"/>
      <c r="HQG37" s="484"/>
      <c r="HQH37" s="484"/>
      <c r="HQI37" s="484"/>
      <c r="HQJ37" s="484"/>
      <c r="HQK37" s="484"/>
      <c r="HQL37" s="484"/>
      <c r="HQM37" s="484"/>
      <c r="HQN37" s="484"/>
      <c r="HQO37" s="484"/>
      <c r="HQP37" s="484"/>
      <c r="HQQ37" s="484"/>
      <c r="HQR37" s="484"/>
      <c r="HQS37" s="484"/>
      <c r="HQT37" s="484"/>
      <c r="HQU37" s="484"/>
      <c r="HQV37" s="484"/>
      <c r="HQW37" s="484"/>
      <c r="HQX37" s="484"/>
      <c r="HQY37" s="484"/>
      <c r="HQZ37" s="484"/>
      <c r="HRA37" s="484"/>
      <c r="HRB37" s="484"/>
      <c r="HRC37" s="484"/>
      <c r="HRD37" s="484"/>
      <c r="HRE37" s="484"/>
      <c r="HRF37" s="484"/>
      <c r="HRG37" s="484"/>
      <c r="HRH37" s="484"/>
      <c r="HRI37" s="484"/>
      <c r="HRJ37" s="484"/>
      <c r="HRK37" s="484"/>
      <c r="HRL37" s="484"/>
      <c r="HRM37" s="484"/>
      <c r="HRN37" s="484"/>
      <c r="HRO37" s="484"/>
      <c r="HRP37" s="484"/>
      <c r="HRQ37" s="484"/>
      <c r="HRR37" s="484"/>
      <c r="HRS37" s="484"/>
      <c r="HRT37" s="484"/>
      <c r="HRU37" s="484"/>
      <c r="HRV37" s="484"/>
      <c r="HRW37" s="484"/>
      <c r="HRX37" s="484"/>
      <c r="HRY37" s="484"/>
      <c r="HRZ37" s="484"/>
      <c r="HSA37" s="484"/>
      <c r="HSB37" s="484"/>
      <c r="HSC37" s="484"/>
      <c r="HSD37" s="484"/>
      <c r="HSE37" s="484"/>
      <c r="HSF37" s="484"/>
      <c r="HSG37" s="484"/>
      <c r="HSH37" s="484"/>
      <c r="HSI37" s="484"/>
      <c r="HSJ37" s="484"/>
      <c r="HSK37" s="484"/>
      <c r="HSL37" s="484"/>
      <c r="HSM37" s="484"/>
      <c r="HSN37" s="484"/>
      <c r="HSO37" s="484"/>
      <c r="HSP37" s="484"/>
      <c r="HSQ37" s="484"/>
      <c r="HSR37" s="484"/>
      <c r="HSS37" s="484"/>
      <c r="HST37" s="484"/>
      <c r="HSU37" s="484"/>
      <c r="HSV37" s="484"/>
      <c r="HSW37" s="484"/>
      <c r="HSX37" s="484"/>
      <c r="HSY37" s="484"/>
      <c r="HSZ37" s="484"/>
      <c r="HTA37" s="484"/>
      <c r="HTB37" s="484"/>
      <c r="HTC37" s="484"/>
      <c r="HTD37" s="484"/>
      <c r="HTE37" s="484"/>
      <c r="HTF37" s="484"/>
      <c r="HTG37" s="484"/>
      <c r="HTH37" s="484"/>
      <c r="HTI37" s="484"/>
      <c r="HTJ37" s="484"/>
      <c r="HTK37" s="484"/>
      <c r="HTL37" s="484"/>
      <c r="HTM37" s="484"/>
      <c r="HTN37" s="484"/>
      <c r="HTO37" s="484"/>
      <c r="HTP37" s="484"/>
      <c r="HTQ37" s="484"/>
      <c r="HTR37" s="484"/>
      <c r="HTS37" s="484"/>
      <c r="HTT37" s="484"/>
      <c r="HTU37" s="484"/>
      <c r="HTV37" s="484"/>
      <c r="HTW37" s="484"/>
      <c r="HTX37" s="484"/>
      <c r="HTY37" s="484"/>
      <c r="HTZ37" s="484"/>
      <c r="HUA37" s="484"/>
      <c r="HUB37" s="484"/>
      <c r="HUC37" s="484"/>
      <c r="HUD37" s="484"/>
      <c r="HUE37" s="484"/>
      <c r="HUF37" s="484"/>
      <c r="HUG37" s="484"/>
      <c r="HUH37" s="484"/>
      <c r="HUI37" s="484"/>
      <c r="HUJ37" s="484"/>
      <c r="HUK37" s="484"/>
      <c r="HUL37" s="484"/>
      <c r="HUM37" s="484"/>
      <c r="HUN37" s="484"/>
      <c r="HUO37" s="484"/>
      <c r="HUP37" s="484"/>
      <c r="HUQ37" s="484"/>
      <c r="HUR37" s="484"/>
      <c r="HUS37" s="484"/>
      <c r="HUT37" s="484"/>
      <c r="HUU37" s="484"/>
      <c r="HUV37" s="484"/>
      <c r="HUW37" s="484"/>
      <c r="HUX37" s="484"/>
      <c r="HUY37" s="484"/>
      <c r="HUZ37" s="484"/>
      <c r="HVA37" s="484"/>
      <c r="HVB37" s="484"/>
      <c r="HVC37" s="484"/>
      <c r="HVD37" s="484"/>
      <c r="HVE37" s="484"/>
      <c r="HVF37" s="484"/>
      <c r="HVG37" s="484"/>
      <c r="HVH37" s="484"/>
      <c r="HVI37" s="484"/>
      <c r="HVJ37" s="484"/>
      <c r="HVK37" s="484"/>
      <c r="HVL37" s="484"/>
      <c r="HVM37" s="484"/>
      <c r="HVN37" s="484"/>
      <c r="HVO37" s="484"/>
      <c r="HVP37" s="484"/>
      <c r="HVQ37" s="484"/>
      <c r="HVR37" s="484"/>
      <c r="HVS37" s="484"/>
      <c r="HVT37" s="484"/>
      <c r="HVU37" s="484"/>
      <c r="HVV37" s="484"/>
      <c r="HVW37" s="484"/>
      <c r="HVX37" s="484"/>
      <c r="HVY37" s="484"/>
      <c r="HVZ37" s="484"/>
      <c r="HWA37" s="484"/>
      <c r="HWB37" s="484"/>
      <c r="HWC37" s="484"/>
      <c r="HWD37" s="484"/>
      <c r="HWE37" s="484"/>
      <c r="HWF37" s="484"/>
      <c r="HWG37" s="484"/>
      <c r="HWH37" s="484"/>
      <c r="HWI37" s="484"/>
      <c r="HWJ37" s="484"/>
      <c r="HWK37" s="484"/>
      <c r="HWL37" s="484"/>
      <c r="HWM37" s="484"/>
      <c r="HWN37" s="484"/>
      <c r="HWO37" s="484"/>
      <c r="HWP37" s="484"/>
      <c r="HWQ37" s="484"/>
      <c r="HWR37" s="484"/>
      <c r="HWS37" s="484"/>
      <c r="HWT37" s="484"/>
      <c r="HWU37" s="484"/>
      <c r="HWV37" s="484"/>
      <c r="HWW37" s="484"/>
      <c r="HWX37" s="484"/>
      <c r="HWY37" s="484"/>
      <c r="HWZ37" s="484"/>
      <c r="HXA37" s="484"/>
      <c r="HXB37" s="484"/>
      <c r="HXC37" s="484"/>
      <c r="HXD37" s="484"/>
      <c r="HXE37" s="484"/>
      <c r="HXF37" s="484"/>
      <c r="HXG37" s="484"/>
      <c r="HXH37" s="484"/>
      <c r="HXI37" s="484"/>
      <c r="HXJ37" s="484"/>
      <c r="HXK37" s="484"/>
      <c r="HXL37" s="484"/>
      <c r="HXM37" s="484"/>
      <c r="HXN37" s="484"/>
      <c r="HXO37" s="484"/>
      <c r="HXP37" s="484"/>
      <c r="HXQ37" s="484"/>
      <c r="HXR37" s="484"/>
      <c r="HXS37" s="484"/>
      <c r="HXT37" s="484"/>
      <c r="HXU37" s="484"/>
      <c r="HXV37" s="484"/>
      <c r="HXW37" s="484"/>
      <c r="HXX37" s="484"/>
      <c r="HXY37" s="484"/>
      <c r="HXZ37" s="484"/>
      <c r="HYA37" s="484"/>
      <c r="HYB37" s="484"/>
      <c r="HYC37" s="484"/>
      <c r="HYD37" s="484"/>
      <c r="HYE37" s="484"/>
      <c r="HYF37" s="484"/>
      <c r="HYG37" s="484"/>
      <c r="HYH37" s="484"/>
      <c r="HYI37" s="484"/>
      <c r="HYJ37" s="484"/>
      <c r="HYK37" s="484"/>
      <c r="HYL37" s="484"/>
      <c r="HYM37" s="484"/>
      <c r="HYN37" s="484"/>
      <c r="HYO37" s="484"/>
      <c r="HYP37" s="484"/>
      <c r="HYQ37" s="484"/>
      <c r="HYR37" s="484"/>
      <c r="HYS37" s="484"/>
      <c r="HYT37" s="484"/>
      <c r="HYU37" s="484"/>
      <c r="HYV37" s="484"/>
      <c r="HYW37" s="484"/>
      <c r="HYX37" s="484"/>
      <c r="HYY37" s="484"/>
      <c r="HYZ37" s="484"/>
      <c r="HZA37" s="484"/>
      <c r="HZB37" s="484"/>
      <c r="HZC37" s="484"/>
      <c r="HZD37" s="484"/>
      <c r="HZE37" s="484"/>
      <c r="HZF37" s="484"/>
      <c r="HZG37" s="484"/>
      <c r="HZH37" s="484"/>
      <c r="HZI37" s="484"/>
      <c r="HZJ37" s="484"/>
      <c r="HZK37" s="484"/>
      <c r="HZL37" s="484"/>
      <c r="HZM37" s="484"/>
      <c r="HZN37" s="484"/>
      <c r="HZO37" s="484"/>
      <c r="HZP37" s="484"/>
      <c r="HZQ37" s="484"/>
      <c r="HZR37" s="484"/>
      <c r="HZS37" s="484"/>
      <c r="HZT37" s="484"/>
      <c r="HZU37" s="484"/>
      <c r="HZV37" s="484"/>
      <c r="HZW37" s="484"/>
      <c r="HZX37" s="484"/>
      <c r="HZY37" s="484"/>
      <c r="HZZ37" s="484"/>
      <c r="IAA37" s="484"/>
      <c r="IAB37" s="484"/>
      <c r="IAC37" s="484"/>
      <c r="IAD37" s="484"/>
      <c r="IAE37" s="484"/>
      <c r="IAF37" s="484"/>
      <c r="IAG37" s="484"/>
      <c r="IAH37" s="484"/>
      <c r="IAI37" s="484"/>
      <c r="IAJ37" s="484"/>
      <c r="IAK37" s="484"/>
      <c r="IAL37" s="484"/>
      <c r="IAM37" s="484"/>
      <c r="IAN37" s="484"/>
      <c r="IAO37" s="484"/>
      <c r="IAP37" s="484"/>
      <c r="IAQ37" s="484"/>
      <c r="IAR37" s="484"/>
      <c r="IAS37" s="484"/>
      <c r="IAT37" s="484"/>
      <c r="IAU37" s="484"/>
      <c r="IAV37" s="484"/>
      <c r="IAW37" s="484"/>
      <c r="IAX37" s="484"/>
      <c r="IAY37" s="484"/>
      <c r="IAZ37" s="484"/>
      <c r="IBA37" s="484"/>
      <c r="IBB37" s="484"/>
      <c r="IBC37" s="484"/>
      <c r="IBD37" s="484"/>
      <c r="IBE37" s="484"/>
      <c r="IBF37" s="484"/>
      <c r="IBG37" s="484"/>
      <c r="IBH37" s="484"/>
      <c r="IBI37" s="484"/>
      <c r="IBJ37" s="484"/>
      <c r="IBK37" s="484"/>
      <c r="IBL37" s="484"/>
      <c r="IBM37" s="484"/>
      <c r="IBN37" s="484"/>
      <c r="IBO37" s="484"/>
      <c r="IBP37" s="484"/>
      <c r="IBQ37" s="484"/>
      <c r="IBR37" s="484"/>
      <c r="IBS37" s="484"/>
      <c r="IBT37" s="484"/>
      <c r="IBU37" s="484"/>
      <c r="IBV37" s="484"/>
      <c r="IBW37" s="484"/>
      <c r="IBX37" s="484"/>
      <c r="IBY37" s="484"/>
      <c r="IBZ37" s="484"/>
      <c r="ICA37" s="484"/>
      <c r="ICB37" s="484"/>
      <c r="ICC37" s="484"/>
      <c r="ICD37" s="484"/>
      <c r="ICE37" s="484"/>
      <c r="ICF37" s="484"/>
      <c r="ICG37" s="484"/>
      <c r="ICH37" s="484"/>
      <c r="ICI37" s="484"/>
      <c r="ICJ37" s="484"/>
      <c r="ICK37" s="484"/>
      <c r="ICL37" s="484"/>
      <c r="ICM37" s="484"/>
      <c r="ICN37" s="484"/>
      <c r="ICO37" s="484"/>
      <c r="ICP37" s="484"/>
      <c r="ICQ37" s="484"/>
      <c r="ICR37" s="484"/>
      <c r="ICS37" s="484"/>
      <c r="ICT37" s="484"/>
      <c r="ICU37" s="484"/>
      <c r="ICV37" s="484"/>
      <c r="ICW37" s="484"/>
      <c r="ICX37" s="484"/>
      <c r="ICY37" s="484"/>
      <c r="ICZ37" s="484"/>
      <c r="IDA37" s="484"/>
      <c r="IDB37" s="484"/>
      <c r="IDC37" s="484"/>
      <c r="IDD37" s="484"/>
      <c r="IDE37" s="484"/>
      <c r="IDF37" s="484"/>
      <c r="IDG37" s="484"/>
      <c r="IDH37" s="484"/>
      <c r="IDI37" s="484"/>
      <c r="IDJ37" s="484"/>
      <c r="IDK37" s="484"/>
      <c r="IDL37" s="484"/>
      <c r="IDM37" s="484"/>
      <c r="IDN37" s="484"/>
      <c r="IDO37" s="484"/>
      <c r="IDP37" s="484"/>
      <c r="IDQ37" s="484"/>
      <c r="IDR37" s="484"/>
      <c r="IDS37" s="484"/>
      <c r="IDT37" s="484"/>
      <c r="IDU37" s="484"/>
      <c r="IDV37" s="484"/>
      <c r="IDW37" s="484"/>
      <c r="IDX37" s="484"/>
      <c r="IDY37" s="484"/>
      <c r="IDZ37" s="484"/>
      <c r="IEA37" s="484"/>
      <c r="IEB37" s="484"/>
      <c r="IEC37" s="484"/>
      <c r="IED37" s="484"/>
      <c r="IEE37" s="484"/>
      <c r="IEF37" s="484"/>
      <c r="IEG37" s="484"/>
      <c r="IEH37" s="484"/>
      <c r="IEI37" s="484"/>
      <c r="IEJ37" s="484"/>
      <c r="IEK37" s="484"/>
      <c r="IEL37" s="484"/>
      <c r="IEM37" s="484"/>
      <c r="IEN37" s="484"/>
      <c r="IEO37" s="484"/>
      <c r="IEP37" s="484"/>
      <c r="IEQ37" s="484"/>
      <c r="IER37" s="484"/>
      <c r="IES37" s="484"/>
      <c r="IET37" s="484"/>
      <c r="IEU37" s="484"/>
      <c r="IEV37" s="484"/>
      <c r="IEW37" s="484"/>
      <c r="IEX37" s="484"/>
      <c r="IEY37" s="484"/>
      <c r="IEZ37" s="484"/>
      <c r="IFA37" s="484"/>
      <c r="IFB37" s="484"/>
      <c r="IFC37" s="484"/>
      <c r="IFD37" s="484"/>
      <c r="IFE37" s="484"/>
      <c r="IFF37" s="484"/>
      <c r="IFG37" s="484"/>
      <c r="IFH37" s="484"/>
      <c r="IFI37" s="484"/>
      <c r="IFJ37" s="484"/>
      <c r="IFK37" s="484"/>
      <c r="IFL37" s="484"/>
      <c r="IFM37" s="484"/>
      <c r="IFN37" s="484"/>
      <c r="IFO37" s="484"/>
      <c r="IFP37" s="484"/>
      <c r="IFQ37" s="484"/>
      <c r="IFR37" s="484"/>
      <c r="IFS37" s="484"/>
      <c r="IFT37" s="484"/>
      <c r="IFU37" s="484"/>
      <c r="IFV37" s="484"/>
      <c r="IFW37" s="484"/>
      <c r="IFX37" s="484"/>
      <c r="IFY37" s="484"/>
      <c r="IFZ37" s="484"/>
      <c r="IGA37" s="484"/>
      <c r="IGB37" s="484"/>
      <c r="IGC37" s="484"/>
      <c r="IGD37" s="484"/>
      <c r="IGE37" s="484"/>
      <c r="IGF37" s="484"/>
      <c r="IGG37" s="484"/>
      <c r="IGH37" s="484"/>
      <c r="IGI37" s="484"/>
      <c r="IGJ37" s="484"/>
      <c r="IGK37" s="484"/>
      <c r="IGL37" s="484"/>
      <c r="IGM37" s="484"/>
      <c r="IGN37" s="484"/>
      <c r="IGO37" s="484"/>
      <c r="IGP37" s="484"/>
      <c r="IGQ37" s="484"/>
      <c r="IGR37" s="484"/>
      <c r="IGS37" s="484"/>
      <c r="IGT37" s="484"/>
      <c r="IGU37" s="484"/>
      <c r="IGV37" s="484"/>
      <c r="IGW37" s="484"/>
      <c r="IGX37" s="484"/>
      <c r="IGY37" s="484"/>
      <c r="IGZ37" s="484"/>
      <c r="IHA37" s="484"/>
      <c r="IHB37" s="484"/>
      <c r="IHC37" s="484"/>
      <c r="IHD37" s="484"/>
      <c r="IHE37" s="484"/>
      <c r="IHF37" s="484"/>
      <c r="IHG37" s="484"/>
      <c r="IHH37" s="484"/>
      <c r="IHI37" s="484"/>
      <c r="IHJ37" s="484"/>
      <c r="IHK37" s="484"/>
      <c r="IHL37" s="484"/>
      <c r="IHM37" s="484"/>
      <c r="IHN37" s="484"/>
      <c r="IHO37" s="484"/>
      <c r="IHP37" s="484"/>
      <c r="IHQ37" s="484"/>
      <c r="IHR37" s="484"/>
      <c r="IHS37" s="484"/>
      <c r="IHT37" s="484"/>
      <c r="IHU37" s="484"/>
      <c r="IHV37" s="484"/>
      <c r="IHW37" s="484"/>
      <c r="IHX37" s="484"/>
      <c r="IHY37" s="484"/>
      <c r="IHZ37" s="484"/>
      <c r="IIA37" s="484"/>
      <c r="IIB37" s="484"/>
      <c r="IIC37" s="484"/>
      <c r="IID37" s="484"/>
      <c r="IIE37" s="484"/>
      <c r="IIF37" s="484"/>
      <c r="IIG37" s="484"/>
      <c r="IIH37" s="484"/>
      <c r="III37" s="484"/>
      <c r="IIJ37" s="484"/>
      <c r="IIK37" s="484"/>
      <c r="IIL37" s="484"/>
      <c r="IIM37" s="484"/>
      <c r="IIN37" s="484"/>
      <c r="IIO37" s="484"/>
      <c r="IIP37" s="484"/>
      <c r="IIQ37" s="484"/>
      <c r="IIR37" s="484"/>
      <c r="IIS37" s="484"/>
      <c r="IIT37" s="484"/>
      <c r="IIU37" s="484"/>
      <c r="IIV37" s="484"/>
      <c r="IIW37" s="484"/>
      <c r="IIX37" s="484"/>
      <c r="IIY37" s="484"/>
      <c r="IIZ37" s="484"/>
      <c r="IJA37" s="484"/>
      <c r="IJB37" s="484"/>
      <c r="IJC37" s="484"/>
      <c r="IJD37" s="484"/>
      <c r="IJE37" s="484"/>
      <c r="IJF37" s="484"/>
      <c r="IJG37" s="484"/>
      <c r="IJH37" s="484"/>
      <c r="IJI37" s="484"/>
      <c r="IJJ37" s="484"/>
      <c r="IJK37" s="484"/>
      <c r="IJL37" s="484"/>
      <c r="IJM37" s="484"/>
      <c r="IJN37" s="484"/>
      <c r="IJO37" s="484"/>
      <c r="IJP37" s="484"/>
      <c r="IJQ37" s="484"/>
      <c r="IJR37" s="484"/>
      <c r="IJS37" s="484"/>
      <c r="IJT37" s="484"/>
      <c r="IJU37" s="484"/>
      <c r="IJV37" s="484"/>
      <c r="IJW37" s="484"/>
      <c r="IJX37" s="484"/>
      <c r="IJY37" s="484"/>
      <c r="IJZ37" s="484"/>
      <c r="IKA37" s="484"/>
      <c r="IKB37" s="484"/>
      <c r="IKC37" s="484"/>
      <c r="IKD37" s="484"/>
      <c r="IKE37" s="484"/>
      <c r="IKF37" s="484"/>
      <c r="IKG37" s="484"/>
      <c r="IKH37" s="484"/>
      <c r="IKI37" s="484"/>
      <c r="IKJ37" s="484"/>
      <c r="IKK37" s="484"/>
      <c r="IKL37" s="484"/>
      <c r="IKM37" s="484"/>
      <c r="IKN37" s="484"/>
      <c r="IKO37" s="484"/>
      <c r="IKP37" s="484"/>
      <c r="IKQ37" s="484"/>
      <c r="IKR37" s="484"/>
      <c r="IKS37" s="484"/>
      <c r="IKT37" s="484"/>
      <c r="IKU37" s="484"/>
      <c r="IKV37" s="484"/>
      <c r="IKW37" s="484"/>
      <c r="IKX37" s="484"/>
      <c r="IKY37" s="484"/>
      <c r="IKZ37" s="484"/>
      <c r="ILA37" s="484"/>
      <c r="ILB37" s="484"/>
      <c r="ILC37" s="484"/>
      <c r="ILD37" s="484"/>
      <c r="ILE37" s="484"/>
      <c r="ILF37" s="484"/>
      <c r="ILG37" s="484"/>
      <c r="ILH37" s="484"/>
      <c r="ILI37" s="484"/>
      <c r="ILJ37" s="484"/>
      <c r="ILK37" s="484"/>
      <c r="ILL37" s="484"/>
      <c r="ILM37" s="484"/>
      <c r="ILN37" s="484"/>
      <c r="ILO37" s="484"/>
      <c r="ILP37" s="484"/>
      <c r="ILQ37" s="484"/>
      <c r="ILR37" s="484"/>
      <c r="ILS37" s="484"/>
      <c r="ILT37" s="484"/>
      <c r="ILU37" s="484"/>
      <c r="ILV37" s="484"/>
      <c r="ILW37" s="484"/>
      <c r="ILX37" s="484"/>
      <c r="ILY37" s="484"/>
      <c r="ILZ37" s="484"/>
      <c r="IMA37" s="484"/>
      <c r="IMB37" s="484"/>
      <c r="IMC37" s="484"/>
      <c r="IMD37" s="484"/>
      <c r="IME37" s="484"/>
      <c r="IMF37" s="484"/>
      <c r="IMG37" s="484"/>
      <c r="IMH37" s="484"/>
      <c r="IMI37" s="484"/>
      <c r="IMJ37" s="484"/>
      <c r="IMK37" s="484"/>
      <c r="IML37" s="484"/>
      <c r="IMM37" s="484"/>
      <c r="IMN37" s="484"/>
      <c r="IMO37" s="484"/>
      <c r="IMP37" s="484"/>
      <c r="IMQ37" s="484"/>
      <c r="IMR37" s="484"/>
      <c r="IMS37" s="484"/>
      <c r="IMT37" s="484"/>
      <c r="IMU37" s="484"/>
      <c r="IMV37" s="484"/>
      <c r="IMW37" s="484"/>
      <c r="IMX37" s="484"/>
      <c r="IMY37" s="484"/>
      <c r="IMZ37" s="484"/>
      <c r="INA37" s="484"/>
      <c r="INB37" s="484"/>
      <c r="INC37" s="484"/>
      <c r="IND37" s="484"/>
      <c r="INE37" s="484"/>
      <c r="INF37" s="484"/>
      <c r="ING37" s="484"/>
      <c r="INH37" s="484"/>
      <c r="INI37" s="484"/>
      <c r="INJ37" s="484"/>
      <c r="INK37" s="484"/>
      <c r="INL37" s="484"/>
      <c r="INM37" s="484"/>
      <c r="INN37" s="484"/>
      <c r="INO37" s="484"/>
      <c r="INP37" s="484"/>
      <c r="INQ37" s="484"/>
      <c r="INR37" s="484"/>
      <c r="INS37" s="484"/>
      <c r="INT37" s="484"/>
      <c r="INU37" s="484"/>
      <c r="INV37" s="484"/>
      <c r="INW37" s="484"/>
      <c r="INX37" s="484"/>
      <c r="INY37" s="484"/>
      <c r="INZ37" s="484"/>
      <c r="IOA37" s="484"/>
      <c r="IOB37" s="484"/>
      <c r="IOC37" s="484"/>
      <c r="IOD37" s="484"/>
      <c r="IOE37" s="484"/>
      <c r="IOF37" s="484"/>
      <c r="IOG37" s="484"/>
      <c r="IOH37" s="484"/>
      <c r="IOI37" s="484"/>
      <c r="IOJ37" s="484"/>
      <c r="IOK37" s="484"/>
      <c r="IOL37" s="484"/>
      <c r="IOM37" s="484"/>
      <c r="ION37" s="484"/>
      <c r="IOO37" s="484"/>
      <c r="IOP37" s="484"/>
      <c r="IOQ37" s="484"/>
      <c r="IOR37" s="484"/>
      <c r="IOS37" s="484"/>
      <c r="IOT37" s="484"/>
      <c r="IOU37" s="484"/>
      <c r="IOV37" s="484"/>
      <c r="IOW37" s="484"/>
      <c r="IOX37" s="484"/>
      <c r="IOY37" s="484"/>
      <c r="IOZ37" s="484"/>
      <c r="IPA37" s="484"/>
      <c r="IPB37" s="484"/>
      <c r="IPC37" s="484"/>
      <c r="IPD37" s="484"/>
      <c r="IPE37" s="484"/>
      <c r="IPF37" s="484"/>
      <c r="IPG37" s="484"/>
      <c r="IPH37" s="484"/>
      <c r="IPI37" s="484"/>
      <c r="IPJ37" s="484"/>
      <c r="IPK37" s="484"/>
      <c r="IPL37" s="484"/>
      <c r="IPM37" s="484"/>
      <c r="IPN37" s="484"/>
      <c r="IPO37" s="484"/>
      <c r="IPP37" s="484"/>
      <c r="IPQ37" s="484"/>
      <c r="IPR37" s="484"/>
      <c r="IPS37" s="484"/>
      <c r="IPT37" s="484"/>
      <c r="IPU37" s="484"/>
      <c r="IPV37" s="484"/>
      <c r="IPW37" s="484"/>
      <c r="IPX37" s="484"/>
      <c r="IPY37" s="484"/>
      <c r="IPZ37" s="484"/>
      <c r="IQA37" s="484"/>
      <c r="IQB37" s="484"/>
      <c r="IQC37" s="484"/>
      <c r="IQD37" s="484"/>
      <c r="IQE37" s="484"/>
      <c r="IQF37" s="484"/>
      <c r="IQG37" s="484"/>
      <c r="IQH37" s="484"/>
      <c r="IQI37" s="484"/>
      <c r="IQJ37" s="484"/>
      <c r="IQK37" s="484"/>
      <c r="IQL37" s="484"/>
      <c r="IQM37" s="484"/>
      <c r="IQN37" s="484"/>
      <c r="IQO37" s="484"/>
      <c r="IQP37" s="484"/>
      <c r="IQQ37" s="484"/>
      <c r="IQR37" s="484"/>
      <c r="IQS37" s="484"/>
      <c r="IQT37" s="484"/>
      <c r="IQU37" s="484"/>
      <c r="IQV37" s="484"/>
      <c r="IQW37" s="484"/>
      <c r="IQX37" s="484"/>
      <c r="IQY37" s="484"/>
      <c r="IQZ37" s="484"/>
      <c r="IRA37" s="484"/>
      <c r="IRB37" s="484"/>
      <c r="IRC37" s="484"/>
      <c r="IRD37" s="484"/>
      <c r="IRE37" s="484"/>
      <c r="IRF37" s="484"/>
      <c r="IRG37" s="484"/>
      <c r="IRH37" s="484"/>
      <c r="IRI37" s="484"/>
      <c r="IRJ37" s="484"/>
      <c r="IRK37" s="484"/>
      <c r="IRL37" s="484"/>
      <c r="IRM37" s="484"/>
      <c r="IRN37" s="484"/>
      <c r="IRO37" s="484"/>
      <c r="IRP37" s="484"/>
      <c r="IRQ37" s="484"/>
      <c r="IRR37" s="484"/>
      <c r="IRS37" s="484"/>
      <c r="IRT37" s="484"/>
      <c r="IRU37" s="484"/>
      <c r="IRV37" s="484"/>
      <c r="IRW37" s="484"/>
      <c r="IRX37" s="484"/>
      <c r="IRY37" s="484"/>
      <c r="IRZ37" s="484"/>
      <c r="ISA37" s="484"/>
      <c r="ISB37" s="484"/>
      <c r="ISC37" s="484"/>
      <c r="ISD37" s="484"/>
      <c r="ISE37" s="484"/>
      <c r="ISF37" s="484"/>
      <c r="ISG37" s="484"/>
      <c r="ISH37" s="484"/>
      <c r="ISI37" s="484"/>
      <c r="ISJ37" s="484"/>
      <c r="ISK37" s="484"/>
      <c r="ISL37" s="484"/>
      <c r="ISM37" s="484"/>
      <c r="ISN37" s="484"/>
      <c r="ISO37" s="484"/>
      <c r="ISP37" s="484"/>
      <c r="ISQ37" s="484"/>
      <c r="ISR37" s="484"/>
      <c r="ISS37" s="484"/>
      <c r="IST37" s="484"/>
      <c r="ISU37" s="484"/>
      <c r="ISV37" s="484"/>
      <c r="ISW37" s="484"/>
      <c r="ISX37" s="484"/>
      <c r="ISY37" s="484"/>
      <c r="ISZ37" s="484"/>
      <c r="ITA37" s="484"/>
      <c r="ITB37" s="484"/>
      <c r="ITC37" s="484"/>
      <c r="ITD37" s="484"/>
      <c r="ITE37" s="484"/>
      <c r="ITF37" s="484"/>
      <c r="ITG37" s="484"/>
      <c r="ITH37" s="484"/>
      <c r="ITI37" s="484"/>
      <c r="ITJ37" s="484"/>
      <c r="ITK37" s="484"/>
      <c r="ITL37" s="484"/>
      <c r="ITM37" s="484"/>
      <c r="ITN37" s="484"/>
      <c r="ITO37" s="484"/>
      <c r="ITP37" s="484"/>
      <c r="ITQ37" s="484"/>
      <c r="ITR37" s="484"/>
      <c r="ITS37" s="484"/>
      <c r="ITT37" s="484"/>
      <c r="ITU37" s="484"/>
      <c r="ITV37" s="484"/>
      <c r="ITW37" s="484"/>
      <c r="ITX37" s="484"/>
      <c r="ITY37" s="484"/>
      <c r="ITZ37" s="484"/>
      <c r="IUA37" s="484"/>
      <c r="IUB37" s="484"/>
      <c r="IUC37" s="484"/>
      <c r="IUD37" s="484"/>
      <c r="IUE37" s="484"/>
      <c r="IUF37" s="484"/>
      <c r="IUG37" s="484"/>
      <c r="IUH37" s="484"/>
      <c r="IUI37" s="484"/>
      <c r="IUJ37" s="484"/>
      <c r="IUK37" s="484"/>
      <c r="IUL37" s="484"/>
      <c r="IUM37" s="484"/>
      <c r="IUN37" s="484"/>
      <c r="IUO37" s="484"/>
      <c r="IUP37" s="484"/>
      <c r="IUQ37" s="484"/>
      <c r="IUR37" s="484"/>
      <c r="IUS37" s="484"/>
      <c r="IUT37" s="484"/>
      <c r="IUU37" s="484"/>
      <c r="IUV37" s="484"/>
      <c r="IUW37" s="484"/>
      <c r="IUX37" s="484"/>
      <c r="IUY37" s="484"/>
      <c r="IUZ37" s="484"/>
      <c r="IVA37" s="484"/>
      <c r="IVB37" s="484"/>
      <c r="IVC37" s="484"/>
      <c r="IVD37" s="484"/>
      <c r="IVE37" s="484"/>
      <c r="IVF37" s="484"/>
      <c r="IVG37" s="484"/>
      <c r="IVH37" s="484"/>
      <c r="IVI37" s="484"/>
      <c r="IVJ37" s="484"/>
      <c r="IVK37" s="484"/>
      <c r="IVL37" s="484"/>
      <c r="IVM37" s="484"/>
      <c r="IVN37" s="484"/>
      <c r="IVO37" s="484"/>
      <c r="IVP37" s="484"/>
      <c r="IVQ37" s="484"/>
      <c r="IVR37" s="484"/>
      <c r="IVS37" s="484"/>
      <c r="IVT37" s="484"/>
      <c r="IVU37" s="484"/>
      <c r="IVV37" s="484"/>
      <c r="IVW37" s="484"/>
      <c r="IVX37" s="484"/>
      <c r="IVY37" s="484"/>
      <c r="IVZ37" s="484"/>
      <c r="IWA37" s="484"/>
      <c r="IWB37" s="484"/>
      <c r="IWC37" s="484"/>
      <c r="IWD37" s="484"/>
      <c r="IWE37" s="484"/>
      <c r="IWF37" s="484"/>
      <c r="IWG37" s="484"/>
      <c r="IWH37" s="484"/>
      <c r="IWI37" s="484"/>
      <c r="IWJ37" s="484"/>
      <c r="IWK37" s="484"/>
      <c r="IWL37" s="484"/>
      <c r="IWM37" s="484"/>
      <c r="IWN37" s="484"/>
      <c r="IWO37" s="484"/>
      <c r="IWP37" s="484"/>
      <c r="IWQ37" s="484"/>
      <c r="IWR37" s="484"/>
      <c r="IWS37" s="484"/>
      <c r="IWT37" s="484"/>
      <c r="IWU37" s="484"/>
      <c r="IWV37" s="484"/>
      <c r="IWW37" s="484"/>
      <c r="IWX37" s="484"/>
      <c r="IWY37" s="484"/>
      <c r="IWZ37" s="484"/>
      <c r="IXA37" s="484"/>
      <c r="IXB37" s="484"/>
      <c r="IXC37" s="484"/>
      <c r="IXD37" s="484"/>
      <c r="IXE37" s="484"/>
      <c r="IXF37" s="484"/>
      <c r="IXG37" s="484"/>
      <c r="IXH37" s="484"/>
      <c r="IXI37" s="484"/>
      <c r="IXJ37" s="484"/>
      <c r="IXK37" s="484"/>
      <c r="IXL37" s="484"/>
      <c r="IXM37" s="484"/>
      <c r="IXN37" s="484"/>
      <c r="IXO37" s="484"/>
      <c r="IXP37" s="484"/>
      <c r="IXQ37" s="484"/>
      <c r="IXR37" s="484"/>
      <c r="IXS37" s="484"/>
      <c r="IXT37" s="484"/>
      <c r="IXU37" s="484"/>
      <c r="IXV37" s="484"/>
      <c r="IXW37" s="484"/>
      <c r="IXX37" s="484"/>
      <c r="IXY37" s="484"/>
      <c r="IXZ37" s="484"/>
      <c r="IYA37" s="484"/>
      <c r="IYB37" s="484"/>
      <c r="IYC37" s="484"/>
      <c r="IYD37" s="484"/>
      <c r="IYE37" s="484"/>
      <c r="IYF37" s="484"/>
      <c r="IYG37" s="484"/>
      <c r="IYH37" s="484"/>
      <c r="IYI37" s="484"/>
      <c r="IYJ37" s="484"/>
      <c r="IYK37" s="484"/>
      <c r="IYL37" s="484"/>
      <c r="IYM37" s="484"/>
      <c r="IYN37" s="484"/>
      <c r="IYO37" s="484"/>
      <c r="IYP37" s="484"/>
      <c r="IYQ37" s="484"/>
      <c r="IYR37" s="484"/>
      <c r="IYS37" s="484"/>
      <c r="IYT37" s="484"/>
      <c r="IYU37" s="484"/>
      <c r="IYV37" s="484"/>
      <c r="IYW37" s="484"/>
      <c r="IYX37" s="484"/>
      <c r="IYY37" s="484"/>
      <c r="IYZ37" s="484"/>
      <c r="IZA37" s="484"/>
      <c r="IZB37" s="484"/>
      <c r="IZC37" s="484"/>
      <c r="IZD37" s="484"/>
      <c r="IZE37" s="484"/>
      <c r="IZF37" s="484"/>
      <c r="IZG37" s="484"/>
      <c r="IZH37" s="484"/>
      <c r="IZI37" s="484"/>
      <c r="IZJ37" s="484"/>
      <c r="IZK37" s="484"/>
      <c r="IZL37" s="484"/>
      <c r="IZM37" s="484"/>
      <c r="IZN37" s="484"/>
      <c r="IZO37" s="484"/>
      <c r="IZP37" s="484"/>
      <c r="IZQ37" s="484"/>
      <c r="IZR37" s="484"/>
      <c r="IZS37" s="484"/>
      <c r="IZT37" s="484"/>
      <c r="IZU37" s="484"/>
      <c r="IZV37" s="484"/>
      <c r="IZW37" s="484"/>
      <c r="IZX37" s="484"/>
      <c r="IZY37" s="484"/>
      <c r="IZZ37" s="484"/>
      <c r="JAA37" s="484"/>
      <c r="JAB37" s="484"/>
      <c r="JAC37" s="484"/>
      <c r="JAD37" s="484"/>
      <c r="JAE37" s="484"/>
      <c r="JAF37" s="484"/>
      <c r="JAG37" s="484"/>
      <c r="JAH37" s="484"/>
      <c r="JAI37" s="484"/>
      <c r="JAJ37" s="484"/>
      <c r="JAK37" s="484"/>
      <c r="JAL37" s="484"/>
      <c r="JAM37" s="484"/>
      <c r="JAN37" s="484"/>
      <c r="JAO37" s="484"/>
      <c r="JAP37" s="484"/>
      <c r="JAQ37" s="484"/>
      <c r="JAR37" s="484"/>
      <c r="JAS37" s="484"/>
      <c r="JAT37" s="484"/>
      <c r="JAU37" s="484"/>
      <c r="JAV37" s="484"/>
      <c r="JAW37" s="484"/>
      <c r="JAX37" s="484"/>
      <c r="JAY37" s="484"/>
      <c r="JAZ37" s="484"/>
      <c r="JBA37" s="484"/>
      <c r="JBB37" s="484"/>
      <c r="JBC37" s="484"/>
      <c r="JBD37" s="484"/>
      <c r="JBE37" s="484"/>
      <c r="JBF37" s="484"/>
      <c r="JBG37" s="484"/>
      <c r="JBH37" s="484"/>
      <c r="JBI37" s="484"/>
      <c r="JBJ37" s="484"/>
      <c r="JBK37" s="484"/>
      <c r="JBL37" s="484"/>
      <c r="JBM37" s="484"/>
      <c r="JBN37" s="484"/>
      <c r="JBO37" s="484"/>
      <c r="JBP37" s="484"/>
      <c r="JBQ37" s="484"/>
      <c r="JBR37" s="484"/>
      <c r="JBS37" s="484"/>
      <c r="JBT37" s="484"/>
      <c r="JBU37" s="484"/>
      <c r="JBV37" s="484"/>
      <c r="JBW37" s="484"/>
      <c r="JBX37" s="484"/>
      <c r="JBY37" s="484"/>
      <c r="JBZ37" s="484"/>
      <c r="JCA37" s="484"/>
      <c r="JCB37" s="484"/>
      <c r="JCC37" s="484"/>
      <c r="JCD37" s="484"/>
      <c r="JCE37" s="484"/>
      <c r="JCF37" s="484"/>
      <c r="JCG37" s="484"/>
      <c r="JCH37" s="484"/>
      <c r="JCI37" s="484"/>
      <c r="JCJ37" s="484"/>
      <c r="JCK37" s="484"/>
      <c r="JCL37" s="484"/>
      <c r="JCM37" s="484"/>
      <c r="JCN37" s="484"/>
      <c r="JCO37" s="484"/>
      <c r="JCP37" s="484"/>
      <c r="JCQ37" s="484"/>
      <c r="JCR37" s="484"/>
      <c r="JCS37" s="484"/>
      <c r="JCT37" s="484"/>
      <c r="JCU37" s="484"/>
      <c r="JCV37" s="484"/>
      <c r="JCW37" s="484"/>
      <c r="JCX37" s="484"/>
      <c r="JCY37" s="484"/>
      <c r="JCZ37" s="484"/>
      <c r="JDA37" s="484"/>
      <c r="JDB37" s="484"/>
      <c r="JDC37" s="484"/>
      <c r="JDD37" s="484"/>
      <c r="JDE37" s="484"/>
      <c r="JDF37" s="484"/>
      <c r="JDG37" s="484"/>
      <c r="JDH37" s="484"/>
      <c r="JDI37" s="484"/>
      <c r="JDJ37" s="484"/>
      <c r="JDK37" s="484"/>
      <c r="JDL37" s="484"/>
      <c r="JDM37" s="484"/>
      <c r="JDN37" s="484"/>
      <c r="JDO37" s="484"/>
      <c r="JDP37" s="484"/>
      <c r="JDQ37" s="484"/>
      <c r="JDR37" s="484"/>
      <c r="JDS37" s="484"/>
      <c r="JDT37" s="484"/>
      <c r="JDU37" s="484"/>
      <c r="JDV37" s="484"/>
      <c r="JDW37" s="484"/>
      <c r="JDX37" s="484"/>
      <c r="JDY37" s="484"/>
      <c r="JDZ37" s="484"/>
      <c r="JEA37" s="484"/>
      <c r="JEB37" s="484"/>
      <c r="JEC37" s="484"/>
      <c r="JED37" s="484"/>
      <c r="JEE37" s="484"/>
      <c r="JEF37" s="484"/>
      <c r="JEG37" s="484"/>
      <c r="JEH37" s="484"/>
      <c r="JEI37" s="484"/>
      <c r="JEJ37" s="484"/>
      <c r="JEK37" s="484"/>
      <c r="JEL37" s="484"/>
      <c r="JEM37" s="484"/>
      <c r="JEN37" s="484"/>
      <c r="JEO37" s="484"/>
      <c r="JEP37" s="484"/>
      <c r="JEQ37" s="484"/>
      <c r="JER37" s="484"/>
      <c r="JES37" s="484"/>
      <c r="JET37" s="484"/>
      <c r="JEU37" s="484"/>
      <c r="JEV37" s="484"/>
      <c r="JEW37" s="484"/>
      <c r="JEX37" s="484"/>
      <c r="JEY37" s="484"/>
      <c r="JEZ37" s="484"/>
      <c r="JFA37" s="484"/>
      <c r="JFB37" s="484"/>
      <c r="JFC37" s="484"/>
      <c r="JFD37" s="484"/>
      <c r="JFE37" s="484"/>
      <c r="JFF37" s="484"/>
      <c r="JFG37" s="484"/>
      <c r="JFH37" s="484"/>
      <c r="JFI37" s="484"/>
      <c r="JFJ37" s="484"/>
      <c r="JFK37" s="484"/>
      <c r="JFL37" s="484"/>
      <c r="JFM37" s="484"/>
      <c r="JFN37" s="484"/>
      <c r="JFO37" s="484"/>
      <c r="JFP37" s="484"/>
      <c r="JFQ37" s="484"/>
      <c r="JFR37" s="484"/>
      <c r="JFS37" s="484"/>
      <c r="JFT37" s="484"/>
      <c r="JFU37" s="484"/>
      <c r="JFV37" s="484"/>
      <c r="JFW37" s="484"/>
      <c r="JFX37" s="484"/>
      <c r="JFY37" s="484"/>
      <c r="JFZ37" s="484"/>
      <c r="JGA37" s="484"/>
      <c r="JGB37" s="484"/>
      <c r="JGC37" s="484"/>
      <c r="JGD37" s="484"/>
      <c r="JGE37" s="484"/>
      <c r="JGF37" s="484"/>
      <c r="JGG37" s="484"/>
      <c r="JGH37" s="484"/>
      <c r="JGI37" s="484"/>
      <c r="JGJ37" s="484"/>
      <c r="JGK37" s="484"/>
      <c r="JGL37" s="484"/>
      <c r="JGM37" s="484"/>
      <c r="JGN37" s="484"/>
      <c r="JGO37" s="484"/>
      <c r="JGP37" s="484"/>
      <c r="JGQ37" s="484"/>
      <c r="JGR37" s="484"/>
      <c r="JGS37" s="484"/>
      <c r="JGT37" s="484"/>
      <c r="JGU37" s="484"/>
      <c r="JGV37" s="484"/>
      <c r="JGW37" s="484"/>
      <c r="JGX37" s="484"/>
      <c r="JGY37" s="484"/>
      <c r="JGZ37" s="484"/>
      <c r="JHA37" s="484"/>
      <c r="JHB37" s="484"/>
      <c r="JHC37" s="484"/>
      <c r="JHD37" s="484"/>
      <c r="JHE37" s="484"/>
      <c r="JHF37" s="484"/>
      <c r="JHG37" s="484"/>
      <c r="JHH37" s="484"/>
      <c r="JHI37" s="484"/>
      <c r="JHJ37" s="484"/>
      <c r="JHK37" s="484"/>
      <c r="JHL37" s="484"/>
      <c r="JHM37" s="484"/>
      <c r="JHN37" s="484"/>
      <c r="JHO37" s="484"/>
      <c r="JHP37" s="484"/>
      <c r="JHQ37" s="484"/>
      <c r="JHR37" s="484"/>
      <c r="JHS37" s="484"/>
      <c r="JHT37" s="484"/>
      <c r="JHU37" s="484"/>
      <c r="JHV37" s="484"/>
      <c r="JHW37" s="484"/>
      <c r="JHX37" s="484"/>
      <c r="JHY37" s="484"/>
      <c r="JHZ37" s="484"/>
      <c r="JIA37" s="484"/>
      <c r="JIB37" s="484"/>
      <c r="JIC37" s="484"/>
      <c r="JID37" s="484"/>
      <c r="JIE37" s="484"/>
      <c r="JIF37" s="484"/>
      <c r="JIG37" s="484"/>
      <c r="JIH37" s="484"/>
      <c r="JII37" s="484"/>
      <c r="JIJ37" s="484"/>
      <c r="JIK37" s="484"/>
      <c r="JIL37" s="484"/>
      <c r="JIM37" s="484"/>
      <c r="JIN37" s="484"/>
      <c r="JIO37" s="484"/>
      <c r="JIP37" s="484"/>
      <c r="JIQ37" s="484"/>
      <c r="JIR37" s="484"/>
      <c r="JIS37" s="484"/>
      <c r="JIT37" s="484"/>
      <c r="JIU37" s="484"/>
      <c r="JIV37" s="484"/>
      <c r="JIW37" s="484"/>
      <c r="JIX37" s="484"/>
      <c r="JIY37" s="484"/>
      <c r="JIZ37" s="484"/>
      <c r="JJA37" s="484"/>
      <c r="JJB37" s="484"/>
      <c r="JJC37" s="484"/>
      <c r="JJD37" s="484"/>
      <c r="JJE37" s="484"/>
      <c r="JJF37" s="484"/>
      <c r="JJG37" s="484"/>
      <c r="JJH37" s="484"/>
      <c r="JJI37" s="484"/>
      <c r="JJJ37" s="484"/>
      <c r="JJK37" s="484"/>
      <c r="JJL37" s="484"/>
      <c r="JJM37" s="484"/>
      <c r="JJN37" s="484"/>
      <c r="JJO37" s="484"/>
      <c r="JJP37" s="484"/>
      <c r="JJQ37" s="484"/>
      <c r="JJR37" s="484"/>
      <c r="JJS37" s="484"/>
      <c r="JJT37" s="484"/>
      <c r="JJU37" s="484"/>
      <c r="JJV37" s="484"/>
      <c r="JJW37" s="484"/>
      <c r="JJX37" s="484"/>
      <c r="JJY37" s="484"/>
      <c r="JJZ37" s="484"/>
      <c r="JKA37" s="484"/>
      <c r="JKB37" s="484"/>
      <c r="JKC37" s="484"/>
      <c r="JKD37" s="484"/>
      <c r="JKE37" s="484"/>
      <c r="JKF37" s="484"/>
      <c r="JKG37" s="484"/>
      <c r="JKH37" s="484"/>
      <c r="JKI37" s="484"/>
      <c r="JKJ37" s="484"/>
      <c r="JKK37" s="484"/>
      <c r="JKL37" s="484"/>
      <c r="JKM37" s="484"/>
      <c r="JKN37" s="484"/>
      <c r="JKO37" s="484"/>
      <c r="JKP37" s="484"/>
      <c r="JKQ37" s="484"/>
      <c r="JKR37" s="484"/>
      <c r="JKS37" s="484"/>
      <c r="JKT37" s="484"/>
      <c r="JKU37" s="484"/>
      <c r="JKV37" s="484"/>
      <c r="JKW37" s="484"/>
      <c r="JKX37" s="484"/>
      <c r="JKY37" s="484"/>
      <c r="JKZ37" s="484"/>
      <c r="JLA37" s="484"/>
      <c r="JLB37" s="484"/>
      <c r="JLC37" s="484"/>
      <c r="JLD37" s="484"/>
      <c r="JLE37" s="484"/>
      <c r="JLF37" s="484"/>
      <c r="JLG37" s="484"/>
      <c r="JLH37" s="484"/>
      <c r="JLI37" s="484"/>
      <c r="JLJ37" s="484"/>
      <c r="JLK37" s="484"/>
      <c r="JLL37" s="484"/>
      <c r="JLM37" s="484"/>
      <c r="JLN37" s="484"/>
      <c r="JLO37" s="484"/>
      <c r="JLP37" s="484"/>
      <c r="JLQ37" s="484"/>
      <c r="JLR37" s="484"/>
      <c r="JLS37" s="484"/>
      <c r="JLT37" s="484"/>
      <c r="JLU37" s="484"/>
      <c r="JLV37" s="484"/>
      <c r="JLW37" s="484"/>
      <c r="JLX37" s="484"/>
      <c r="JLY37" s="484"/>
      <c r="JLZ37" s="484"/>
      <c r="JMA37" s="484"/>
      <c r="JMB37" s="484"/>
      <c r="JMC37" s="484"/>
      <c r="JMD37" s="484"/>
      <c r="JME37" s="484"/>
      <c r="JMF37" s="484"/>
      <c r="JMG37" s="484"/>
      <c r="JMH37" s="484"/>
      <c r="JMI37" s="484"/>
      <c r="JMJ37" s="484"/>
      <c r="JMK37" s="484"/>
      <c r="JML37" s="484"/>
      <c r="JMM37" s="484"/>
      <c r="JMN37" s="484"/>
      <c r="JMO37" s="484"/>
      <c r="JMP37" s="484"/>
      <c r="JMQ37" s="484"/>
      <c r="JMR37" s="484"/>
      <c r="JMS37" s="484"/>
      <c r="JMT37" s="484"/>
      <c r="JMU37" s="484"/>
      <c r="JMV37" s="484"/>
      <c r="JMW37" s="484"/>
      <c r="JMX37" s="484"/>
      <c r="JMY37" s="484"/>
      <c r="JMZ37" s="484"/>
      <c r="JNA37" s="484"/>
      <c r="JNB37" s="484"/>
      <c r="JNC37" s="484"/>
      <c r="JND37" s="484"/>
      <c r="JNE37" s="484"/>
      <c r="JNF37" s="484"/>
      <c r="JNG37" s="484"/>
      <c r="JNH37" s="484"/>
      <c r="JNI37" s="484"/>
      <c r="JNJ37" s="484"/>
      <c r="JNK37" s="484"/>
      <c r="JNL37" s="484"/>
      <c r="JNM37" s="484"/>
      <c r="JNN37" s="484"/>
      <c r="JNO37" s="484"/>
      <c r="JNP37" s="484"/>
      <c r="JNQ37" s="484"/>
      <c r="JNR37" s="484"/>
      <c r="JNS37" s="484"/>
      <c r="JNT37" s="484"/>
      <c r="JNU37" s="484"/>
      <c r="JNV37" s="484"/>
      <c r="JNW37" s="484"/>
      <c r="JNX37" s="484"/>
      <c r="JNY37" s="484"/>
      <c r="JNZ37" s="484"/>
      <c r="JOA37" s="484"/>
      <c r="JOB37" s="484"/>
      <c r="JOC37" s="484"/>
      <c r="JOD37" s="484"/>
      <c r="JOE37" s="484"/>
      <c r="JOF37" s="484"/>
      <c r="JOG37" s="484"/>
      <c r="JOH37" s="484"/>
      <c r="JOI37" s="484"/>
      <c r="JOJ37" s="484"/>
      <c r="JOK37" s="484"/>
      <c r="JOL37" s="484"/>
      <c r="JOM37" s="484"/>
      <c r="JON37" s="484"/>
      <c r="JOO37" s="484"/>
      <c r="JOP37" s="484"/>
      <c r="JOQ37" s="484"/>
      <c r="JOR37" s="484"/>
      <c r="JOS37" s="484"/>
      <c r="JOT37" s="484"/>
      <c r="JOU37" s="484"/>
      <c r="JOV37" s="484"/>
      <c r="JOW37" s="484"/>
      <c r="JOX37" s="484"/>
      <c r="JOY37" s="484"/>
      <c r="JOZ37" s="484"/>
      <c r="JPA37" s="484"/>
      <c r="JPB37" s="484"/>
      <c r="JPC37" s="484"/>
      <c r="JPD37" s="484"/>
      <c r="JPE37" s="484"/>
      <c r="JPF37" s="484"/>
      <c r="JPG37" s="484"/>
      <c r="JPH37" s="484"/>
      <c r="JPI37" s="484"/>
      <c r="JPJ37" s="484"/>
      <c r="JPK37" s="484"/>
      <c r="JPL37" s="484"/>
      <c r="JPM37" s="484"/>
      <c r="JPN37" s="484"/>
      <c r="JPO37" s="484"/>
      <c r="JPP37" s="484"/>
      <c r="JPQ37" s="484"/>
      <c r="JPR37" s="484"/>
      <c r="JPS37" s="484"/>
      <c r="JPT37" s="484"/>
      <c r="JPU37" s="484"/>
      <c r="JPV37" s="484"/>
      <c r="JPW37" s="484"/>
      <c r="JPX37" s="484"/>
      <c r="JPY37" s="484"/>
      <c r="JPZ37" s="484"/>
      <c r="JQA37" s="484"/>
      <c r="JQB37" s="484"/>
      <c r="JQC37" s="484"/>
      <c r="JQD37" s="484"/>
      <c r="JQE37" s="484"/>
      <c r="JQF37" s="484"/>
      <c r="JQG37" s="484"/>
      <c r="JQH37" s="484"/>
      <c r="JQI37" s="484"/>
      <c r="JQJ37" s="484"/>
      <c r="JQK37" s="484"/>
      <c r="JQL37" s="484"/>
      <c r="JQM37" s="484"/>
      <c r="JQN37" s="484"/>
      <c r="JQO37" s="484"/>
      <c r="JQP37" s="484"/>
      <c r="JQQ37" s="484"/>
      <c r="JQR37" s="484"/>
      <c r="JQS37" s="484"/>
      <c r="JQT37" s="484"/>
      <c r="JQU37" s="484"/>
      <c r="JQV37" s="484"/>
      <c r="JQW37" s="484"/>
      <c r="JQX37" s="484"/>
      <c r="JQY37" s="484"/>
      <c r="JQZ37" s="484"/>
      <c r="JRA37" s="484"/>
      <c r="JRB37" s="484"/>
      <c r="JRC37" s="484"/>
      <c r="JRD37" s="484"/>
      <c r="JRE37" s="484"/>
      <c r="JRF37" s="484"/>
      <c r="JRG37" s="484"/>
      <c r="JRH37" s="484"/>
      <c r="JRI37" s="484"/>
      <c r="JRJ37" s="484"/>
      <c r="JRK37" s="484"/>
      <c r="JRL37" s="484"/>
      <c r="JRM37" s="484"/>
      <c r="JRN37" s="484"/>
      <c r="JRO37" s="484"/>
      <c r="JRP37" s="484"/>
      <c r="JRQ37" s="484"/>
      <c r="JRR37" s="484"/>
      <c r="JRS37" s="484"/>
      <c r="JRT37" s="484"/>
      <c r="JRU37" s="484"/>
      <c r="JRV37" s="484"/>
      <c r="JRW37" s="484"/>
      <c r="JRX37" s="484"/>
      <c r="JRY37" s="484"/>
      <c r="JRZ37" s="484"/>
      <c r="JSA37" s="484"/>
      <c r="JSB37" s="484"/>
      <c r="JSC37" s="484"/>
      <c r="JSD37" s="484"/>
      <c r="JSE37" s="484"/>
      <c r="JSF37" s="484"/>
      <c r="JSG37" s="484"/>
      <c r="JSH37" s="484"/>
      <c r="JSI37" s="484"/>
      <c r="JSJ37" s="484"/>
      <c r="JSK37" s="484"/>
      <c r="JSL37" s="484"/>
      <c r="JSM37" s="484"/>
      <c r="JSN37" s="484"/>
      <c r="JSO37" s="484"/>
      <c r="JSP37" s="484"/>
      <c r="JSQ37" s="484"/>
      <c r="JSR37" s="484"/>
      <c r="JSS37" s="484"/>
      <c r="JST37" s="484"/>
      <c r="JSU37" s="484"/>
      <c r="JSV37" s="484"/>
      <c r="JSW37" s="484"/>
      <c r="JSX37" s="484"/>
      <c r="JSY37" s="484"/>
      <c r="JSZ37" s="484"/>
      <c r="JTA37" s="484"/>
      <c r="JTB37" s="484"/>
      <c r="JTC37" s="484"/>
      <c r="JTD37" s="484"/>
      <c r="JTE37" s="484"/>
      <c r="JTF37" s="484"/>
      <c r="JTG37" s="484"/>
      <c r="JTH37" s="484"/>
      <c r="JTI37" s="484"/>
      <c r="JTJ37" s="484"/>
      <c r="JTK37" s="484"/>
      <c r="JTL37" s="484"/>
      <c r="JTM37" s="484"/>
      <c r="JTN37" s="484"/>
      <c r="JTO37" s="484"/>
      <c r="JTP37" s="484"/>
      <c r="JTQ37" s="484"/>
      <c r="JTR37" s="484"/>
      <c r="JTS37" s="484"/>
      <c r="JTT37" s="484"/>
      <c r="JTU37" s="484"/>
      <c r="JTV37" s="484"/>
      <c r="JTW37" s="484"/>
      <c r="JTX37" s="484"/>
      <c r="JTY37" s="484"/>
      <c r="JTZ37" s="484"/>
      <c r="JUA37" s="484"/>
      <c r="JUB37" s="484"/>
      <c r="JUC37" s="484"/>
      <c r="JUD37" s="484"/>
      <c r="JUE37" s="484"/>
      <c r="JUF37" s="484"/>
      <c r="JUG37" s="484"/>
      <c r="JUH37" s="484"/>
      <c r="JUI37" s="484"/>
      <c r="JUJ37" s="484"/>
      <c r="JUK37" s="484"/>
      <c r="JUL37" s="484"/>
      <c r="JUM37" s="484"/>
      <c r="JUN37" s="484"/>
      <c r="JUO37" s="484"/>
      <c r="JUP37" s="484"/>
      <c r="JUQ37" s="484"/>
      <c r="JUR37" s="484"/>
      <c r="JUS37" s="484"/>
      <c r="JUT37" s="484"/>
      <c r="JUU37" s="484"/>
      <c r="JUV37" s="484"/>
      <c r="JUW37" s="484"/>
      <c r="JUX37" s="484"/>
      <c r="JUY37" s="484"/>
      <c r="JUZ37" s="484"/>
      <c r="JVA37" s="484"/>
      <c r="JVB37" s="484"/>
      <c r="JVC37" s="484"/>
      <c r="JVD37" s="484"/>
      <c r="JVE37" s="484"/>
      <c r="JVF37" s="484"/>
      <c r="JVG37" s="484"/>
      <c r="JVH37" s="484"/>
      <c r="JVI37" s="484"/>
      <c r="JVJ37" s="484"/>
      <c r="JVK37" s="484"/>
      <c r="JVL37" s="484"/>
      <c r="JVM37" s="484"/>
      <c r="JVN37" s="484"/>
      <c r="JVO37" s="484"/>
      <c r="JVP37" s="484"/>
      <c r="JVQ37" s="484"/>
      <c r="JVR37" s="484"/>
      <c r="JVS37" s="484"/>
      <c r="JVT37" s="484"/>
      <c r="JVU37" s="484"/>
      <c r="JVV37" s="484"/>
      <c r="JVW37" s="484"/>
      <c r="JVX37" s="484"/>
      <c r="JVY37" s="484"/>
      <c r="JVZ37" s="484"/>
      <c r="JWA37" s="484"/>
      <c r="JWB37" s="484"/>
      <c r="JWC37" s="484"/>
      <c r="JWD37" s="484"/>
      <c r="JWE37" s="484"/>
      <c r="JWF37" s="484"/>
      <c r="JWG37" s="484"/>
      <c r="JWH37" s="484"/>
      <c r="JWI37" s="484"/>
      <c r="JWJ37" s="484"/>
      <c r="JWK37" s="484"/>
      <c r="JWL37" s="484"/>
      <c r="JWM37" s="484"/>
      <c r="JWN37" s="484"/>
      <c r="JWO37" s="484"/>
      <c r="JWP37" s="484"/>
      <c r="JWQ37" s="484"/>
      <c r="JWR37" s="484"/>
      <c r="JWS37" s="484"/>
      <c r="JWT37" s="484"/>
      <c r="JWU37" s="484"/>
      <c r="JWV37" s="484"/>
      <c r="JWW37" s="484"/>
      <c r="JWX37" s="484"/>
      <c r="JWY37" s="484"/>
      <c r="JWZ37" s="484"/>
      <c r="JXA37" s="484"/>
      <c r="JXB37" s="484"/>
      <c r="JXC37" s="484"/>
      <c r="JXD37" s="484"/>
      <c r="JXE37" s="484"/>
      <c r="JXF37" s="484"/>
      <c r="JXG37" s="484"/>
      <c r="JXH37" s="484"/>
      <c r="JXI37" s="484"/>
      <c r="JXJ37" s="484"/>
      <c r="JXK37" s="484"/>
      <c r="JXL37" s="484"/>
      <c r="JXM37" s="484"/>
      <c r="JXN37" s="484"/>
      <c r="JXO37" s="484"/>
      <c r="JXP37" s="484"/>
      <c r="JXQ37" s="484"/>
      <c r="JXR37" s="484"/>
      <c r="JXS37" s="484"/>
      <c r="JXT37" s="484"/>
      <c r="JXU37" s="484"/>
      <c r="JXV37" s="484"/>
      <c r="JXW37" s="484"/>
      <c r="JXX37" s="484"/>
      <c r="JXY37" s="484"/>
      <c r="JXZ37" s="484"/>
      <c r="JYA37" s="484"/>
      <c r="JYB37" s="484"/>
      <c r="JYC37" s="484"/>
      <c r="JYD37" s="484"/>
      <c r="JYE37" s="484"/>
      <c r="JYF37" s="484"/>
      <c r="JYG37" s="484"/>
      <c r="JYH37" s="484"/>
      <c r="JYI37" s="484"/>
      <c r="JYJ37" s="484"/>
      <c r="JYK37" s="484"/>
      <c r="JYL37" s="484"/>
      <c r="JYM37" s="484"/>
      <c r="JYN37" s="484"/>
      <c r="JYO37" s="484"/>
      <c r="JYP37" s="484"/>
      <c r="JYQ37" s="484"/>
      <c r="JYR37" s="484"/>
      <c r="JYS37" s="484"/>
      <c r="JYT37" s="484"/>
      <c r="JYU37" s="484"/>
      <c r="JYV37" s="484"/>
      <c r="JYW37" s="484"/>
      <c r="JYX37" s="484"/>
      <c r="JYY37" s="484"/>
      <c r="JYZ37" s="484"/>
      <c r="JZA37" s="484"/>
      <c r="JZB37" s="484"/>
      <c r="JZC37" s="484"/>
      <c r="JZD37" s="484"/>
      <c r="JZE37" s="484"/>
      <c r="JZF37" s="484"/>
      <c r="JZG37" s="484"/>
      <c r="JZH37" s="484"/>
      <c r="JZI37" s="484"/>
      <c r="JZJ37" s="484"/>
      <c r="JZK37" s="484"/>
      <c r="JZL37" s="484"/>
      <c r="JZM37" s="484"/>
      <c r="JZN37" s="484"/>
      <c r="JZO37" s="484"/>
      <c r="JZP37" s="484"/>
      <c r="JZQ37" s="484"/>
      <c r="JZR37" s="484"/>
      <c r="JZS37" s="484"/>
      <c r="JZT37" s="484"/>
      <c r="JZU37" s="484"/>
      <c r="JZV37" s="484"/>
      <c r="JZW37" s="484"/>
      <c r="JZX37" s="484"/>
      <c r="JZY37" s="484"/>
      <c r="JZZ37" s="484"/>
      <c r="KAA37" s="484"/>
      <c r="KAB37" s="484"/>
      <c r="KAC37" s="484"/>
      <c r="KAD37" s="484"/>
      <c r="KAE37" s="484"/>
      <c r="KAF37" s="484"/>
      <c r="KAG37" s="484"/>
      <c r="KAH37" s="484"/>
      <c r="KAI37" s="484"/>
      <c r="KAJ37" s="484"/>
      <c r="KAK37" s="484"/>
      <c r="KAL37" s="484"/>
      <c r="KAM37" s="484"/>
      <c r="KAN37" s="484"/>
      <c r="KAO37" s="484"/>
      <c r="KAP37" s="484"/>
      <c r="KAQ37" s="484"/>
      <c r="KAR37" s="484"/>
      <c r="KAS37" s="484"/>
      <c r="KAT37" s="484"/>
      <c r="KAU37" s="484"/>
      <c r="KAV37" s="484"/>
      <c r="KAW37" s="484"/>
      <c r="KAX37" s="484"/>
      <c r="KAY37" s="484"/>
      <c r="KAZ37" s="484"/>
      <c r="KBA37" s="484"/>
      <c r="KBB37" s="484"/>
      <c r="KBC37" s="484"/>
      <c r="KBD37" s="484"/>
      <c r="KBE37" s="484"/>
      <c r="KBF37" s="484"/>
      <c r="KBG37" s="484"/>
      <c r="KBH37" s="484"/>
      <c r="KBI37" s="484"/>
      <c r="KBJ37" s="484"/>
      <c r="KBK37" s="484"/>
      <c r="KBL37" s="484"/>
      <c r="KBM37" s="484"/>
      <c r="KBN37" s="484"/>
      <c r="KBO37" s="484"/>
      <c r="KBP37" s="484"/>
      <c r="KBQ37" s="484"/>
      <c r="KBR37" s="484"/>
      <c r="KBS37" s="484"/>
      <c r="KBT37" s="484"/>
      <c r="KBU37" s="484"/>
      <c r="KBV37" s="484"/>
      <c r="KBW37" s="484"/>
      <c r="KBX37" s="484"/>
      <c r="KBY37" s="484"/>
      <c r="KBZ37" s="484"/>
      <c r="KCA37" s="484"/>
      <c r="KCB37" s="484"/>
      <c r="KCC37" s="484"/>
      <c r="KCD37" s="484"/>
      <c r="KCE37" s="484"/>
      <c r="KCF37" s="484"/>
      <c r="KCG37" s="484"/>
      <c r="KCH37" s="484"/>
      <c r="KCI37" s="484"/>
      <c r="KCJ37" s="484"/>
      <c r="KCK37" s="484"/>
      <c r="KCL37" s="484"/>
      <c r="KCM37" s="484"/>
      <c r="KCN37" s="484"/>
      <c r="KCO37" s="484"/>
      <c r="KCP37" s="484"/>
      <c r="KCQ37" s="484"/>
      <c r="KCR37" s="484"/>
      <c r="KCS37" s="484"/>
      <c r="KCT37" s="484"/>
      <c r="KCU37" s="484"/>
      <c r="KCV37" s="484"/>
      <c r="KCW37" s="484"/>
      <c r="KCX37" s="484"/>
      <c r="KCY37" s="484"/>
      <c r="KCZ37" s="484"/>
      <c r="KDA37" s="484"/>
      <c r="KDB37" s="484"/>
      <c r="KDC37" s="484"/>
      <c r="KDD37" s="484"/>
      <c r="KDE37" s="484"/>
      <c r="KDF37" s="484"/>
      <c r="KDG37" s="484"/>
      <c r="KDH37" s="484"/>
      <c r="KDI37" s="484"/>
      <c r="KDJ37" s="484"/>
      <c r="KDK37" s="484"/>
      <c r="KDL37" s="484"/>
      <c r="KDM37" s="484"/>
      <c r="KDN37" s="484"/>
      <c r="KDO37" s="484"/>
      <c r="KDP37" s="484"/>
      <c r="KDQ37" s="484"/>
      <c r="KDR37" s="484"/>
      <c r="KDS37" s="484"/>
      <c r="KDT37" s="484"/>
      <c r="KDU37" s="484"/>
      <c r="KDV37" s="484"/>
      <c r="KDW37" s="484"/>
      <c r="KDX37" s="484"/>
      <c r="KDY37" s="484"/>
      <c r="KDZ37" s="484"/>
      <c r="KEA37" s="484"/>
      <c r="KEB37" s="484"/>
      <c r="KEC37" s="484"/>
      <c r="KED37" s="484"/>
      <c r="KEE37" s="484"/>
      <c r="KEF37" s="484"/>
      <c r="KEG37" s="484"/>
      <c r="KEH37" s="484"/>
      <c r="KEI37" s="484"/>
      <c r="KEJ37" s="484"/>
      <c r="KEK37" s="484"/>
      <c r="KEL37" s="484"/>
      <c r="KEM37" s="484"/>
      <c r="KEN37" s="484"/>
      <c r="KEO37" s="484"/>
      <c r="KEP37" s="484"/>
      <c r="KEQ37" s="484"/>
      <c r="KER37" s="484"/>
      <c r="KES37" s="484"/>
      <c r="KET37" s="484"/>
      <c r="KEU37" s="484"/>
      <c r="KEV37" s="484"/>
      <c r="KEW37" s="484"/>
      <c r="KEX37" s="484"/>
      <c r="KEY37" s="484"/>
      <c r="KEZ37" s="484"/>
      <c r="KFA37" s="484"/>
      <c r="KFB37" s="484"/>
      <c r="KFC37" s="484"/>
      <c r="KFD37" s="484"/>
      <c r="KFE37" s="484"/>
      <c r="KFF37" s="484"/>
      <c r="KFG37" s="484"/>
      <c r="KFH37" s="484"/>
      <c r="KFI37" s="484"/>
      <c r="KFJ37" s="484"/>
      <c r="KFK37" s="484"/>
      <c r="KFL37" s="484"/>
      <c r="KFM37" s="484"/>
      <c r="KFN37" s="484"/>
      <c r="KFO37" s="484"/>
      <c r="KFP37" s="484"/>
      <c r="KFQ37" s="484"/>
      <c r="KFR37" s="484"/>
      <c r="KFS37" s="484"/>
      <c r="KFT37" s="484"/>
      <c r="KFU37" s="484"/>
      <c r="KFV37" s="484"/>
      <c r="KFW37" s="484"/>
      <c r="KFX37" s="484"/>
      <c r="KFY37" s="484"/>
      <c r="KFZ37" s="484"/>
      <c r="KGA37" s="484"/>
      <c r="KGB37" s="484"/>
      <c r="KGC37" s="484"/>
      <c r="KGD37" s="484"/>
      <c r="KGE37" s="484"/>
      <c r="KGF37" s="484"/>
      <c r="KGG37" s="484"/>
      <c r="KGH37" s="484"/>
      <c r="KGI37" s="484"/>
      <c r="KGJ37" s="484"/>
      <c r="KGK37" s="484"/>
      <c r="KGL37" s="484"/>
      <c r="KGM37" s="484"/>
      <c r="KGN37" s="484"/>
      <c r="KGO37" s="484"/>
      <c r="KGP37" s="484"/>
      <c r="KGQ37" s="484"/>
      <c r="KGR37" s="484"/>
      <c r="KGS37" s="484"/>
      <c r="KGT37" s="484"/>
      <c r="KGU37" s="484"/>
      <c r="KGV37" s="484"/>
      <c r="KGW37" s="484"/>
      <c r="KGX37" s="484"/>
      <c r="KGY37" s="484"/>
      <c r="KGZ37" s="484"/>
      <c r="KHA37" s="484"/>
      <c r="KHB37" s="484"/>
      <c r="KHC37" s="484"/>
      <c r="KHD37" s="484"/>
      <c r="KHE37" s="484"/>
      <c r="KHF37" s="484"/>
      <c r="KHG37" s="484"/>
      <c r="KHH37" s="484"/>
      <c r="KHI37" s="484"/>
      <c r="KHJ37" s="484"/>
      <c r="KHK37" s="484"/>
      <c r="KHL37" s="484"/>
      <c r="KHM37" s="484"/>
      <c r="KHN37" s="484"/>
      <c r="KHO37" s="484"/>
      <c r="KHP37" s="484"/>
      <c r="KHQ37" s="484"/>
      <c r="KHR37" s="484"/>
      <c r="KHS37" s="484"/>
      <c r="KHT37" s="484"/>
      <c r="KHU37" s="484"/>
      <c r="KHV37" s="484"/>
      <c r="KHW37" s="484"/>
      <c r="KHX37" s="484"/>
      <c r="KHY37" s="484"/>
      <c r="KHZ37" s="484"/>
      <c r="KIA37" s="484"/>
      <c r="KIB37" s="484"/>
      <c r="KIC37" s="484"/>
      <c r="KID37" s="484"/>
      <c r="KIE37" s="484"/>
      <c r="KIF37" s="484"/>
      <c r="KIG37" s="484"/>
      <c r="KIH37" s="484"/>
      <c r="KII37" s="484"/>
      <c r="KIJ37" s="484"/>
      <c r="KIK37" s="484"/>
      <c r="KIL37" s="484"/>
      <c r="KIM37" s="484"/>
      <c r="KIN37" s="484"/>
      <c r="KIO37" s="484"/>
      <c r="KIP37" s="484"/>
      <c r="KIQ37" s="484"/>
      <c r="KIR37" s="484"/>
      <c r="KIS37" s="484"/>
      <c r="KIT37" s="484"/>
      <c r="KIU37" s="484"/>
      <c r="KIV37" s="484"/>
      <c r="KIW37" s="484"/>
      <c r="KIX37" s="484"/>
      <c r="KIY37" s="484"/>
      <c r="KIZ37" s="484"/>
      <c r="KJA37" s="484"/>
      <c r="KJB37" s="484"/>
      <c r="KJC37" s="484"/>
      <c r="KJD37" s="484"/>
      <c r="KJE37" s="484"/>
      <c r="KJF37" s="484"/>
      <c r="KJG37" s="484"/>
      <c r="KJH37" s="484"/>
      <c r="KJI37" s="484"/>
      <c r="KJJ37" s="484"/>
      <c r="KJK37" s="484"/>
      <c r="KJL37" s="484"/>
      <c r="KJM37" s="484"/>
      <c r="KJN37" s="484"/>
      <c r="KJO37" s="484"/>
      <c r="KJP37" s="484"/>
      <c r="KJQ37" s="484"/>
      <c r="KJR37" s="484"/>
      <c r="KJS37" s="484"/>
      <c r="KJT37" s="484"/>
      <c r="KJU37" s="484"/>
      <c r="KJV37" s="484"/>
      <c r="KJW37" s="484"/>
      <c r="KJX37" s="484"/>
      <c r="KJY37" s="484"/>
      <c r="KJZ37" s="484"/>
      <c r="KKA37" s="484"/>
      <c r="KKB37" s="484"/>
      <c r="KKC37" s="484"/>
      <c r="KKD37" s="484"/>
      <c r="KKE37" s="484"/>
      <c r="KKF37" s="484"/>
      <c r="KKG37" s="484"/>
      <c r="KKH37" s="484"/>
      <c r="KKI37" s="484"/>
      <c r="KKJ37" s="484"/>
      <c r="KKK37" s="484"/>
      <c r="KKL37" s="484"/>
      <c r="KKM37" s="484"/>
      <c r="KKN37" s="484"/>
      <c r="KKO37" s="484"/>
      <c r="KKP37" s="484"/>
      <c r="KKQ37" s="484"/>
      <c r="KKR37" s="484"/>
      <c r="KKS37" s="484"/>
      <c r="KKT37" s="484"/>
      <c r="KKU37" s="484"/>
      <c r="KKV37" s="484"/>
      <c r="KKW37" s="484"/>
      <c r="KKX37" s="484"/>
      <c r="KKY37" s="484"/>
      <c r="KKZ37" s="484"/>
      <c r="KLA37" s="484"/>
      <c r="KLB37" s="484"/>
      <c r="KLC37" s="484"/>
      <c r="KLD37" s="484"/>
      <c r="KLE37" s="484"/>
      <c r="KLF37" s="484"/>
      <c r="KLG37" s="484"/>
      <c r="KLH37" s="484"/>
      <c r="KLI37" s="484"/>
      <c r="KLJ37" s="484"/>
      <c r="KLK37" s="484"/>
      <c r="KLL37" s="484"/>
      <c r="KLM37" s="484"/>
      <c r="KLN37" s="484"/>
      <c r="KLO37" s="484"/>
      <c r="KLP37" s="484"/>
      <c r="KLQ37" s="484"/>
      <c r="KLR37" s="484"/>
      <c r="KLS37" s="484"/>
      <c r="KLT37" s="484"/>
      <c r="KLU37" s="484"/>
      <c r="KLV37" s="484"/>
      <c r="KLW37" s="484"/>
      <c r="KLX37" s="484"/>
      <c r="KLY37" s="484"/>
      <c r="KLZ37" s="484"/>
      <c r="KMA37" s="484"/>
      <c r="KMB37" s="484"/>
      <c r="KMC37" s="484"/>
      <c r="KMD37" s="484"/>
      <c r="KME37" s="484"/>
      <c r="KMF37" s="484"/>
      <c r="KMG37" s="484"/>
      <c r="KMH37" s="484"/>
      <c r="KMI37" s="484"/>
      <c r="KMJ37" s="484"/>
      <c r="KMK37" s="484"/>
      <c r="KML37" s="484"/>
      <c r="KMM37" s="484"/>
      <c r="KMN37" s="484"/>
      <c r="KMO37" s="484"/>
      <c r="KMP37" s="484"/>
      <c r="KMQ37" s="484"/>
      <c r="KMR37" s="484"/>
      <c r="KMS37" s="484"/>
      <c r="KMT37" s="484"/>
      <c r="KMU37" s="484"/>
      <c r="KMV37" s="484"/>
      <c r="KMW37" s="484"/>
      <c r="KMX37" s="484"/>
      <c r="KMY37" s="484"/>
      <c r="KMZ37" s="484"/>
      <c r="KNA37" s="484"/>
      <c r="KNB37" s="484"/>
      <c r="KNC37" s="484"/>
      <c r="KND37" s="484"/>
      <c r="KNE37" s="484"/>
      <c r="KNF37" s="484"/>
      <c r="KNG37" s="484"/>
      <c r="KNH37" s="484"/>
      <c r="KNI37" s="484"/>
      <c r="KNJ37" s="484"/>
      <c r="KNK37" s="484"/>
      <c r="KNL37" s="484"/>
      <c r="KNM37" s="484"/>
      <c r="KNN37" s="484"/>
      <c r="KNO37" s="484"/>
      <c r="KNP37" s="484"/>
      <c r="KNQ37" s="484"/>
      <c r="KNR37" s="484"/>
      <c r="KNS37" s="484"/>
      <c r="KNT37" s="484"/>
      <c r="KNU37" s="484"/>
      <c r="KNV37" s="484"/>
      <c r="KNW37" s="484"/>
      <c r="KNX37" s="484"/>
      <c r="KNY37" s="484"/>
      <c r="KNZ37" s="484"/>
      <c r="KOA37" s="484"/>
      <c r="KOB37" s="484"/>
      <c r="KOC37" s="484"/>
      <c r="KOD37" s="484"/>
      <c r="KOE37" s="484"/>
      <c r="KOF37" s="484"/>
      <c r="KOG37" s="484"/>
      <c r="KOH37" s="484"/>
      <c r="KOI37" s="484"/>
      <c r="KOJ37" s="484"/>
      <c r="KOK37" s="484"/>
      <c r="KOL37" s="484"/>
      <c r="KOM37" s="484"/>
      <c r="KON37" s="484"/>
      <c r="KOO37" s="484"/>
      <c r="KOP37" s="484"/>
      <c r="KOQ37" s="484"/>
      <c r="KOR37" s="484"/>
      <c r="KOS37" s="484"/>
      <c r="KOT37" s="484"/>
      <c r="KOU37" s="484"/>
      <c r="KOV37" s="484"/>
      <c r="KOW37" s="484"/>
      <c r="KOX37" s="484"/>
      <c r="KOY37" s="484"/>
      <c r="KOZ37" s="484"/>
      <c r="KPA37" s="484"/>
      <c r="KPB37" s="484"/>
      <c r="KPC37" s="484"/>
      <c r="KPD37" s="484"/>
      <c r="KPE37" s="484"/>
      <c r="KPF37" s="484"/>
      <c r="KPG37" s="484"/>
      <c r="KPH37" s="484"/>
      <c r="KPI37" s="484"/>
      <c r="KPJ37" s="484"/>
      <c r="KPK37" s="484"/>
      <c r="KPL37" s="484"/>
      <c r="KPM37" s="484"/>
      <c r="KPN37" s="484"/>
      <c r="KPO37" s="484"/>
      <c r="KPP37" s="484"/>
      <c r="KPQ37" s="484"/>
      <c r="KPR37" s="484"/>
      <c r="KPS37" s="484"/>
      <c r="KPT37" s="484"/>
      <c r="KPU37" s="484"/>
      <c r="KPV37" s="484"/>
      <c r="KPW37" s="484"/>
      <c r="KPX37" s="484"/>
      <c r="KPY37" s="484"/>
      <c r="KPZ37" s="484"/>
      <c r="KQA37" s="484"/>
      <c r="KQB37" s="484"/>
      <c r="KQC37" s="484"/>
      <c r="KQD37" s="484"/>
      <c r="KQE37" s="484"/>
      <c r="KQF37" s="484"/>
      <c r="KQG37" s="484"/>
      <c r="KQH37" s="484"/>
      <c r="KQI37" s="484"/>
      <c r="KQJ37" s="484"/>
      <c r="KQK37" s="484"/>
      <c r="KQL37" s="484"/>
      <c r="KQM37" s="484"/>
      <c r="KQN37" s="484"/>
      <c r="KQO37" s="484"/>
      <c r="KQP37" s="484"/>
      <c r="KQQ37" s="484"/>
      <c r="KQR37" s="484"/>
      <c r="KQS37" s="484"/>
      <c r="KQT37" s="484"/>
      <c r="KQU37" s="484"/>
      <c r="KQV37" s="484"/>
      <c r="KQW37" s="484"/>
      <c r="KQX37" s="484"/>
      <c r="KQY37" s="484"/>
      <c r="KQZ37" s="484"/>
      <c r="KRA37" s="484"/>
      <c r="KRB37" s="484"/>
      <c r="KRC37" s="484"/>
      <c r="KRD37" s="484"/>
      <c r="KRE37" s="484"/>
      <c r="KRF37" s="484"/>
      <c r="KRG37" s="484"/>
      <c r="KRH37" s="484"/>
      <c r="KRI37" s="484"/>
      <c r="KRJ37" s="484"/>
      <c r="KRK37" s="484"/>
      <c r="KRL37" s="484"/>
      <c r="KRM37" s="484"/>
      <c r="KRN37" s="484"/>
      <c r="KRO37" s="484"/>
      <c r="KRP37" s="484"/>
      <c r="KRQ37" s="484"/>
      <c r="KRR37" s="484"/>
      <c r="KRS37" s="484"/>
      <c r="KRT37" s="484"/>
      <c r="KRU37" s="484"/>
      <c r="KRV37" s="484"/>
      <c r="KRW37" s="484"/>
      <c r="KRX37" s="484"/>
      <c r="KRY37" s="484"/>
      <c r="KRZ37" s="484"/>
      <c r="KSA37" s="484"/>
      <c r="KSB37" s="484"/>
      <c r="KSC37" s="484"/>
      <c r="KSD37" s="484"/>
      <c r="KSE37" s="484"/>
      <c r="KSF37" s="484"/>
      <c r="KSG37" s="484"/>
      <c r="KSH37" s="484"/>
      <c r="KSI37" s="484"/>
      <c r="KSJ37" s="484"/>
      <c r="KSK37" s="484"/>
      <c r="KSL37" s="484"/>
      <c r="KSM37" s="484"/>
      <c r="KSN37" s="484"/>
      <c r="KSO37" s="484"/>
      <c r="KSP37" s="484"/>
      <c r="KSQ37" s="484"/>
      <c r="KSR37" s="484"/>
      <c r="KSS37" s="484"/>
      <c r="KST37" s="484"/>
      <c r="KSU37" s="484"/>
      <c r="KSV37" s="484"/>
      <c r="KSW37" s="484"/>
      <c r="KSX37" s="484"/>
      <c r="KSY37" s="484"/>
      <c r="KSZ37" s="484"/>
      <c r="KTA37" s="484"/>
      <c r="KTB37" s="484"/>
      <c r="KTC37" s="484"/>
      <c r="KTD37" s="484"/>
      <c r="KTE37" s="484"/>
      <c r="KTF37" s="484"/>
      <c r="KTG37" s="484"/>
      <c r="KTH37" s="484"/>
      <c r="KTI37" s="484"/>
      <c r="KTJ37" s="484"/>
      <c r="KTK37" s="484"/>
      <c r="KTL37" s="484"/>
      <c r="KTM37" s="484"/>
      <c r="KTN37" s="484"/>
      <c r="KTO37" s="484"/>
      <c r="KTP37" s="484"/>
      <c r="KTQ37" s="484"/>
      <c r="KTR37" s="484"/>
      <c r="KTS37" s="484"/>
      <c r="KTT37" s="484"/>
      <c r="KTU37" s="484"/>
      <c r="KTV37" s="484"/>
      <c r="KTW37" s="484"/>
      <c r="KTX37" s="484"/>
      <c r="KTY37" s="484"/>
      <c r="KTZ37" s="484"/>
      <c r="KUA37" s="484"/>
      <c r="KUB37" s="484"/>
      <c r="KUC37" s="484"/>
      <c r="KUD37" s="484"/>
      <c r="KUE37" s="484"/>
      <c r="KUF37" s="484"/>
      <c r="KUG37" s="484"/>
      <c r="KUH37" s="484"/>
      <c r="KUI37" s="484"/>
      <c r="KUJ37" s="484"/>
      <c r="KUK37" s="484"/>
      <c r="KUL37" s="484"/>
      <c r="KUM37" s="484"/>
      <c r="KUN37" s="484"/>
      <c r="KUO37" s="484"/>
      <c r="KUP37" s="484"/>
      <c r="KUQ37" s="484"/>
      <c r="KUR37" s="484"/>
      <c r="KUS37" s="484"/>
      <c r="KUT37" s="484"/>
      <c r="KUU37" s="484"/>
      <c r="KUV37" s="484"/>
      <c r="KUW37" s="484"/>
      <c r="KUX37" s="484"/>
      <c r="KUY37" s="484"/>
      <c r="KUZ37" s="484"/>
      <c r="KVA37" s="484"/>
      <c r="KVB37" s="484"/>
      <c r="KVC37" s="484"/>
      <c r="KVD37" s="484"/>
      <c r="KVE37" s="484"/>
      <c r="KVF37" s="484"/>
      <c r="KVG37" s="484"/>
      <c r="KVH37" s="484"/>
      <c r="KVI37" s="484"/>
      <c r="KVJ37" s="484"/>
      <c r="KVK37" s="484"/>
      <c r="KVL37" s="484"/>
      <c r="KVM37" s="484"/>
      <c r="KVN37" s="484"/>
      <c r="KVO37" s="484"/>
      <c r="KVP37" s="484"/>
      <c r="KVQ37" s="484"/>
      <c r="KVR37" s="484"/>
      <c r="KVS37" s="484"/>
      <c r="KVT37" s="484"/>
      <c r="KVU37" s="484"/>
      <c r="KVV37" s="484"/>
      <c r="KVW37" s="484"/>
      <c r="KVX37" s="484"/>
      <c r="KVY37" s="484"/>
      <c r="KVZ37" s="484"/>
      <c r="KWA37" s="484"/>
      <c r="KWB37" s="484"/>
      <c r="KWC37" s="484"/>
      <c r="KWD37" s="484"/>
      <c r="KWE37" s="484"/>
      <c r="KWF37" s="484"/>
      <c r="KWG37" s="484"/>
      <c r="KWH37" s="484"/>
      <c r="KWI37" s="484"/>
      <c r="KWJ37" s="484"/>
      <c r="KWK37" s="484"/>
      <c r="KWL37" s="484"/>
      <c r="KWM37" s="484"/>
      <c r="KWN37" s="484"/>
      <c r="KWO37" s="484"/>
      <c r="KWP37" s="484"/>
      <c r="KWQ37" s="484"/>
      <c r="KWR37" s="484"/>
      <c r="KWS37" s="484"/>
      <c r="KWT37" s="484"/>
      <c r="KWU37" s="484"/>
      <c r="KWV37" s="484"/>
      <c r="KWW37" s="484"/>
      <c r="KWX37" s="484"/>
      <c r="KWY37" s="484"/>
      <c r="KWZ37" s="484"/>
      <c r="KXA37" s="484"/>
      <c r="KXB37" s="484"/>
      <c r="KXC37" s="484"/>
      <c r="KXD37" s="484"/>
      <c r="KXE37" s="484"/>
      <c r="KXF37" s="484"/>
      <c r="KXG37" s="484"/>
      <c r="KXH37" s="484"/>
      <c r="KXI37" s="484"/>
      <c r="KXJ37" s="484"/>
      <c r="KXK37" s="484"/>
      <c r="KXL37" s="484"/>
      <c r="KXM37" s="484"/>
      <c r="KXN37" s="484"/>
      <c r="KXO37" s="484"/>
      <c r="KXP37" s="484"/>
      <c r="KXQ37" s="484"/>
      <c r="KXR37" s="484"/>
      <c r="KXS37" s="484"/>
      <c r="KXT37" s="484"/>
      <c r="KXU37" s="484"/>
      <c r="KXV37" s="484"/>
      <c r="KXW37" s="484"/>
      <c r="KXX37" s="484"/>
      <c r="KXY37" s="484"/>
      <c r="KXZ37" s="484"/>
      <c r="KYA37" s="484"/>
      <c r="KYB37" s="484"/>
      <c r="KYC37" s="484"/>
      <c r="KYD37" s="484"/>
      <c r="KYE37" s="484"/>
      <c r="KYF37" s="484"/>
      <c r="KYG37" s="484"/>
      <c r="KYH37" s="484"/>
      <c r="KYI37" s="484"/>
      <c r="KYJ37" s="484"/>
      <c r="KYK37" s="484"/>
      <c r="KYL37" s="484"/>
      <c r="KYM37" s="484"/>
      <c r="KYN37" s="484"/>
      <c r="KYO37" s="484"/>
      <c r="KYP37" s="484"/>
      <c r="KYQ37" s="484"/>
      <c r="KYR37" s="484"/>
      <c r="KYS37" s="484"/>
      <c r="KYT37" s="484"/>
      <c r="KYU37" s="484"/>
      <c r="KYV37" s="484"/>
      <c r="KYW37" s="484"/>
      <c r="KYX37" s="484"/>
      <c r="KYY37" s="484"/>
      <c r="KYZ37" s="484"/>
      <c r="KZA37" s="484"/>
      <c r="KZB37" s="484"/>
      <c r="KZC37" s="484"/>
      <c r="KZD37" s="484"/>
      <c r="KZE37" s="484"/>
      <c r="KZF37" s="484"/>
      <c r="KZG37" s="484"/>
      <c r="KZH37" s="484"/>
      <c r="KZI37" s="484"/>
      <c r="KZJ37" s="484"/>
      <c r="KZK37" s="484"/>
      <c r="KZL37" s="484"/>
      <c r="KZM37" s="484"/>
      <c r="KZN37" s="484"/>
      <c r="KZO37" s="484"/>
      <c r="KZP37" s="484"/>
      <c r="KZQ37" s="484"/>
      <c r="KZR37" s="484"/>
      <c r="KZS37" s="484"/>
      <c r="KZT37" s="484"/>
      <c r="KZU37" s="484"/>
      <c r="KZV37" s="484"/>
      <c r="KZW37" s="484"/>
      <c r="KZX37" s="484"/>
      <c r="KZY37" s="484"/>
      <c r="KZZ37" s="484"/>
      <c r="LAA37" s="484"/>
      <c r="LAB37" s="484"/>
      <c r="LAC37" s="484"/>
      <c r="LAD37" s="484"/>
      <c r="LAE37" s="484"/>
      <c r="LAF37" s="484"/>
      <c r="LAG37" s="484"/>
      <c r="LAH37" s="484"/>
      <c r="LAI37" s="484"/>
      <c r="LAJ37" s="484"/>
      <c r="LAK37" s="484"/>
      <c r="LAL37" s="484"/>
      <c r="LAM37" s="484"/>
      <c r="LAN37" s="484"/>
      <c r="LAO37" s="484"/>
      <c r="LAP37" s="484"/>
      <c r="LAQ37" s="484"/>
      <c r="LAR37" s="484"/>
      <c r="LAS37" s="484"/>
      <c r="LAT37" s="484"/>
      <c r="LAU37" s="484"/>
      <c r="LAV37" s="484"/>
      <c r="LAW37" s="484"/>
      <c r="LAX37" s="484"/>
      <c r="LAY37" s="484"/>
      <c r="LAZ37" s="484"/>
      <c r="LBA37" s="484"/>
      <c r="LBB37" s="484"/>
      <c r="LBC37" s="484"/>
      <c r="LBD37" s="484"/>
      <c r="LBE37" s="484"/>
      <c r="LBF37" s="484"/>
      <c r="LBG37" s="484"/>
      <c r="LBH37" s="484"/>
      <c r="LBI37" s="484"/>
      <c r="LBJ37" s="484"/>
      <c r="LBK37" s="484"/>
      <c r="LBL37" s="484"/>
      <c r="LBM37" s="484"/>
      <c r="LBN37" s="484"/>
      <c r="LBO37" s="484"/>
      <c r="LBP37" s="484"/>
      <c r="LBQ37" s="484"/>
      <c r="LBR37" s="484"/>
      <c r="LBS37" s="484"/>
      <c r="LBT37" s="484"/>
      <c r="LBU37" s="484"/>
      <c r="LBV37" s="484"/>
      <c r="LBW37" s="484"/>
      <c r="LBX37" s="484"/>
      <c r="LBY37" s="484"/>
      <c r="LBZ37" s="484"/>
      <c r="LCA37" s="484"/>
      <c r="LCB37" s="484"/>
      <c r="LCC37" s="484"/>
      <c r="LCD37" s="484"/>
      <c r="LCE37" s="484"/>
      <c r="LCF37" s="484"/>
      <c r="LCG37" s="484"/>
      <c r="LCH37" s="484"/>
      <c r="LCI37" s="484"/>
      <c r="LCJ37" s="484"/>
      <c r="LCK37" s="484"/>
      <c r="LCL37" s="484"/>
      <c r="LCM37" s="484"/>
      <c r="LCN37" s="484"/>
      <c r="LCO37" s="484"/>
      <c r="LCP37" s="484"/>
      <c r="LCQ37" s="484"/>
      <c r="LCR37" s="484"/>
      <c r="LCS37" s="484"/>
      <c r="LCT37" s="484"/>
      <c r="LCU37" s="484"/>
      <c r="LCV37" s="484"/>
      <c r="LCW37" s="484"/>
      <c r="LCX37" s="484"/>
      <c r="LCY37" s="484"/>
      <c r="LCZ37" s="484"/>
      <c r="LDA37" s="484"/>
      <c r="LDB37" s="484"/>
      <c r="LDC37" s="484"/>
      <c r="LDD37" s="484"/>
      <c r="LDE37" s="484"/>
      <c r="LDF37" s="484"/>
      <c r="LDG37" s="484"/>
      <c r="LDH37" s="484"/>
      <c r="LDI37" s="484"/>
      <c r="LDJ37" s="484"/>
      <c r="LDK37" s="484"/>
      <c r="LDL37" s="484"/>
      <c r="LDM37" s="484"/>
      <c r="LDN37" s="484"/>
      <c r="LDO37" s="484"/>
      <c r="LDP37" s="484"/>
      <c r="LDQ37" s="484"/>
      <c r="LDR37" s="484"/>
      <c r="LDS37" s="484"/>
      <c r="LDT37" s="484"/>
      <c r="LDU37" s="484"/>
      <c r="LDV37" s="484"/>
      <c r="LDW37" s="484"/>
      <c r="LDX37" s="484"/>
      <c r="LDY37" s="484"/>
      <c r="LDZ37" s="484"/>
      <c r="LEA37" s="484"/>
      <c r="LEB37" s="484"/>
      <c r="LEC37" s="484"/>
      <c r="LED37" s="484"/>
      <c r="LEE37" s="484"/>
      <c r="LEF37" s="484"/>
      <c r="LEG37" s="484"/>
      <c r="LEH37" s="484"/>
      <c r="LEI37" s="484"/>
      <c r="LEJ37" s="484"/>
      <c r="LEK37" s="484"/>
      <c r="LEL37" s="484"/>
      <c r="LEM37" s="484"/>
      <c r="LEN37" s="484"/>
      <c r="LEO37" s="484"/>
      <c r="LEP37" s="484"/>
      <c r="LEQ37" s="484"/>
      <c r="LER37" s="484"/>
      <c r="LES37" s="484"/>
      <c r="LET37" s="484"/>
      <c r="LEU37" s="484"/>
      <c r="LEV37" s="484"/>
      <c r="LEW37" s="484"/>
      <c r="LEX37" s="484"/>
      <c r="LEY37" s="484"/>
      <c r="LEZ37" s="484"/>
      <c r="LFA37" s="484"/>
      <c r="LFB37" s="484"/>
      <c r="LFC37" s="484"/>
      <c r="LFD37" s="484"/>
      <c r="LFE37" s="484"/>
      <c r="LFF37" s="484"/>
      <c r="LFG37" s="484"/>
      <c r="LFH37" s="484"/>
      <c r="LFI37" s="484"/>
      <c r="LFJ37" s="484"/>
      <c r="LFK37" s="484"/>
      <c r="LFL37" s="484"/>
      <c r="LFM37" s="484"/>
      <c r="LFN37" s="484"/>
      <c r="LFO37" s="484"/>
      <c r="LFP37" s="484"/>
      <c r="LFQ37" s="484"/>
      <c r="LFR37" s="484"/>
      <c r="LFS37" s="484"/>
      <c r="LFT37" s="484"/>
      <c r="LFU37" s="484"/>
      <c r="LFV37" s="484"/>
      <c r="LFW37" s="484"/>
      <c r="LFX37" s="484"/>
      <c r="LFY37" s="484"/>
      <c r="LFZ37" s="484"/>
      <c r="LGA37" s="484"/>
      <c r="LGB37" s="484"/>
      <c r="LGC37" s="484"/>
      <c r="LGD37" s="484"/>
      <c r="LGE37" s="484"/>
      <c r="LGF37" s="484"/>
      <c r="LGG37" s="484"/>
      <c r="LGH37" s="484"/>
      <c r="LGI37" s="484"/>
      <c r="LGJ37" s="484"/>
      <c r="LGK37" s="484"/>
      <c r="LGL37" s="484"/>
      <c r="LGM37" s="484"/>
      <c r="LGN37" s="484"/>
      <c r="LGO37" s="484"/>
      <c r="LGP37" s="484"/>
      <c r="LGQ37" s="484"/>
      <c r="LGR37" s="484"/>
      <c r="LGS37" s="484"/>
      <c r="LGT37" s="484"/>
      <c r="LGU37" s="484"/>
      <c r="LGV37" s="484"/>
      <c r="LGW37" s="484"/>
      <c r="LGX37" s="484"/>
      <c r="LGY37" s="484"/>
      <c r="LGZ37" s="484"/>
      <c r="LHA37" s="484"/>
      <c r="LHB37" s="484"/>
      <c r="LHC37" s="484"/>
      <c r="LHD37" s="484"/>
      <c r="LHE37" s="484"/>
      <c r="LHF37" s="484"/>
      <c r="LHG37" s="484"/>
      <c r="LHH37" s="484"/>
      <c r="LHI37" s="484"/>
      <c r="LHJ37" s="484"/>
      <c r="LHK37" s="484"/>
      <c r="LHL37" s="484"/>
      <c r="LHM37" s="484"/>
      <c r="LHN37" s="484"/>
      <c r="LHO37" s="484"/>
      <c r="LHP37" s="484"/>
      <c r="LHQ37" s="484"/>
      <c r="LHR37" s="484"/>
      <c r="LHS37" s="484"/>
      <c r="LHT37" s="484"/>
      <c r="LHU37" s="484"/>
      <c r="LHV37" s="484"/>
      <c r="LHW37" s="484"/>
      <c r="LHX37" s="484"/>
      <c r="LHY37" s="484"/>
      <c r="LHZ37" s="484"/>
      <c r="LIA37" s="484"/>
      <c r="LIB37" s="484"/>
      <c r="LIC37" s="484"/>
      <c r="LID37" s="484"/>
      <c r="LIE37" s="484"/>
      <c r="LIF37" s="484"/>
      <c r="LIG37" s="484"/>
      <c r="LIH37" s="484"/>
      <c r="LII37" s="484"/>
      <c r="LIJ37" s="484"/>
      <c r="LIK37" s="484"/>
      <c r="LIL37" s="484"/>
      <c r="LIM37" s="484"/>
      <c r="LIN37" s="484"/>
      <c r="LIO37" s="484"/>
      <c r="LIP37" s="484"/>
      <c r="LIQ37" s="484"/>
      <c r="LIR37" s="484"/>
      <c r="LIS37" s="484"/>
      <c r="LIT37" s="484"/>
      <c r="LIU37" s="484"/>
      <c r="LIV37" s="484"/>
      <c r="LIW37" s="484"/>
      <c r="LIX37" s="484"/>
      <c r="LIY37" s="484"/>
      <c r="LIZ37" s="484"/>
      <c r="LJA37" s="484"/>
      <c r="LJB37" s="484"/>
      <c r="LJC37" s="484"/>
      <c r="LJD37" s="484"/>
      <c r="LJE37" s="484"/>
      <c r="LJF37" s="484"/>
      <c r="LJG37" s="484"/>
      <c r="LJH37" s="484"/>
      <c r="LJI37" s="484"/>
      <c r="LJJ37" s="484"/>
      <c r="LJK37" s="484"/>
      <c r="LJL37" s="484"/>
      <c r="LJM37" s="484"/>
      <c r="LJN37" s="484"/>
      <c r="LJO37" s="484"/>
      <c r="LJP37" s="484"/>
      <c r="LJQ37" s="484"/>
      <c r="LJR37" s="484"/>
      <c r="LJS37" s="484"/>
      <c r="LJT37" s="484"/>
      <c r="LJU37" s="484"/>
      <c r="LJV37" s="484"/>
      <c r="LJW37" s="484"/>
      <c r="LJX37" s="484"/>
      <c r="LJY37" s="484"/>
      <c r="LJZ37" s="484"/>
      <c r="LKA37" s="484"/>
      <c r="LKB37" s="484"/>
      <c r="LKC37" s="484"/>
      <c r="LKD37" s="484"/>
      <c r="LKE37" s="484"/>
      <c r="LKF37" s="484"/>
      <c r="LKG37" s="484"/>
      <c r="LKH37" s="484"/>
      <c r="LKI37" s="484"/>
      <c r="LKJ37" s="484"/>
      <c r="LKK37" s="484"/>
      <c r="LKL37" s="484"/>
      <c r="LKM37" s="484"/>
      <c r="LKN37" s="484"/>
      <c r="LKO37" s="484"/>
      <c r="LKP37" s="484"/>
      <c r="LKQ37" s="484"/>
      <c r="LKR37" s="484"/>
      <c r="LKS37" s="484"/>
      <c r="LKT37" s="484"/>
      <c r="LKU37" s="484"/>
      <c r="LKV37" s="484"/>
      <c r="LKW37" s="484"/>
      <c r="LKX37" s="484"/>
      <c r="LKY37" s="484"/>
      <c r="LKZ37" s="484"/>
      <c r="LLA37" s="484"/>
      <c r="LLB37" s="484"/>
      <c r="LLC37" s="484"/>
      <c r="LLD37" s="484"/>
      <c r="LLE37" s="484"/>
      <c r="LLF37" s="484"/>
      <c r="LLG37" s="484"/>
      <c r="LLH37" s="484"/>
      <c r="LLI37" s="484"/>
      <c r="LLJ37" s="484"/>
      <c r="LLK37" s="484"/>
      <c r="LLL37" s="484"/>
      <c r="LLM37" s="484"/>
      <c r="LLN37" s="484"/>
      <c r="LLO37" s="484"/>
      <c r="LLP37" s="484"/>
      <c r="LLQ37" s="484"/>
      <c r="LLR37" s="484"/>
      <c r="LLS37" s="484"/>
      <c r="LLT37" s="484"/>
      <c r="LLU37" s="484"/>
      <c r="LLV37" s="484"/>
      <c r="LLW37" s="484"/>
      <c r="LLX37" s="484"/>
      <c r="LLY37" s="484"/>
      <c r="LLZ37" s="484"/>
      <c r="LMA37" s="484"/>
      <c r="LMB37" s="484"/>
      <c r="LMC37" s="484"/>
      <c r="LMD37" s="484"/>
      <c r="LME37" s="484"/>
      <c r="LMF37" s="484"/>
      <c r="LMG37" s="484"/>
      <c r="LMH37" s="484"/>
      <c r="LMI37" s="484"/>
      <c r="LMJ37" s="484"/>
      <c r="LMK37" s="484"/>
      <c r="LML37" s="484"/>
      <c r="LMM37" s="484"/>
      <c r="LMN37" s="484"/>
      <c r="LMO37" s="484"/>
      <c r="LMP37" s="484"/>
      <c r="LMQ37" s="484"/>
      <c r="LMR37" s="484"/>
      <c r="LMS37" s="484"/>
      <c r="LMT37" s="484"/>
      <c r="LMU37" s="484"/>
      <c r="LMV37" s="484"/>
      <c r="LMW37" s="484"/>
      <c r="LMX37" s="484"/>
      <c r="LMY37" s="484"/>
      <c r="LMZ37" s="484"/>
      <c r="LNA37" s="484"/>
      <c r="LNB37" s="484"/>
      <c r="LNC37" s="484"/>
      <c r="LND37" s="484"/>
      <c r="LNE37" s="484"/>
      <c r="LNF37" s="484"/>
      <c r="LNG37" s="484"/>
      <c r="LNH37" s="484"/>
      <c r="LNI37" s="484"/>
      <c r="LNJ37" s="484"/>
      <c r="LNK37" s="484"/>
      <c r="LNL37" s="484"/>
      <c r="LNM37" s="484"/>
      <c r="LNN37" s="484"/>
      <c r="LNO37" s="484"/>
      <c r="LNP37" s="484"/>
      <c r="LNQ37" s="484"/>
      <c r="LNR37" s="484"/>
      <c r="LNS37" s="484"/>
      <c r="LNT37" s="484"/>
      <c r="LNU37" s="484"/>
      <c r="LNV37" s="484"/>
      <c r="LNW37" s="484"/>
      <c r="LNX37" s="484"/>
      <c r="LNY37" s="484"/>
      <c r="LNZ37" s="484"/>
      <c r="LOA37" s="484"/>
      <c r="LOB37" s="484"/>
      <c r="LOC37" s="484"/>
      <c r="LOD37" s="484"/>
      <c r="LOE37" s="484"/>
      <c r="LOF37" s="484"/>
      <c r="LOG37" s="484"/>
      <c r="LOH37" s="484"/>
      <c r="LOI37" s="484"/>
      <c r="LOJ37" s="484"/>
      <c r="LOK37" s="484"/>
      <c r="LOL37" s="484"/>
      <c r="LOM37" s="484"/>
      <c r="LON37" s="484"/>
      <c r="LOO37" s="484"/>
      <c r="LOP37" s="484"/>
      <c r="LOQ37" s="484"/>
      <c r="LOR37" s="484"/>
      <c r="LOS37" s="484"/>
      <c r="LOT37" s="484"/>
      <c r="LOU37" s="484"/>
      <c r="LOV37" s="484"/>
      <c r="LOW37" s="484"/>
      <c r="LOX37" s="484"/>
      <c r="LOY37" s="484"/>
      <c r="LOZ37" s="484"/>
      <c r="LPA37" s="484"/>
      <c r="LPB37" s="484"/>
      <c r="LPC37" s="484"/>
      <c r="LPD37" s="484"/>
      <c r="LPE37" s="484"/>
      <c r="LPF37" s="484"/>
      <c r="LPG37" s="484"/>
      <c r="LPH37" s="484"/>
      <c r="LPI37" s="484"/>
      <c r="LPJ37" s="484"/>
      <c r="LPK37" s="484"/>
      <c r="LPL37" s="484"/>
      <c r="LPM37" s="484"/>
      <c r="LPN37" s="484"/>
      <c r="LPO37" s="484"/>
      <c r="LPP37" s="484"/>
      <c r="LPQ37" s="484"/>
      <c r="LPR37" s="484"/>
      <c r="LPS37" s="484"/>
      <c r="LPT37" s="484"/>
      <c r="LPU37" s="484"/>
      <c r="LPV37" s="484"/>
      <c r="LPW37" s="484"/>
      <c r="LPX37" s="484"/>
      <c r="LPY37" s="484"/>
      <c r="LPZ37" s="484"/>
      <c r="LQA37" s="484"/>
      <c r="LQB37" s="484"/>
      <c r="LQC37" s="484"/>
      <c r="LQD37" s="484"/>
      <c r="LQE37" s="484"/>
      <c r="LQF37" s="484"/>
      <c r="LQG37" s="484"/>
      <c r="LQH37" s="484"/>
      <c r="LQI37" s="484"/>
      <c r="LQJ37" s="484"/>
      <c r="LQK37" s="484"/>
      <c r="LQL37" s="484"/>
      <c r="LQM37" s="484"/>
      <c r="LQN37" s="484"/>
      <c r="LQO37" s="484"/>
      <c r="LQP37" s="484"/>
      <c r="LQQ37" s="484"/>
      <c r="LQR37" s="484"/>
      <c r="LQS37" s="484"/>
      <c r="LQT37" s="484"/>
      <c r="LQU37" s="484"/>
      <c r="LQV37" s="484"/>
      <c r="LQW37" s="484"/>
      <c r="LQX37" s="484"/>
      <c r="LQY37" s="484"/>
      <c r="LQZ37" s="484"/>
      <c r="LRA37" s="484"/>
      <c r="LRB37" s="484"/>
      <c r="LRC37" s="484"/>
      <c r="LRD37" s="484"/>
      <c r="LRE37" s="484"/>
      <c r="LRF37" s="484"/>
      <c r="LRG37" s="484"/>
      <c r="LRH37" s="484"/>
      <c r="LRI37" s="484"/>
      <c r="LRJ37" s="484"/>
      <c r="LRK37" s="484"/>
      <c r="LRL37" s="484"/>
      <c r="LRM37" s="484"/>
      <c r="LRN37" s="484"/>
      <c r="LRO37" s="484"/>
      <c r="LRP37" s="484"/>
      <c r="LRQ37" s="484"/>
      <c r="LRR37" s="484"/>
      <c r="LRS37" s="484"/>
      <c r="LRT37" s="484"/>
      <c r="LRU37" s="484"/>
      <c r="LRV37" s="484"/>
      <c r="LRW37" s="484"/>
      <c r="LRX37" s="484"/>
      <c r="LRY37" s="484"/>
      <c r="LRZ37" s="484"/>
      <c r="LSA37" s="484"/>
      <c r="LSB37" s="484"/>
      <c r="LSC37" s="484"/>
      <c r="LSD37" s="484"/>
      <c r="LSE37" s="484"/>
      <c r="LSF37" s="484"/>
      <c r="LSG37" s="484"/>
      <c r="LSH37" s="484"/>
      <c r="LSI37" s="484"/>
      <c r="LSJ37" s="484"/>
      <c r="LSK37" s="484"/>
      <c r="LSL37" s="484"/>
      <c r="LSM37" s="484"/>
      <c r="LSN37" s="484"/>
      <c r="LSO37" s="484"/>
      <c r="LSP37" s="484"/>
      <c r="LSQ37" s="484"/>
      <c r="LSR37" s="484"/>
      <c r="LSS37" s="484"/>
      <c r="LST37" s="484"/>
      <c r="LSU37" s="484"/>
      <c r="LSV37" s="484"/>
      <c r="LSW37" s="484"/>
      <c r="LSX37" s="484"/>
      <c r="LSY37" s="484"/>
      <c r="LSZ37" s="484"/>
      <c r="LTA37" s="484"/>
      <c r="LTB37" s="484"/>
      <c r="LTC37" s="484"/>
      <c r="LTD37" s="484"/>
      <c r="LTE37" s="484"/>
      <c r="LTF37" s="484"/>
      <c r="LTG37" s="484"/>
      <c r="LTH37" s="484"/>
      <c r="LTI37" s="484"/>
      <c r="LTJ37" s="484"/>
      <c r="LTK37" s="484"/>
      <c r="LTL37" s="484"/>
      <c r="LTM37" s="484"/>
      <c r="LTN37" s="484"/>
      <c r="LTO37" s="484"/>
      <c r="LTP37" s="484"/>
      <c r="LTQ37" s="484"/>
      <c r="LTR37" s="484"/>
      <c r="LTS37" s="484"/>
      <c r="LTT37" s="484"/>
      <c r="LTU37" s="484"/>
      <c r="LTV37" s="484"/>
      <c r="LTW37" s="484"/>
      <c r="LTX37" s="484"/>
      <c r="LTY37" s="484"/>
      <c r="LTZ37" s="484"/>
      <c r="LUA37" s="484"/>
      <c r="LUB37" s="484"/>
      <c r="LUC37" s="484"/>
      <c r="LUD37" s="484"/>
      <c r="LUE37" s="484"/>
      <c r="LUF37" s="484"/>
      <c r="LUG37" s="484"/>
      <c r="LUH37" s="484"/>
      <c r="LUI37" s="484"/>
      <c r="LUJ37" s="484"/>
      <c r="LUK37" s="484"/>
      <c r="LUL37" s="484"/>
      <c r="LUM37" s="484"/>
      <c r="LUN37" s="484"/>
      <c r="LUO37" s="484"/>
      <c r="LUP37" s="484"/>
      <c r="LUQ37" s="484"/>
      <c r="LUR37" s="484"/>
      <c r="LUS37" s="484"/>
      <c r="LUT37" s="484"/>
      <c r="LUU37" s="484"/>
      <c r="LUV37" s="484"/>
      <c r="LUW37" s="484"/>
      <c r="LUX37" s="484"/>
      <c r="LUY37" s="484"/>
      <c r="LUZ37" s="484"/>
      <c r="LVA37" s="484"/>
      <c r="LVB37" s="484"/>
      <c r="LVC37" s="484"/>
      <c r="LVD37" s="484"/>
      <c r="LVE37" s="484"/>
      <c r="LVF37" s="484"/>
      <c r="LVG37" s="484"/>
      <c r="LVH37" s="484"/>
      <c r="LVI37" s="484"/>
      <c r="LVJ37" s="484"/>
      <c r="LVK37" s="484"/>
      <c r="LVL37" s="484"/>
      <c r="LVM37" s="484"/>
      <c r="LVN37" s="484"/>
      <c r="LVO37" s="484"/>
      <c r="LVP37" s="484"/>
      <c r="LVQ37" s="484"/>
      <c r="LVR37" s="484"/>
      <c r="LVS37" s="484"/>
      <c r="LVT37" s="484"/>
      <c r="LVU37" s="484"/>
      <c r="LVV37" s="484"/>
      <c r="LVW37" s="484"/>
      <c r="LVX37" s="484"/>
      <c r="LVY37" s="484"/>
      <c r="LVZ37" s="484"/>
      <c r="LWA37" s="484"/>
      <c r="LWB37" s="484"/>
      <c r="LWC37" s="484"/>
      <c r="LWD37" s="484"/>
      <c r="LWE37" s="484"/>
      <c r="LWF37" s="484"/>
      <c r="LWG37" s="484"/>
      <c r="LWH37" s="484"/>
      <c r="LWI37" s="484"/>
      <c r="LWJ37" s="484"/>
      <c r="LWK37" s="484"/>
      <c r="LWL37" s="484"/>
      <c r="LWM37" s="484"/>
      <c r="LWN37" s="484"/>
      <c r="LWO37" s="484"/>
      <c r="LWP37" s="484"/>
      <c r="LWQ37" s="484"/>
      <c r="LWR37" s="484"/>
      <c r="LWS37" s="484"/>
      <c r="LWT37" s="484"/>
      <c r="LWU37" s="484"/>
      <c r="LWV37" s="484"/>
      <c r="LWW37" s="484"/>
      <c r="LWX37" s="484"/>
      <c r="LWY37" s="484"/>
      <c r="LWZ37" s="484"/>
      <c r="LXA37" s="484"/>
      <c r="LXB37" s="484"/>
      <c r="LXC37" s="484"/>
      <c r="LXD37" s="484"/>
      <c r="LXE37" s="484"/>
      <c r="LXF37" s="484"/>
      <c r="LXG37" s="484"/>
      <c r="LXH37" s="484"/>
      <c r="LXI37" s="484"/>
      <c r="LXJ37" s="484"/>
      <c r="LXK37" s="484"/>
      <c r="LXL37" s="484"/>
      <c r="LXM37" s="484"/>
      <c r="LXN37" s="484"/>
      <c r="LXO37" s="484"/>
      <c r="LXP37" s="484"/>
      <c r="LXQ37" s="484"/>
      <c r="LXR37" s="484"/>
      <c r="LXS37" s="484"/>
      <c r="LXT37" s="484"/>
      <c r="LXU37" s="484"/>
      <c r="LXV37" s="484"/>
      <c r="LXW37" s="484"/>
      <c r="LXX37" s="484"/>
      <c r="LXY37" s="484"/>
      <c r="LXZ37" s="484"/>
      <c r="LYA37" s="484"/>
      <c r="LYB37" s="484"/>
      <c r="LYC37" s="484"/>
      <c r="LYD37" s="484"/>
      <c r="LYE37" s="484"/>
      <c r="LYF37" s="484"/>
      <c r="LYG37" s="484"/>
      <c r="LYH37" s="484"/>
      <c r="LYI37" s="484"/>
      <c r="LYJ37" s="484"/>
      <c r="LYK37" s="484"/>
      <c r="LYL37" s="484"/>
      <c r="LYM37" s="484"/>
      <c r="LYN37" s="484"/>
      <c r="LYO37" s="484"/>
      <c r="LYP37" s="484"/>
      <c r="LYQ37" s="484"/>
      <c r="LYR37" s="484"/>
      <c r="LYS37" s="484"/>
      <c r="LYT37" s="484"/>
      <c r="LYU37" s="484"/>
      <c r="LYV37" s="484"/>
      <c r="LYW37" s="484"/>
      <c r="LYX37" s="484"/>
      <c r="LYY37" s="484"/>
      <c r="LYZ37" s="484"/>
      <c r="LZA37" s="484"/>
      <c r="LZB37" s="484"/>
      <c r="LZC37" s="484"/>
      <c r="LZD37" s="484"/>
      <c r="LZE37" s="484"/>
      <c r="LZF37" s="484"/>
      <c r="LZG37" s="484"/>
      <c r="LZH37" s="484"/>
      <c r="LZI37" s="484"/>
      <c r="LZJ37" s="484"/>
      <c r="LZK37" s="484"/>
      <c r="LZL37" s="484"/>
      <c r="LZM37" s="484"/>
      <c r="LZN37" s="484"/>
      <c r="LZO37" s="484"/>
      <c r="LZP37" s="484"/>
      <c r="LZQ37" s="484"/>
      <c r="LZR37" s="484"/>
      <c r="LZS37" s="484"/>
      <c r="LZT37" s="484"/>
      <c r="LZU37" s="484"/>
      <c r="LZV37" s="484"/>
      <c r="LZW37" s="484"/>
      <c r="LZX37" s="484"/>
      <c r="LZY37" s="484"/>
      <c r="LZZ37" s="484"/>
      <c r="MAA37" s="484"/>
      <c r="MAB37" s="484"/>
      <c r="MAC37" s="484"/>
      <c r="MAD37" s="484"/>
      <c r="MAE37" s="484"/>
      <c r="MAF37" s="484"/>
      <c r="MAG37" s="484"/>
      <c r="MAH37" s="484"/>
      <c r="MAI37" s="484"/>
      <c r="MAJ37" s="484"/>
      <c r="MAK37" s="484"/>
      <c r="MAL37" s="484"/>
      <c r="MAM37" s="484"/>
      <c r="MAN37" s="484"/>
      <c r="MAO37" s="484"/>
      <c r="MAP37" s="484"/>
      <c r="MAQ37" s="484"/>
      <c r="MAR37" s="484"/>
      <c r="MAS37" s="484"/>
      <c r="MAT37" s="484"/>
      <c r="MAU37" s="484"/>
      <c r="MAV37" s="484"/>
      <c r="MAW37" s="484"/>
      <c r="MAX37" s="484"/>
      <c r="MAY37" s="484"/>
      <c r="MAZ37" s="484"/>
      <c r="MBA37" s="484"/>
      <c r="MBB37" s="484"/>
      <c r="MBC37" s="484"/>
      <c r="MBD37" s="484"/>
      <c r="MBE37" s="484"/>
      <c r="MBF37" s="484"/>
      <c r="MBG37" s="484"/>
      <c r="MBH37" s="484"/>
      <c r="MBI37" s="484"/>
      <c r="MBJ37" s="484"/>
      <c r="MBK37" s="484"/>
      <c r="MBL37" s="484"/>
      <c r="MBM37" s="484"/>
      <c r="MBN37" s="484"/>
      <c r="MBO37" s="484"/>
      <c r="MBP37" s="484"/>
      <c r="MBQ37" s="484"/>
      <c r="MBR37" s="484"/>
      <c r="MBS37" s="484"/>
      <c r="MBT37" s="484"/>
      <c r="MBU37" s="484"/>
      <c r="MBV37" s="484"/>
      <c r="MBW37" s="484"/>
      <c r="MBX37" s="484"/>
      <c r="MBY37" s="484"/>
      <c r="MBZ37" s="484"/>
      <c r="MCA37" s="484"/>
      <c r="MCB37" s="484"/>
      <c r="MCC37" s="484"/>
      <c r="MCD37" s="484"/>
      <c r="MCE37" s="484"/>
      <c r="MCF37" s="484"/>
      <c r="MCG37" s="484"/>
      <c r="MCH37" s="484"/>
      <c r="MCI37" s="484"/>
      <c r="MCJ37" s="484"/>
      <c r="MCK37" s="484"/>
      <c r="MCL37" s="484"/>
      <c r="MCM37" s="484"/>
      <c r="MCN37" s="484"/>
      <c r="MCO37" s="484"/>
      <c r="MCP37" s="484"/>
      <c r="MCQ37" s="484"/>
      <c r="MCR37" s="484"/>
      <c r="MCS37" s="484"/>
      <c r="MCT37" s="484"/>
      <c r="MCU37" s="484"/>
      <c r="MCV37" s="484"/>
      <c r="MCW37" s="484"/>
      <c r="MCX37" s="484"/>
      <c r="MCY37" s="484"/>
      <c r="MCZ37" s="484"/>
      <c r="MDA37" s="484"/>
      <c r="MDB37" s="484"/>
      <c r="MDC37" s="484"/>
      <c r="MDD37" s="484"/>
      <c r="MDE37" s="484"/>
      <c r="MDF37" s="484"/>
      <c r="MDG37" s="484"/>
      <c r="MDH37" s="484"/>
      <c r="MDI37" s="484"/>
      <c r="MDJ37" s="484"/>
      <c r="MDK37" s="484"/>
      <c r="MDL37" s="484"/>
      <c r="MDM37" s="484"/>
      <c r="MDN37" s="484"/>
      <c r="MDO37" s="484"/>
      <c r="MDP37" s="484"/>
      <c r="MDQ37" s="484"/>
      <c r="MDR37" s="484"/>
      <c r="MDS37" s="484"/>
      <c r="MDT37" s="484"/>
      <c r="MDU37" s="484"/>
      <c r="MDV37" s="484"/>
      <c r="MDW37" s="484"/>
      <c r="MDX37" s="484"/>
      <c r="MDY37" s="484"/>
      <c r="MDZ37" s="484"/>
      <c r="MEA37" s="484"/>
      <c r="MEB37" s="484"/>
      <c r="MEC37" s="484"/>
      <c r="MED37" s="484"/>
      <c r="MEE37" s="484"/>
      <c r="MEF37" s="484"/>
      <c r="MEG37" s="484"/>
      <c r="MEH37" s="484"/>
      <c r="MEI37" s="484"/>
      <c r="MEJ37" s="484"/>
      <c r="MEK37" s="484"/>
      <c r="MEL37" s="484"/>
      <c r="MEM37" s="484"/>
      <c r="MEN37" s="484"/>
      <c r="MEO37" s="484"/>
      <c r="MEP37" s="484"/>
      <c r="MEQ37" s="484"/>
      <c r="MER37" s="484"/>
      <c r="MES37" s="484"/>
      <c r="MET37" s="484"/>
      <c r="MEU37" s="484"/>
      <c r="MEV37" s="484"/>
      <c r="MEW37" s="484"/>
      <c r="MEX37" s="484"/>
      <c r="MEY37" s="484"/>
      <c r="MEZ37" s="484"/>
      <c r="MFA37" s="484"/>
      <c r="MFB37" s="484"/>
      <c r="MFC37" s="484"/>
      <c r="MFD37" s="484"/>
      <c r="MFE37" s="484"/>
      <c r="MFF37" s="484"/>
      <c r="MFG37" s="484"/>
      <c r="MFH37" s="484"/>
      <c r="MFI37" s="484"/>
      <c r="MFJ37" s="484"/>
      <c r="MFK37" s="484"/>
      <c r="MFL37" s="484"/>
      <c r="MFM37" s="484"/>
      <c r="MFN37" s="484"/>
      <c r="MFO37" s="484"/>
      <c r="MFP37" s="484"/>
      <c r="MFQ37" s="484"/>
      <c r="MFR37" s="484"/>
      <c r="MFS37" s="484"/>
      <c r="MFT37" s="484"/>
      <c r="MFU37" s="484"/>
      <c r="MFV37" s="484"/>
      <c r="MFW37" s="484"/>
      <c r="MFX37" s="484"/>
      <c r="MFY37" s="484"/>
      <c r="MFZ37" s="484"/>
      <c r="MGA37" s="484"/>
      <c r="MGB37" s="484"/>
      <c r="MGC37" s="484"/>
      <c r="MGD37" s="484"/>
      <c r="MGE37" s="484"/>
      <c r="MGF37" s="484"/>
      <c r="MGG37" s="484"/>
      <c r="MGH37" s="484"/>
      <c r="MGI37" s="484"/>
      <c r="MGJ37" s="484"/>
      <c r="MGK37" s="484"/>
      <c r="MGL37" s="484"/>
      <c r="MGM37" s="484"/>
      <c r="MGN37" s="484"/>
      <c r="MGO37" s="484"/>
      <c r="MGP37" s="484"/>
      <c r="MGQ37" s="484"/>
      <c r="MGR37" s="484"/>
      <c r="MGS37" s="484"/>
      <c r="MGT37" s="484"/>
      <c r="MGU37" s="484"/>
      <c r="MGV37" s="484"/>
      <c r="MGW37" s="484"/>
      <c r="MGX37" s="484"/>
      <c r="MGY37" s="484"/>
      <c r="MGZ37" s="484"/>
      <c r="MHA37" s="484"/>
      <c r="MHB37" s="484"/>
      <c r="MHC37" s="484"/>
      <c r="MHD37" s="484"/>
      <c r="MHE37" s="484"/>
      <c r="MHF37" s="484"/>
      <c r="MHG37" s="484"/>
      <c r="MHH37" s="484"/>
      <c r="MHI37" s="484"/>
      <c r="MHJ37" s="484"/>
      <c r="MHK37" s="484"/>
      <c r="MHL37" s="484"/>
      <c r="MHM37" s="484"/>
      <c r="MHN37" s="484"/>
      <c r="MHO37" s="484"/>
      <c r="MHP37" s="484"/>
      <c r="MHQ37" s="484"/>
      <c r="MHR37" s="484"/>
      <c r="MHS37" s="484"/>
      <c r="MHT37" s="484"/>
      <c r="MHU37" s="484"/>
      <c r="MHV37" s="484"/>
      <c r="MHW37" s="484"/>
      <c r="MHX37" s="484"/>
      <c r="MHY37" s="484"/>
      <c r="MHZ37" s="484"/>
      <c r="MIA37" s="484"/>
      <c r="MIB37" s="484"/>
      <c r="MIC37" s="484"/>
      <c r="MID37" s="484"/>
      <c r="MIE37" s="484"/>
      <c r="MIF37" s="484"/>
      <c r="MIG37" s="484"/>
      <c r="MIH37" s="484"/>
      <c r="MII37" s="484"/>
      <c r="MIJ37" s="484"/>
      <c r="MIK37" s="484"/>
      <c r="MIL37" s="484"/>
      <c r="MIM37" s="484"/>
      <c r="MIN37" s="484"/>
      <c r="MIO37" s="484"/>
      <c r="MIP37" s="484"/>
      <c r="MIQ37" s="484"/>
      <c r="MIR37" s="484"/>
      <c r="MIS37" s="484"/>
      <c r="MIT37" s="484"/>
      <c r="MIU37" s="484"/>
      <c r="MIV37" s="484"/>
      <c r="MIW37" s="484"/>
      <c r="MIX37" s="484"/>
      <c r="MIY37" s="484"/>
      <c r="MIZ37" s="484"/>
      <c r="MJA37" s="484"/>
      <c r="MJB37" s="484"/>
      <c r="MJC37" s="484"/>
      <c r="MJD37" s="484"/>
      <c r="MJE37" s="484"/>
      <c r="MJF37" s="484"/>
      <c r="MJG37" s="484"/>
      <c r="MJH37" s="484"/>
      <c r="MJI37" s="484"/>
      <c r="MJJ37" s="484"/>
      <c r="MJK37" s="484"/>
      <c r="MJL37" s="484"/>
      <c r="MJM37" s="484"/>
      <c r="MJN37" s="484"/>
      <c r="MJO37" s="484"/>
      <c r="MJP37" s="484"/>
      <c r="MJQ37" s="484"/>
      <c r="MJR37" s="484"/>
      <c r="MJS37" s="484"/>
      <c r="MJT37" s="484"/>
      <c r="MJU37" s="484"/>
      <c r="MJV37" s="484"/>
      <c r="MJW37" s="484"/>
      <c r="MJX37" s="484"/>
      <c r="MJY37" s="484"/>
      <c r="MJZ37" s="484"/>
      <c r="MKA37" s="484"/>
      <c r="MKB37" s="484"/>
      <c r="MKC37" s="484"/>
      <c r="MKD37" s="484"/>
      <c r="MKE37" s="484"/>
      <c r="MKF37" s="484"/>
      <c r="MKG37" s="484"/>
      <c r="MKH37" s="484"/>
      <c r="MKI37" s="484"/>
      <c r="MKJ37" s="484"/>
      <c r="MKK37" s="484"/>
      <c r="MKL37" s="484"/>
      <c r="MKM37" s="484"/>
      <c r="MKN37" s="484"/>
      <c r="MKO37" s="484"/>
      <c r="MKP37" s="484"/>
      <c r="MKQ37" s="484"/>
      <c r="MKR37" s="484"/>
      <c r="MKS37" s="484"/>
      <c r="MKT37" s="484"/>
      <c r="MKU37" s="484"/>
      <c r="MKV37" s="484"/>
      <c r="MKW37" s="484"/>
      <c r="MKX37" s="484"/>
      <c r="MKY37" s="484"/>
      <c r="MKZ37" s="484"/>
      <c r="MLA37" s="484"/>
      <c r="MLB37" s="484"/>
      <c r="MLC37" s="484"/>
      <c r="MLD37" s="484"/>
      <c r="MLE37" s="484"/>
      <c r="MLF37" s="484"/>
      <c r="MLG37" s="484"/>
      <c r="MLH37" s="484"/>
      <c r="MLI37" s="484"/>
      <c r="MLJ37" s="484"/>
      <c r="MLK37" s="484"/>
      <c r="MLL37" s="484"/>
      <c r="MLM37" s="484"/>
      <c r="MLN37" s="484"/>
      <c r="MLO37" s="484"/>
      <c r="MLP37" s="484"/>
      <c r="MLQ37" s="484"/>
      <c r="MLR37" s="484"/>
      <c r="MLS37" s="484"/>
      <c r="MLT37" s="484"/>
      <c r="MLU37" s="484"/>
      <c r="MLV37" s="484"/>
      <c r="MLW37" s="484"/>
      <c r="MLX37" s="484"/>
      <c r="MLY37" s="484"/>
      <c r="MLZ37" s="484"/>
      <c r="MMA37" s="484"/>
      <c r="MMB37" s="484"/>
      <c r="MMC37" s="484"/>
      <c r="MMD37" s="484"/>
      <c r="MME37" s="484"/>
      <c r="MMF37" s="484"/>
      <c r="MMG37" s="484"/>
      <c r="MMH37" s="484"/>
      <c r="MMI37" s="484"/>
      <c r="MMJ37" s="484"/>
      <c r="MMK37" s="484"/>
      <c r="MML37" s="484"/>
      <c r="MMM37" s="484"/>
      <c r="MMN37" s="484"/>
      <c r="MMO37" s="484"/>
      <c r="MMP37" s="484"/>
      <c r="MMQ37" s="484"/>
      <c r="MMR37" s="484"/>
      <c r="MMS37" s="484"/>
      <c r="MMT37" s="484"/>
      <c r="MMU37" s="484"/>
      <c r="MMV37" s="484"/>
      <c r="MMW37" s="484"/>
      <c r="MMX37" s="484"/>
      <c r="MMY37" s="484"/>
      <c r="MMZ37" s="484"/>
      <c r="MNA37" s="484"/>
      <c r="MNB37" s="484"/>
      <c r="MNC37" s="484"/>
      <c r="MND37" s="484"/>
      <c r="MNE37" s="484"/>
      <c r="MNF37" s="484"/>
      <c r="MNG37" s="484"/>
      <c r="MNH37" s="484"/>
      <c r="MNI37" s="484"/>
      <c r="MNJ37" s="484"/>
      <c r="MNK37" s="484"/>
      <c r="MNL37" s="484"/>
      <c r="MNM37" s="484"/>
      <c r="MNN37" s="484"/>
      <c r="MNO37" s="484"/>
      <c r="MNP37" s="484"/>
      <c r="MNQ37" s="484"/>
      <c r="MNR37" s="484"/>
      <c r="MNS37" s="484"/>
      <c r="MNT37" s="484"/>
      <c r="MNU37" s="484"/>
      <c r="MNV37" s="484"/>
      <c r="MNW37" s="484"/>
      <c r="MNX37" s="484"/>
      <c r="MNY37" s="484"/>
      <c r="MNZ37" s="484"/>
      <c r="MOA37" s="484"/>
      <c r="MOB37" s="484"/>
      <c r="MOC37" s="484"/>
      <c r="MOD37" s="484"/>
      <c r="MOE37" s="484"/>
      <c r="MOF37" s="484"/>
      <c r="MOG37" s="484"/>
      <c r="MOH37" s="484"/>
      <c r="MOI37" s="484"/>
      <c r="MOJ37" s="484"/>
      <c r="MOK37" s="484"/>
      <c r="MOL37" s="484"/>
      <c r="MOM37" s="484"/>
      <c r="MON37" s="484"/>
      <c r="MOO37" s="484"/>
      <c r="MOP37" s="484"/>
      <c r="MOQ37" s="484"/>
      <c r="MOR37" s="484"/>
      <c r="MOS37" s="484"/>
      <c r="MOT37" s="484"/>
      <c r="MOU37" s="484"/>
      <c r="MOV37" s="484"/>
      <c r="MOW37" s="484"/>
      <c r="MOX37" s="484"/>
      <c r="MOY37" s="484"/>
      <c r="MOZ37" s="484"/>
      <c r="MPA37" s="484"/>
      <c r="MPB37" s="484"/>
      <c r="MPC37" s="484"/>
      <c r="MPD37" s="484"/>
      <c r="MPE37" s="484"/>
      <c r="MPF37" s="484"/>
      <c r="MPG37" s="484"/>
      <c r="MPH37" s="484"/>
      <c r="MPI37" s="484"/>
      <c r="MPJ37" s="484"/>
      <c r="MPK37" s="484"/>
      <c r="MPL37" s="484"/>
      <c r="MPM37" s="484"/>
      <c r="MPN37" s="484"/>
      <c r="MPO37" s="484"/>
      <c r="MPP37" s="484"/>
      <c r="MPQ37" s="484"/>
      <c r="MPR37" s="484"/>
      <c r="MPS37" s="484"/>
      <c r="MPT37" s="484"/>
      <c r="MPU37" s="484"/>
      <c r="MPV37" s="484"/>
      <c r="MPW37" s="484"/>
      <c r="MPX37" s="484"/>
      <c r="MPY37" s="484"/>
      <c r="MPZ37" s="484"/>
      <c r="MQA37" s="484"/>
      <c r="MQB37" s="484"/>
      <c r="MQC37" s="484"/>
      <c r="MQD37" s="484"/>
      <c r="MQE37" s="484"/>
      <c r="MQF37" s="484"/>
      <c r="MQG37" s="484"/>
      <c r="MQH37" s="484"/>
      <c r="MQI37" s="484"/>
      <c r="MQJ37" s="484"/>
      <c r="MQK37" s="484"/>
      <c r="MQL37" s="484"/>
      <c r="MQM37" s="484"/>
      <c r="MQN37" s="484"/>
      <c r="MQO37" s="484"/>
      <c r="MQP37" s="484"/>
      <c r="MQQ37" s="484"/>
      <c r="MQR37" s="484"/>
      <c r="MQS37" s="484"/>
      <c r="MQT37" s="484"/>
      <c r="MQU37" s="484"/>
      <c r="MQV37" s="484"/>
      <c r="MQW37" s="484"/>
      <c r="MQX37" s="484"/>
      <c r="MQY37" s="484"/>
      <c r="MQZ37" s="484"/>
      <c r="MRA37" s="484"/>
      <c r="MRB37" s="484"/>
      <c r="MRC37" s="484"/>
      <c r="MRD37" s="484"/>
      <c r="MRE37" s="484"/>
      <c r="MRF37" s="484"/>
      <c r="MRG37" s="484"/>
      <c r="MRH37" s="484"/>
      <c r="MRI37" s="484"/>
      <c r="MRJ37" s="484"/>
      <c r="MRK37" s="484"/>
      <c r="MRL37" s="484"/>
      <c r="MRM37" s="484"/>
      <c r="MRN37" s="484"/>
      <c r="MRO37" s="484"/>
      <c r="MRP37" s="484"/>
      <c r="MRQ37" s="484"/>
      <c r="MRR37" s="484"/>
      <c r="MRS37" s="484"/>
      <c r="MRT37" s="484"/>
      <c r="MRU37" s="484"/>
      <c r="MRV37" s="484"/>
      <c r="MRW37" s="484"/>
      <c r="MRX37" s="484"/>
      <c r="MRY37" s="484"/>
      <c r="MRZ37" s="484"/>
      <c r="MSA37" s="484"/>
      <c r="MSB37" s="484"/>
      <c r="MSC37" s="484"/>
      <c r="MSD37" s="484"/>
      <c r="MSE37" s="484"/>
      <c r="MSF37" s="484"/>
      <c r="MSG37" s="484"/>
      <c r="MSH37" s="484"/>
      <c r="MSI37" s="484"/>
      <c r="MSJ37" s="484"/>
      <c r="MSK37" s="484"/>
      <c r="MSL37" s="484"/>
      <c r="MSM37" s="484"/>
      <c r="MSN37" s="484"/>
      <c r="MSO37" s="484"/>
      <c r="MSP37" s="484"/>
      <c r="MSQ37" s="484"/>
      <c r="MSR37" s="484"/>
      <c r="MSS37" s="484"/>
      <c r="MST37" s="484"/>
      <c r="MSU37" s="484"/>
      <c r="MSV37" s="484"/>
      <c r="MSW37" s="484"/>
      <c r="MSX37" s="484"/>
      <c r="MSY37" s="484"/>
      <c r="MSZ37" s="484"/>
      <c r="MTA37" s="484"/>
      <c r="MTB37" s="484"/>
      <c r="MTC37" s="484"/>
      <c r="MTD37" s="484"/>
      <c r="MTE37" s="484"/>
      <c r="MTF37" s="484"/>
      <c r="MTG37" s="484"/>
      <c r="MTH37" s="484"/>
      <c r="MTI37" s="484"/>
      <c r="MTJ37" s="484"/>
      <c r="MTK37" s="484"/>
      <c r="MTL37" s="484"/>
      <c r="MTM37" s="484"/>
      <c r="MTN37" s="484"/>
      <c r="MTO37" s="484"/>
      <c r="MTP37" s="484"/>
      <c r="MTQ37" s="484"/>
      <c r="MTR37" s="484"/>
      <c r="MTS37" s="484"/>
      <c r="MTT37" s="484"/>
      <c r="MTU37" s="484"/>
      <c r="MTV37" s="484"/>
      <c r="MTW37" s="484"/>
      <c r="MTX37" s="484"/>
      <c r="MTY37" s="484"/>
      <c r="MTZ37" s="484"/>
      <c r="MUA37" s="484"/>
      <c r="MUB37" s="484"/>
      <c r="MUC37" s="484"/>
      <c r="MUD37" s="484"/>
      <c r="MUE37" s="484"/>
      <c r="MUF37" s="484"/>
      <c r="MUG37" s="484"/>
      <c r="MUH37" s="484"/>
      <c r="MUI37" s="484"/>
      <c r="MUJ37" s="484"/>
      <c r="MUK37" s="484"/>
      <c r="MUL37" s="484"/>
      <c r="MUM37" s="484"/>
      <c r="MUN37" s="484"/>
      <c r="MUO37" s="484"/>
      <c r="MUP37" s="484"/>
      <c r="MUQ37" s="484"/>
      <c r="MUR37" s="484"/>
      <c r="MUS37" s="484"/>
      <c r="MUT37" s="484"/>
      <c r="MUU37" s="484"/>
      <c r="MUV37" s="484"/>
      <c r="MUW37" s="484"/>
      <c r="MUX37" s="484"/>
      <c r="MUY37" s="484"/>
      <c r="MUZ37" s="484"/>
      <c r="MVA37" s="484"/>
      <c r="MVB37" s="484"/>
      <c r="MVC37" s="484"/>
      <c r="MVD37" s="484"/>
      <c r="MVE37" s="484"/>
      <c r="MVF37" s="484"/>
      <c r="MVG37" s="484"/>
      <c r="MVH37" s="484"/>
      <c r="MVI37" s="484"/>
      <c r="MVJ37" s="484"/>
      <c r="MVK37" s="484"/>
      <c r="MVL37" s="484"/>
      <c r="MVM37" s="484"/>
      <c r="MVN37" s="484"/>
      <c r="MVO37" s="484"/>
      <c r="MVP37" s="484"/>
      <c r="MVQ37" s="484"/>
      <c r="MVR37" s="484"/>
      <c r="MVS37" s="484"/>
      <c r="MVT37" s="484"/>
      <c r="MVU37" s="484"/>
      <c r="MVV37" s="484"/>
      <c r="MVW37" s="484"/>
      <c r="MVX37" s="484"/>
      <c r="MVY37" s="484"/>
      <c r="MVZ37" s="484"/>
      <c r="MWA37" s="484"/>
      <c r="MWB37" s="484"/>
      <c r="MWC37" s="484"/>
      <c r="MWD37" s="484"/>
      <c r="MWE37" s="484"/>
      <c r="MWF37" s="484"/>
      <c r="MWG37" s="484"/>
      <c r="MWH37" s="484"/>
      <c r="MWI37" s="484"/>
      <c r="MWJ37" s="484"/>
      <c r="MWK37" s="484"/>
      <c r="MWL37" s="484"/>
      <c r="MWM37" s="484"/>
      <c r="MWN37" s="484"/>
      <c r="MWO37" s="484"/>
      <c r="MWP37" s="484"/>
      <c r="MWQ37" s="484"/>
      <c r="MWR37" s="484"/>
      <c r="MWS37" s="484"/>
      <c r="MWT37" s="484"/>
      <c r="MWU37" s="484"/>
      <c r="MWV37" s="484"/>
      <c r="MWW37" s="484"/>
      <c r="MWX37" s="484"/>
      <c r="MWY37" s="484"/>
      <c r="MWZ37" s="484"/>
      <c r="MXA37" s="484"/>
      <c r="MXB37" s="484"/>
      <c r="MXC37" s="484"/>
      <c r="MXD37" s="484"/>
      <c r="MXE37" s="484"/>
      <c r="MXF37" s="484"/>
      <c r="MXG37" s="484"/>
      <c r="MXH37" s="484"/>
      <c r="MXI37" s="484"/>
      <c r="MXJ37" s="484"/>
      <c r="MXK37" s="484"/>
      <c r="MXL37" s="484"/>
      <c r="MXM37" s="484"/>
      <c r="MXN37" s="484"/>
      <c r="MXO37" s="484"/>
      <c r="MXP37" s="484"/>
      <c r="MXQ37" s="484"/>
      <c r="MXR37" s="484"/>
      <c r="MXS37" s="484"/>
      <c r="MXT37" s="484"/>
      <c r="MXU37" s="484"/>
      <c r="MXV37" s="484"/>
      <c r="MXW37" s="484"/>
      <c r="MXX37" s="484"/>
      <c r="MXY37" s="484"/>
      <c r="MXZ37" s="484"/>
      <c r="MYA37" s="484"/>
      <c r="MYB37" s="484"/>
      <c r="MYC37" s="484"/>
      <c r="MYD37" s="484"/>
      <c r="MYE37" s="484"/>
      <c r="MYF37" s="484"/>
      <c r="MYG37" s="484"/>
      <c r="MYH37" s="484"/>
      <c r="MYI37" s="484"/>
      <c r="MYJ37" s="484"/>
      <c r="MYK37" s="484"/>
      <c r="MYL37" s="484"/>
      <c r="MYM37" s="484"/>
      <c r="MYN37" s="484"/>
      <c r="MYO37" s="484"/>
      <c r="MYP37" s="484"/>
      <c r="MYQ37" s="484"/>
      <c r="MYR37" s="484"/>
      <c r="MYS37" s="484"/>
      <c r="MYT37" s="484"/>
      <c r="MYU37" s="484"/>
      <c r="MYV37" s="484"/>
      <c r="MYW37" s="484"/>
      <c r="MYX37" s="484"/>
      <c r="MYY37" s="484"/>
      <c r="MYZ37" s="484"/>
      <c r="MZA37" s="484"/>
      <c r="MZB37" s="484"/>
      <c r="MZC37" s="484"/>
      <c r="MZD37" s="484"/>
      <c r="MZE37" s="484"/>
      <c r="MZF37" s="484"/>
      <c r="MZG37" s="484"/>
      <c r="MZH37" s="484"/>
      <c r="MZI37" s="484"/>
      <c r="MZJ37" s="484"/>
      <c r="MZK37" s="484"/>
      <c r="MZL37" s="484"/>
      <c r="MZM37" s="484"/>
      <c r="MZN37" s="484"/>
      <c r="MZO37" s="484"/>
      <c r="MZP37" s="484"/>
      <c r="MZQ37" s="484"/>
      <c r="MZR37" s="484"/>
      <c r="MZS37" s="484"/>
      <c r="MZT37" s="484"/>
      <c r="MZU37" s="484"/>
      <c r="MZV37" s="484"/>
      <c r="MZW37" s="484"/>
      <c r="MZX37" s="484"/>
      <c r="MZY37" s="484"/>
      <c r="MZZ37" s="484"/>
      <c r="NAA37" s="484"/>
      <c r="NAB37" s="484"/>
      <c r="NAC37" s="484"/>
      <c r="NAD37" s="484"/>
      <c r="NAE37" s="484"/>
      <c r="NAF37" s="484"/>
      <c r="NAG37" s="484"/>
      <c r="NAH37" s="484"/>
      <c r="NAI37" s="484"/>
      <c r="NAJ37" s="484"/>
      <c r="NAK37" s="484"/>
      <c r="NAL37" s="484"/>
      <c r="NAM37" s="484"/>
      <c r="NAN37" s="484"/>
      <c r="NAO37" s="484"/>
      <c r="NAP37" s="484"/>
      <c r="NAQ37" s="484"/>
      <c r="NAR37" s="484"/>
      <c r="NAS37" s="484"/>
      <c r="NAT37" s="484"/>
      <c r="NAU37" s="484"/>
      <c r="NAV37" s="484"/>
      <c r="NAW37" s="484"/>
      <c r="NAX37" s="484"/>
      <c r="NAY37" s="484"/>
      <c r="NAZ37" s="484"/>
      <c r="NBA37" s="484"/>
      <c r="NBB37" s="484"/>
      <c r="NBC37" s="484"/>
      <c r="NBD37" s="484"/>
      <c r="NBE37" s="484"/>
      <c r="NBF37" s="484"/>
      <c r="NBG37" s="484"/>
      <c r="NBH37" s="484"/>
      <c r="NBI37" s="484"/>
      <c r="NBJ37" s="484"/>
      <c r="NBK37" s="484"/>
      <c r="NBL37" s="484"/>
      <c r="NBM37" s="484"/>
      <c r="NBN37" s="484"/>
      <c r="NBO37" s="484"/>
      <c r="NBP37" s="484"/>
      <c r="NBQ37" s="484"/>
      <c r="NBR37" s="484"/>
      <c r="NBS37" s="484"/>
      <c r="NBT37" s="484"/>
      <c r="NBU37" s="484"/>
      <c r="NBV37" s="484"/>
      <c r="NBW37" s="484"/>
      <c r="NBX37" s="484"/>
      <c r="NBY37" s="484"/>
      <c r="NBZ37" s="484"/>
      <c r="NCA37" s="484"/>
      <c r="NCB37" s="484"/>
      <c r="NCC37" s="484"/>
      <c r="NCD37" s="484"/>
      <c r="NCE37" s="484"/>
      <c r="NCF37" s="484"/>
      <c r="NCG37" s="484"/>
      <c r="NCH37" s="484"/>
      <c r="NCI37" s="484"/>
      <c r="NCJ37" s="484"/>
      <c r="NCK37" s="484"/>
      <c r="NCL37" s="484"/>
      <c r="NCM37" s="484"/>
      <c r="NCN37" s="484"/>
      <c r="NCO37" s="484"/>
      <c r="NCP37" s="484"/>
      <c r="NCQ37" s="484"/>
      <c r="NCR37" s="484"/>
      <c r="NCS37" s="484"/>
      <c r="NCT37" s="484"/>
      <c r="NCU37" s="484"/>
      <c r="NCV37" s="484"/>
      <c r="NCW37" s="484"/>
      <c r="NCX37" s="484"/>
      <c r="NCY37" s="484"/>
      <c r="NCZ37" s="484"/>
      <c r="NDA37" s="484"/>
      <c r="NDB37" s="484"/>
      <c r="NDC37" s="484"/>
      <c r="NDD37" s="484"/>
      <c r="NDE37" s="484"/>
      <c r="NDF37" s="484"/>
      <c r="NDG37" s="484"/>
      <c r="NDH37" s="484"/>
      <c r="NDI37" s="484"/>
      <c r="NDJ37" s="484"/>
      <c r="NDK37" s="484"/>
      <c r="NDL37" s="484"/>
      <c r="NDM37" s="484"/>
      <c r="NDN37" s="484"/>
      <c r="NDO37" s="484"/>
      <c r="NDP37" s="484"/>
      <c r="NDQ37" s="484"/>
      <c r="NDR37" s="484"/>
      <c r="NDS37" s="484"/>
      <c r="NDT37" s="484"/>
      <c r="NDU37" s="484"/>
      <c r="NDV37" s="484"/>
      <c r="NDW37" s="484"/>
      <c r="NDX37" s="484"/>
      <c r="NDY37" s="484"/>
      <c r="NDZ37" s="484"/>
      <c r="NEA37" s="484"/>
      <c r="NEB37" s="484"/>
      <c r="NEC37" s="484"/>
      <c r="NED37" s="484"/>
      <c r="NEE37" s="484"/>
      <c r="NEF37" s="484"/>
      <c r="NEG37" s="484"/>
      <c r="NEH37" s="484"/>
      <c r="NEI37" s="484"/>
      <c r="NEJ37" s="484"/>
      <c r="NEK37" s="484"/>
      <c r="NEL37" s="484"/>
      <c r="NEM37" s="484"/>
      <c r="NEN37" s="484"/>
      <c r="NEO37" s="484"/>
      <c r="NEP37" s="484"/>
      <c r="NEQ37" s="484"/>
      <c r="NER37" s="484"/>
      <c r="NES37" s="484"/>
      <c r="NET37" s="484"/>
      <c r="NEU37" s="484"/>
      <c r="NEV37" s="484"/>
      <c r="NEW37" s="484"/>
      <c r="NEX37" s="484"/>
      <c r="NEY37" s="484"/>
      <c r="NEZ37" s="484"/>
      <c r="NFA37" s="484"/>
      <c r="NFB37" s="484"/>
      <c r="NFC37" s="484"/>
      <c r="NFD37" s="484"/>
      <c r="NFE37" s="484"/>
      <c r="NFF37" s="484"/>
      <c r="NFG37" s="484"/>
      <c r="NFH37" s="484"/>
      <c r="NFI37" s="484"/>
      <c r="NFJ37" s="484"/>
      <c r="NFK37" s="484"/>
      <c r="NFL37" s="484"/>
      <c r="NFM37" s="484"/>
      <c r="NFN37" s="484"/>
      <c r="NFO37" s="484"/>
      <c r="NFP37" s="484"/>
      <c r="NFQ37" s="484"/>
      <c r="NFR37" s="484"/>
      <c r="NFS37" s="484"/>
      <c r="NFT37" s="484"/>
      <c r="NFU37" s="484"/>
      <c r="NFV37" s="484"/>
      <c r="NFW37" s="484"/>
      <c r="NFX37" s="484"/>
      <c r="NFY37" s="484"/>
      <c r="NFZ37" s="484"/>
      <c r="NGA37" s="484"/>
      <c r="NGB37" s="484"/>
      <c r="NGC37" s="484"/>
      <c r="NGD37" s="484"/>
      <c r="NGE37" s="484"/>
      <c r="NGF37" s="484"/>
      <c r="NGG37" s="484"/>
      <c r="NGH37" s="484"/>
      <c r="NGI37" s="484"/>
      <c r="NGJ37" s="484"/>
      <c r="NGK37" s="484"/>
      <c r="NGL37" s="484"/>
      <c r="NGM37" s="484"/>
      <c r="NGN37" s="484"/>
      <c r="NGO37" s="484"/>
      <c r="NGP37" s="484"/>
      <c r="NGQ37" s="484"/>
      <c r="NGR37" s="484"/>
      <c r="NGS37" s="484"/>
      <c r="NGT37" s="484"/>
      <c r="NGU37" s="484"/>
      <c r="NGV37" s="484"/>
      <c r="NGW37" s="484"/>
      <c r="NGX37" s="484"/>
      <c r="NGY37" s="484"/>
      <c r="NGZ37" s="484"/>
      <c r="NHA37" s="484"/>
      <c r="NHB37" s="484"/>
      <c r="NHC37" s="484"/>
      <c r="NHD37" s="484"/>
      <c r="NHE37" s="484"/>
      <c r="NHF37" s="484"/>
      <c r="NHG37" s="484"/>
      <c r="NHH37" s="484"/>
      <c r="NHI37" s="484"/>
      <c r="NHJ37" s="484"/>
      <c r="NHK37" s="484"/>
      <c r="NHL37" s="484"/>
      <c r="NHM37" s="484"/>
      <c r="NHN37" s="484"/>
      <c r="NHO37" s="484"/>
      <c r="NHP37" s="484"/>
      <c r="NHQ37" s="484"/>
      <c r="NHR37" s="484"/>
      <c r="NHS37" s="484"/>
      <c r="NHT37" s="484"/>
      <c r="NHU37" s="484"/>
      <c r="NHV37" s="484"/>
      <c r="NHW37" s="484"/>
      <c r="NHX37" s="484"/>
      <c r="NHY37" s="484"/>
      <c r="NHZ37" s="484"/>
      <c r="NIA37" s="484"/>
      <c r="NIB37" s="484"/>
      <c r="NIC37" s="484"/>
      <c r="NID37" s="484"/>
      <c r="NIE37" s="484"/>
      <c r="NIF37" s="484"/>
      <c r="NIG37" s="484"/>
      <c r="NIH37" s="484"/>
      <c r="NII37" s="484"/>
      <c r="NIJ37" s="484"/>
      <c r="NIK37" s="484"/>
      <c r="NIL37" s="484"/>
      <c r="NIM37" s="484"/>
      <c r="NIN37" s="484"/>
      <c r="NIO37" s="484"/>
      <c r="NIP37" s="484"/>
      <c r="NIQ37" s="484"/>
      <c r="NIR37" s="484"/>
      <c r="NIS37" s="484"/>
      <c r="NIT37" s="484"/>
      <c r="NIU37" s="484"/>
      <c r="NIV37" s="484"/>
      <c r="NIW37" s="484"/>
      <c r="NIX37" s="484"/>
      <c r="NIY37" s="484"/>
      <c r="NIZ37" s="484"/>
      <c r="NJA37" s="484"/>
      <c r="NJB37" s="484"/>
      <c r="NJC37" s="484"/>
      <c r="NJD37" s="484"/>
      <c r="NJE37" s="484"/>
      <c r="NJF37" s="484"/>
      <c r="NJG37" s="484"/>
      <c r="NJH37" s="484"/>
      <c r="NJI37" s="484"/>
      <c r="NJJ37" s="484"/>
      <c r="NJK37" s="484"/>
      <c r="NJL37" s="484"/>
      <c r="NJM37" s="484"/>
      <c r="NJN37" s="484"/>
      <c r="NJO37" s="484"/>
      <c r="NJP37" s="484"/>
      <c r="NJQ37" s="484"/>
      <c r="NJR37" s="484"/>
      <c r="NJS37" s="484"/>
      <c r="NJT37" s="484"/>
      <c r="NJU37" s="484"/>
      <c r="NJV37" s="484"/>
      <c r="NJW37" s="484"/>
      <c r="NJX37" s="484"/>
      <c r="NJY37" s="484"/>
      <c r="NJZ37" s="484"/>
      <c r="NKA37" s="484"/>
      <c r="NKB37" s="484"/>
      <c r="NKC37" s="484"/>
      <c r="NKD37" s="484"/>
      <c r="NKE37" s="484"/>
      <c r="NKF37" s="484"/>
      <c r="NKG37" s="484"/>
      <c r="NKH37" s="484"/>
      <c r="NKI37" s="484"/>
      <c r="NKJ37" s="484"/>
      <c r="NKK37" s="484"/>
      <c r="NKL37" s="484"/>
      <c r="NKM37" s="484"/>
      <c r="NKN37" s="484"/>
      <c r="NKO37" s="484"/>
      <c r="NKP37" s="484"/>
      <c r="NKQ37" s="484"/>
      <c r="NKR37" s="484"/>
      <c r="NKS37" s="484"/>
      <c r="NKT37" s="484"/>
      <c r="NKU37" s="484"/>
      <c r="NKV37" s="484"/>
      <c r="NKW37" s="484"/>
      <c r="NKX37" s="484"/>
      <c r="NKY37" s="484"/>
      <c r="NKZ37" s="484"/>
      <c r="NLA37" s="484"/>
      <c r="NLB37" s="484"/>
      <c r="NLC37" s="484"/>
      <c r="NLD37" s="484"/>
      <c r="NLE37" s="484"/>
      <c r="NLF37" s="484"/>
      <c r="NLG37" s="484"/>
      <c r="NLH37" s="484"/>
      <c r="NLI37" s="484"/>
      <c r="NLJ37" s="484"/>
      <c r="NLK37" s="484"/>
      <c r="NLL37" s="484"/>
      <c r="NLM37" s="484"/>
      <c r="NLN37" s="484"/>
      <c r="NLO37" s="484"/>
      <c r="NLP37" s="484"/>
      <c r="NLQ37" s="484"/>
      <c r="NLR37" s="484"/>
      <c r="NLS37" s="484"/>
      <c r="NLT37" s="484"/>
      <c r="NLU37" s="484"/>
      <c r="NLV37" s="484"/>
      <c r="NLW37" s="484"/>
      <c r="NLX37" s="484"/>
      <c r="NLY37" s="484"/>
      <c r="NLZ37" s="484"/>
      <c r="NMA37" s="484"/>
      <c r="NMB37" s="484"/>
      <c r="NMC37" s="484"/>
      <c r="NMD37" s="484"/>
      <c r="NME37" s="484"/>
      <c r="NMF37" s="484"/>
      <c r="NMG37" s="484"/>
      <c r="NMH37" s="484"/>
      <c r="NMI37" s="484"/>
      <c r="NMJ37" s="484"/>
      <c r="NMK37" s="484"/>
      <c r="NML37" s="484"/>
      <c r="NMM37" s="484"/>
      <c r="NMN37" s="484"/>
      <c r="NMO37" s="484"/>
      <c r="NMP37" s="484"/>
      <c r="NMQ37" s="484"/>
      <c r="NMR37" s="484"/>
      <c r="NMS37" s="484"/>
      <c r="NMT37" s="484"/>
      <c r="NMU37" s="484"/>
      <c r="NMV37" s="484"/>
      <c r="NMW37" s="484"/>
      <c r="NMX37" s="484"/>
      <c r="NMY37" s="484"/>
      <c r="NMZ37" s="484"/>
      <c r="NNA37" s="484"/>
      <c r="NNB37" s="484"/>
      <c r="NNC37" s="484"/>
      <c r="NND37" s="484"/>
      <c r="NNE37" s="484"/>
      <c r="NNF37" s="484"/>
      <c r="NNG37" s="484"/>
      <c r="NNH37" s="484"/>
      <c r="NNI37" s="484"/>
      <c r="NNJ37" s="484"/>
      <c r="NNK37" s="484"/>
      <c r="NNL37" s="484"/>
      <c r="NNM37" s="484"/>
      <c r="NNN37" s="484"/>
      <c r="NNO37" s="484"/>
      <c r="NNP37" s="484"/>
      <c r="NNQ37" s="484"/>
      <c r="NNR37" s="484"/>
      <c r="NNS37" s="484"/>
      <c r="NNT37" s="484"/>
      <c r="NNU37" s="484"/>
      <c r="NNV37" s="484"/>
      <c r="NNW37" s="484"/>
      <c r="NNX37" s="484"/>
      <c r="NNY37" s="484"/>
      <c r="NNZ37" s="484"/>
      <c r="NOA37" s="484"/>
      <c r="NOB37" s="484"/>
      <c r="NOC37" s="484"/>
      <c r="NOD37" s="484"/>
      <c r="NOE37" s="484"/>
      <c r="NOF37" s="484"/>
      <c r="NOG37" s="484"/>
      <c r="NOH37" s="484"/>
      <c r="NOI37" s="484"/>
      <c r="NOJ37" s="484"/>
      <c r="NOK37" s="484"/>
      <c r="NOL37" s="484"/>
      <c r="NOM37" s="484"/>
      <c r="NON37" s="484"/>
      <c r="NOO37" s="484"/>
      <c r="NOP37" s="484"/>
      <c r="NOQ37" s="484"/>
      <c r="NOR37" s="484"/>
      <c r="NOS37" s="484"/>
      <c r="NOT37" s="484"/>
      <c r="NOU37" s="484"/>
      <c r="NOV37" s="484"/>
      <c r="NOW37" s="484"/>
      <c r="NOX37" s="484"/>
      <c r="NOY37" s="484"/>
      <c r="NOZ37" s="484"/>
      <c r="NPA37" s="484"/>
      <c r="NPB37" s="484"/>
      <c r="NPC37" s="484"/>
      <c r="NPD37" s="484"/>
      <c r="NPE37" s="484"/>
      <c r="NPF37" s="484"/>
      <c r="NPG37" s="484"/>
      <c r="NPH37" s="484"/>
      <c r="NPI37" s="484"/>
      <c r="NPJ37" s="484"/>
      <c r="NPK37" s="484"/>
      <c r="NPL37" s="484"/>
      <c r="NPM37" s="484"/>
      <c r="NPN37" s="484"/>
      <c r="NPO37" s="484"/>
      <c r="NPP37" s="484"/>
      <c r="NPQ37" s="484"/>
      <c r="NPR37" s="484"/>
      <c r="NPS37" s="484"/>
      <c r="NPT37" s="484"/>
      <c r="NPU37" s="484"/>
      <c r="NPV37" s="484"/>
      <c r="NPW37" s="484"/>
      <c r="NPX37" s="484"/>
      <c r="NPY37" s="484"/>
      <c r="NPZ37" s="484"/>
      <c r="NQA37" s="484"/>
      <c r="NQB37" s="484"/>
      <c r="NQC37" s="484"/>
      <c r="NQD37" s="484"/>
      <c r="NQE37" s="484"/>
      <c r="NQF37" s="484"/>
      <c r="NQG37" s="484"/>
      <c r="NQH37" s="484"/>
      <c r="NQI37" s="484"/>
      <c r="NQJ37" s="484"/>
      <c r="NQK37" s="484"/>
      <c r="NQL37" s="484"/>
      <c r="NQM37" s="484"/>
      <c r="NQN37" s="484"/>
      <c r="NQO37" s="484"/>
      <c r="NQP37" s="484"/>
      <c r="NQQ37" s="484"/>
      <c r="NQR37" s="484"/>
      <c r="NQS37" s="484"/>
      <c r="NQT37" s="484"/>
      <c r="NQU37" s="484"/>
      <c r="NQV37" s="484"/>
      <c r="NQW37" s="484"/>
      <c r="NQX37" s="484"/>
      <c r="NQY37" s="484"/>
      <c r="NQZ37" s="484"/>
      <c r="NRA37" s="484"/>
      <c r="NRB37" s="484"/>
      <c r="NRC37" s="484"/>
      <c r="NRD37" s="484"/>
      <c r="NRE37" s="484"/>
      <c r="NRF37" s="484"/>
      <c r="NRG37" s="484"/>
      <c r="NRH37" s="484"/>
      <c r="NRI37" s="484"/>
      <c r="NRJ37" s="484"/>
      <c r="NRK37" s="484"/>
      <c r="NRL37" s="484"/>
      <c r="NRM37" s="484"/>
      <c r="NRN37" s="484"/>
      <c r="NRO37" s="484"/>
      <c r="NRP37" s="484"/>
      <c r="NRQ37" s="484"/>
      <c r="NRR37" s="484"/>
      <c r="NRS37" s="484"/>
      <c r="NRT37" s="484"/>
      <c r="NRU37" s="484"/>
      <c r="NRV37" s="484"/>
      <c r="NRW37" s="484"/>
      <c r="NRX37" s="484"/>
      <c r="NRY37" s="484"/>
      <c r="NRZ37" s="484"/>
      <c r="NSA37" s="484"/>
      <c r="NSB37" s="484"/>
      <c r="NSC37" s="484"/>
      <c r="NSD37" s="484"/>
      <c r="NSE37" s="484"/>
      <c r="NSF37" s="484"/>
      <c r="NSG37" s="484"/>
      <c r="NSH37" s="484"/>
      <c r="NSI37" s="484"/>
      <c r="NSJ37" s="484"/>
      <c r="NSK37" s="484"/>
      <c r="NSL37" s="484"/>
      <c r="NSM37" s="484"/>
      <c r="NSN37" s="484"/>
      <c r="NSO37" s="484"/>
      <c r="NSP37" s="484"/>
      <c r="NSQ37" s="484"/>
      <c r="NSR37" s="484"/>
      <c r="NSS37" s="484"/>
      <c r="NST37" s="484"/>
      <c r="NSU37" s="484"/>
      <c r="NSV37" s="484"/>
      <c r="NSW37" s="484"/>
      <c r="NSX37" s="484"/>
      <c r="NSY37" s="484"/>
      <c r="NSZ37" s="484"/>
      <c r="NTA37" s="484"/>
      <c r="NTB37" s="484"/>
      <c r="NTC37" s="484"/>
      <c r="NTD37" s="484"/>
      <c r="NTE37" s="484"/>
      <c r="NTF37" s="484"/>
      <c r="NTG37" s="484"/>
      <c r="NTH37" s="484"/>
      <c r="NTI37" s="484"/>
      <c r="NTJ37" s="484"/>
      <c r="NTK37" s="484"/>
      <c r="NTL37" s="484"/>
      <c r="NTM37" s="484"/>
      <c r="NTN37" s="484"/>
      <c r="NTO37" s="484"/>
      <c r="NTP37" s="484"/>
      <c r="NTQ37" s="484"/>
      <c r="NTR37" s="484"/>
      <c r="NTS37" s="484"/>
      <c r="NTT37" s="484"/>
      <c r="NTU37" s="484"/>
      <c r="NTV37" s="484"/>
      <c r="NTW37" s="484"/>
      <c r="NTX37" s="484"/>
      <c r="NTY37" s="484"/>
      <c r="NTZ37" s="484"/>
      <c r="NUA37" s="484"/>
      <c r="NUB37" s="484"/>
      <c r="NUC37" s="484"/>
      <c r="NUD37" s="484"/>
      <c r="NUE37" s="484"/>
      <c r="NUF37" s="484"/>
      <c r="NUG37" s="484"/>
      <c r="NUH37" s="484"/>
      <c r="NUI37" s="484"/>
      <c r="NUJ37" s="484"/>
      <c r="NUK37" s="484"/>
      <c r="NUL37" s="484"/>
      <c r="NUM37" s="484"/>
      <c r="NUN37" s="484"/>
      <c r="NUO37" s="484"/>
      <c r="NUP37" s="484"/>
      <c r="NUQ37" s="484"/>
      <c r="NUR37" s="484"/>
      <c r="NUS37" s="484"/>
      <c r="NUT37" s="484"/>
      <c r="NUU37" s="484"/>
      <c r="NUV37" s="484"/>
      <c r="NUW37" s="484"/>
      <c r="NUX37" s="484"/>
      <c r="NUY37" s="484"/>
      <c r="NUZ37" s="484"/>
      <c r="NVA37" s="484"/>
      <c r="NVB37" s="484"/>
      <c r="NVC37" s="484"/>
      <c r="NVD37" s="484"/>
      <c r="NVE37" s="484"/>
      <c r="NVF37" s="484"/>
      <c r="NVG37" s="484"/>
      <c r="NVH37" s="484"/>
      <c r="NVI37" s="484"/>
      <c r="NVJ37" s="484"/>
      <c r="NVK37" s="484"/>
      <c r="NVL37" s="484"/>
      <c r="NVM37" s="484"/>
      <c r="NVN37" s="484"/>
      <c r="NVO37" s="484"/>
      <c r="NVP37" s="484"/>
      <c r="NVQ37" s="484"/>
      <c r="NVR37" s="484"/>
      <c r="NVS37" s="484"/>
      <c r="NVT37" s="484"/>
      <c r="NVU37" s="484"/>
      <c r="NVV37" s="484"/>
      <c r="NVW37" s="484"/>
      <c r="NVX37" s="484"/>
      <c r="NVY37" s="484"/>
      <c r="NVZ37" s="484"/>
      <c r="NWA37" s="484"/>
      <c r="NWB37" s="484"/>
      <c r="NWC37" s="484"/>
      <c r="NWD37" s="484"/>
      <c r="NWE37" s="484"/>
      <c r="NWF37" s="484"/>
      <c r="NWG37" s="484"/>
      <c r="NWH37" s="484"/>
      <c r="NWI37" s="484"/>
      <c r="NWJ37" s="484"/>
      <c r="NWK37" s="484"/>
      <c r="NWL37" s="484"/>
      <c r="NWM37" s="484"/>
      <c r="NWN37" s="484"/>
      <c r="NWO37" s="484"/>
      <c r="NWP37" s="484"/>
      <c r="NWQ37" s="484"/>
      <c r="NWR37" s="484"/>
      <c r="NWS37" s="484"/>
      <c r="NWT37" s="484"/>
      <c r="NWU37" s="484"/>
      <c r="NWV37" s="484"/>
      <c r="NWW37" s="484"/>
      <c r="NWX37" s="484"/>
      <c r="NWY37" s="484"/>
      <c r="NWZ37" s="484"/>
      <c r="NXA37" s="484"/>
      <c r="NXB37" s="484"/>
      <c r="NXC37" s="484"/>
      <c r="NXD37" s="484"/>
      <c r="NXE37" s="484"/>
      <c r="NXF37" s="484"/>
      <c r="NXG37" s="484"/>
      <c r="NXH37" s="484"/>
      <c r="NXI37" s="484"/>
      <c r="NXJ37" s="484"/>
      <c r="NXK37" s="484"/>
      <c r="NXL37" s="484"/>
      <c r="NXM37" s="484"/>
      <c r="NXN37" s="484"/>
      <c r="NXO37" s="484"/>
      <c r="NXP37" s="484"/>
      <c r="NXQ37" s="484"/>
      <c r="NXR37" s="484"/>
      <c r="NXS37" s="484"/>
      <c r="NXT37" s="484"/>
      <c r="NXU37" s="484"/>
      <c r="NXV37" s="484"/>
      <c r="NXW37" s="484"/>
      <c r="NXX37" s="484"/>
      <c r="NXY37" s="484"/>
      <c r="NXZ37" s="484"/>
      <c r="NYA37" s="484"/>
      <c r="NYB37" s="484"/>
      <c r="NYC37" s="484"/>
      <c r="NYD37" s="484"/>
      <c r="NYE37" s="484"/>
      <c r="NYF37" s="484"/>
      <c r="NYG37" s="484"/>
      <c r="NYH37" s="484"/>
      <c r="NYI37" s="484"/>
      <c r="NYJ37" s="484"/>
      <c r="NYK37" s="484"/>
      <c r="NYL37" s="484"/>
      <c r="NYM37" s="484"/>
      <c r="NYN37" s="484"/>
      <c r="NYO37" s="484"/>
      <c r="NYP37" s="484"/>
      <c r="NYQ37" s="484"/>
      <c r="NYR37" s="484"/>
      <c r="NYS37" s="484"/>
      <c r="NYT37" s="484"/>
      <c r="NYU37" s="484"/>
      <c r="NYV37" s="484"/>
      <c r="NYW37" s="484"/>
      <c r="NYX37" s="484"/>
      <c r="NYY37" s="484"/>
      <c r="NYZ37" s="484"/>
      <c r="NZA37" s="484"/>
      <c r="NZB37" s="484"/>
      <c r="NZC37" s="484"/>
      <c r="NZD37" s="484"/>
      <c r="NZE37" s="484"/>
      <c r="NZF37" s="484"/>
      <c r="NZG37" s="484"/>
      <c r="NZH37" s="484"/>
      <c r="NZI37" s="484"/>
      <c r="NZJ37" s="484"/>
      <c r="NZK37" s="484"/>
      <c r="NZL37" s="484"/>
      <c r="NZM37" s="484"/>
      <c r="NZN37" s="484"/>
      <c r="NZO37" s="484"/>
      <c r="NZP37" s="484"/>
      <c r="NZQ37" s="484"/>
      <c r="NZR37" s="484"/>
      <c r="NZS37" s="484"/>
      <c r="NZT37" s="484"/>
      <c r="NZU37" s="484"/>
      <c r="NZV37" s="484"/>
      <c r="NZW37" s="484"/>
      <c r="NZX37" s="484"/>
      <c r="NZY37" s="484"/>
      <c r="NZZ37" s="484"/>
      <c r="OAA37" s="484"/>
      <c r="OAB37" s="484"/>
      <c r="OAC37" s="484"/>
      <c r="OAD37" s="484"/>
      <c r="OAE37" s="484"/>
      <c r="OAF37" s="484"/>
      <c r="OAG37" s="484"/>
      <c r="OAH37" s="484"/>
      <c r="OAI37" s="484"/>
      <c r="OAJ37" s="484"/>
      <c r="OAK37" s="484"/>
      <c r="OAL37" s="484"/>
      <c r="OAM37" s="484"/>
      <c r="OAN37" s="484"/>
      <c r="OAO37" s="484"/>
      <c r="OAP37" s="484"/>
      <c r="OAQ37" s="484"/>
      <c r="OAR37" s="484"/>
      <c r="OAS37" s="484"/>
      <c r="OAT37" s="484"/>
      <c r="OAU37" s="484"/>
      <c r="OAV37" s="484"/>
      <c r="OAW37" s="484"/>
      <c r="OAX37" s="484"/>
      <c r="OAY37" s="484"/>
      <c r="OAZ37" s="484"/>
      <c r="OBA37" s="484"/>
      <c r="OBB37" s="484"/>
      <c r="OBC37" s="484"/>
      <c r="OBD37" s="484"/>
      <c r="OBE37" s="484"/>
      <c r="OBF37" s="484"/>
      <c r="OBG37" s="484"/>
      <c r="OBH37" s="484"/>
      <c r="OBI37" s="484"/>
      <c r="OBJ37" s="484"/>
      <c r="OBK37" s="484"/>
      <c r="OBL37" s="484"/>
      <c r="OBM37" s="484"/>
      <c r="OBN37" s="484"/>
      <c r="OBO37" s="484"/>
      <c r="OBP37" s="484"/>
      <c r="OBQ37" s="484"/>
      <c r="OBR37" s="484"/>
      <c r="OBS37" s="484"/>
      <c r="OBT37" s="484"/>
      <c r="OBU37" s="484"/>
      <c r="OBV37" s="484"/>
      <c r="OBW37" s="484"/>
      <c r="OBX37" s="484"/>
      <c r="OBY37" s="484"/>
      <c r="OBZ37" s="484"/>
      <c r="OCA37" s="484"/>
      <c r="OCB37" s="484"/>
      <c r="OCC37" s="484"/>
      <c r="OCD37" s="484"/>
      <c r="OCE37" s="484"/>
      <c r="OCF37" s="484"/>
      <c r="OCG37" s="484"/>
      <c r="OCH37" s="484"/>
      <c r="OCI37" s="484"/>
      <c r="OCJ37" s="484"/>
      <c r="OCK37" s="484"/>
      <c r="OCL37" s="484"/>
      <c r="OCM37" s="484"/>
      <c r="OCN37" s="484"/>
      <c r="OCO37" s="484"/>
      <c r="OCP37" s="484"/>
      <c r="OCQ37" s="484"/>
      <c r="OCR37" s="484"/>
      <c r="OCS37" s="484"/>
      <c r="OCT37" s="484"/>
      <c r="OCU37" s="484"/>
      <c r="OCV37" s="484"/>
      <c r="OCW37" s="484"/>
      <c r="OCX37" s="484"/>
      <c r="OCY37" s="484"/>
      <c r="OCZ37" s="484"/>
      <c r="ODA37" s="484"/>
      <c r="ODB37" s="484"/>
      <c r="ODC37" s="484"/>
      <c r="ODD37" s="484"/>
      <c r="ODE37" s="484"/>
      <c r="ODF37" s="484"/>
      <c r="ODG37" s="484"/>
      <c r="ODH37" s="484"/>
      <c r="ODI37" s="484"/>
      <c r="ODJ37" s="484"/>
      <c r="ODK37" s="484"/>
      <c r="ODL37" s="484"/>
      <c r="ODM37" s="484"/>
      <c r="ODN37" s="484"/>
      <c r="ODO37" s="484"/>
      <c r="ODP37" s="484"/>
      <c r="ODQ37" s="484"/>
      <c r="ODR37" s="484"/>
      <c r="ODS37" s="484"/>
      <c r="ODT37" s="484"/>
      <c r="ODU37" s="484"/>
      <c r="ODV37" s="484"/>
      <c r="ODW37" s="484"/>
      <c r="ODX37" s="484"/>
      <c r="ODY37" s="484"/>
      <c r="ODZ37" s="484"/>
      <c r="OEA37" s="484"/>
      <c r="OEB37" s="484"/>
      <c r="OEC37" s="484"/>
      <c r="OED37" s="484"/>
      <c r="OEE37" s="484"/>
      <c r="OEF37" s="484"/>
      <c r="OEG37" s="484"/>
      <c r="OEH37" s="484"/>
      <c r="OEI37" s="484"/>
      <c r="OEJ37" s="484"/>
      <c r="OEK37" s="484"/>
      <c r="OEL37" s="484"/>
      <c r="OEM37" s="484"/>
      <c r="OEN37" s="484"/>
      <c r="OEO37" s="484"/>
      <c r="OEP37" s="484"/>
      <c r="OEQ37" s="484"/>
      <c r="OER37" s="484"/>
      <c r="OES37" s="484"/>
      <c r="OET37" s="484"/>
      <c r="OEU37" s="484"/>
      <c r="OEV37" s="484"/>
      <c r="OEW37" s="484"/>
      <c r="OEX37" s="484"/>
      <c r="OEY37" s="484"/>
      <c r="OEZ37" s="484"/>
      <c r="OFA37" s="484"/>
      <c r="OFB37" s="484"/>
      <c r="OFC37" s="484"/>
      <c r="OFD37" s="484"/>
      <c r="OFE37" s="484"/>
      <c r="OFF37" s="484"/>
      <c r="OFG37" s="484"/>
      <c r="OFH37" s="484"/>
      <c r="OFI37" s="484"/>
      <c r="OFJ37" s="484"/>
      <c r="OFK37" s="484"/>
      <c r="OFL37" s="484"/>
      <c r="OFM37" s="484"/>
      <c r="OFN37" s="484"/>
      <c r="OFO37" s="484"/>
      <c r="OFP37" s="484"/>
      <c r="OFQ37" s="484"/>
      <c r="OFR37" s="484"/>
      <c r="OFS37" s="484"/>
      <c r="OFT37" s="484"/>
      <c r="OFU37" s="484"/>
      <c r="OFV37" s="484"/>
      <c r="OFW37" s="484"/>
      <c r="OFX37" s="484"/>
      <c r="OFY37" s="484"/>
      <c r="OFZ37" s="484"/>
      <c r="OGA37" s="484"/>
      <c r="OGB37" s="484"/>
      <c r="OGC37" s="484"/>
      <c r="OGD37" s="484"/>
      <c r="OGE37" s="484"/>
      <c r="OGF37" s="484"/>
      <c r="OGG37" s="484"/>
      <c r="OGH37" s="484"/>
      <c r="OGI37" s="484"/>
      <c r="OGJ37" s="484"/>
      <c r="OGK37" s="484"/>
      <c r="OGL37" s="484"/>
      <c r="OGM37" s="484"/>
      <c r="OGN37" s="484"/>
      <c r="OGO37" s="484"/>
      <c r="OGP37" s="484"/>
      <c r="OGQ37" s="484"/>
      <c r="OGR37" s="484"/>
      <c r="OGS37" s="484"/>
      <c r="OGT37" s="484"/>
      <c r="OGU37" s="484"/>
      <c r="OGV37" s="484"/>
      <c r="OGW37" s="484"/>
      <c r="OGX37" s="484"/>
      <c r="OGY37" s="484"/>
      <c r="OGZ37" s="484"/>
      <c r="OHA37" s="484"/>
      <c r="OHB37" s="484"/>
      <c r="OHC37" s="484"/>
      <c r="OHD37" s="484"/>
      <c r="OHE37" s="484"/>
      <c r="OHF37" s="484"/>
      <c r="OHG37" s="484"/>
      <c r="OHH37" s="484"/>
      <c r="OHI37" s="484"/>
      <c r="OHJ37" s="484"/>
      <c r="OHK37" s="484"/>
      <c r="OHL37" s="484"/>
      <c r="OHM37" s="484"/>
      <c r="OHN37" s="484"/>
      <c r="OHO37" s="484"/>
      <c r="OHP37" s="484"/>
      <c r="OHQ37" s="484"/>
      <c r="OHR37" s="484"/>
      <c r="OHS37" s="484"/>
      <c r="OHT37" s="484"/>
      <c r="OHU37" s="484"/>
      <c r="OHV37" s="484"/>
      <c r="OHW37" s="484"/>
      <c r="OHX37" s="484"/>
      <c r="OHY37" s="484"/>
      <c r="OHZ37" s="484"/>
      <c r="OIA37" s="484"/>
      <c r="OIB37" s="484"/>
      <c r="OIC37" s="484"/>
      <c r="OID37" s="484"/>
      <c r="OIE37" s="484"/>
      <c r="OIF37" s="484"/>
      <c r="OIG37" s="484"/>
      <c r="OIH37" s="484"/>
      <c r="OII37" s="484"/>
      <c r="OIJ37" s="484"/>
      <c r="OIK37" s="484"/>
      <c r="OIL37" s="484"/>
      <c r="OIM37" s="484"/>
      <c r="OIN37" s="484"/>
      <c r="OIO37" s="484"/>
      <c r="OIP37" s="484"/>
      <c r="OIQ37" s="484"/>
      <c r="OIR37" s="484"/>
      <c r="OIS37" s="484"/>
      <c r="OIT37" s="484"/>
      <c r="OIU37" s="484"/>
      <c r="OIV37" s="484"/>
      <c r="OIW37" s="484"/>
      <c r="OIX37" s="484"/>
      <c r="OIY37" s="484"/>
      <c r="OIZ37" s="484"/>
      <c r="OJA37" s="484"/>
      <c r="OJB37" s="484"/>
      <c r="OJC37" s="484"/>
      <c r="OJD37" s="484"/>
      <c r="OJE37" s="484"/>
      <c r="OJF37" s="484"/>
      <c r="OJG37" s="484"/>
      <c r="OJH37" s="484"/>
      <c r="OJI37" s="484"/>
      <c r="OJJ37" s="484"/>
      <c r="OJK37" s="484"/>
      <c r="OJL37" s="484"/>
      <c r="OJM37" s="484"/>
      <c r="OJN37" s="484"/>
      <c r="OJO37" s="484"/>
      <c r="OJP37" s="484"/>
      <c r="OJQ37" s="484"/>
      <c r="OJR37" s="484"/>
      <c r="OJS37" s="484"/>
      <c r="OJT37" s="484"/>
      <c r="OJU37" s="484"/>
      <c r="OJV37" s="484"/>
      <c r="OJW37" s="484"/>
      <c r="OJX37" s="484"/>
      <c r="OJY37" s="484"/>
      <c r="OJZ37" s="484"/>
      <c r="OKA37" s="484"/>
      <c r="OKB37" s="484"/>
      <c r="OKC37" s="484"/>
      <c r="OKD37" s="484"/>
      <c r="OKE37" s="484"/>
      <c r="OKF37" s="484"/>
      <c r="OKG37" s="484"/>
      <c r="OKH37" s="484"/>
      <c r="OKI37" s="484"/>
      <c r="OKJ37" s="484"/>
      <c r="OKK37" s="484"/>
      <c r="OKL37" s="484"/>
      <c r="OKM37" s="484"/>
      <c r="OKN37" s="484"/>
      <c r="OKO37" s="484"/>
      <c r="OKP37" s="484"/>
      <c r="OKQ37" s="484"/>
      <c r="OKR37" s="484"/>
      <c r="OKS37" s="484"/>
      <c r="OKT37" s="484"/>
      <c r="OKU37" s="484"/>
      <c r="OKV37" s="484"/>
      <c r="OKW37" s="484"/>
      <c r="OKX37" s="484"/>
      <c r="OKY37" s="484"/>
      <c r="OKZ37" s="484"/>
      <c r="OLA37" s="484"/>
      <c r="OLB37" s="484"/>
      <c r="OLC37" s="484"/>
      <c r="OLD37" s="484"/>
      <c r="OLE37" s="484"/>
      <c r="OLF37" s="484"/>
      <c r="OLG37" s="484"/>
      <c r="OLH37" s="484"/>
      <c r="OLI37" s="484"/>
      <c r="OLJ37" s="484"/>
      <c r="OLK37" s="484"/>
      <c r="OLL37" s="484"/>
      <c r="OLM37" s="484"/>
      <c r="OLN37" s="484"/>
      <c r="OLO37" s="484"/>
      <c r="OLP37" s="484"/>
      <c r="OLQ37" s="484"/>
      <c r="OLR37" s="484"/>
      <c r="OLS37" s="484"/>
      <c r="OLT37" s="484"/>
      <c r="OLU37" s="484"/>
      <c r="OLV37" s="484"/>
      <c r="OLW37" s="484"/>
      <c r="OLX37" s="484"/>
      <c r="OLY37" s="484"/>
      <c r="OLZ37" s="484"/>
      <c r="OMA37" s="484"/>
      <c r="OMB37" s="484"/>
      <c r="OMC37" s="484"/>
      <c r="OMD37" s="484"/>
      <c r="OME37" s="484"/>
      <c r="OMF37" s="484"/>
      <c r="OMG37" s="484"/>
      <c r="OMH37" s="484"/>
      <c r="OMI37" s="484"/>
      <c r="OMJ37" s="484"/>
      <c r="OMK37" s="484"/>
      <c r="OML37" s="484"/>
      <c r="OMM37" s="484"/>
      <c r="OMN37" s="484"/>
      <c r="OMO37" s="484"/>
      <c r="OMP37" s="484"/>
      <c r="OMQ37" s="484"/>
      <c r="OMR37" s="484"/>
      <c r="OMS37" s="484"/>
      <c r="OMT37" s="484"/>
      <c r="OMU37" s="484"/>
      <c r="OMV37" s="484"/>
      <c r="OMW37" s="484"/>
      <c r="OMX37" s="484"/>
      <c r="OMY37" s="484"/>
      <c r="OMZ37" s="484"/>
      <c r="ONA37" s="484"/>
      <c r="ONB37" s="484"/>
      <c r="ONC37" s="484"/>
      <c r="OND37" s="484"/>
      <c r="ONE37" s="484"/>
      <c r="ONF37" s="484"/>
      <c r="ONG37" s="484"/>
      <c r="ONH37" s="484"/>
      <c r="ONI37" s="484"/>
      <c r="ONJ37" s="484"/>
      <c r="ONK37" s="484"/>
      <c r="ONL37" s="484"/>
      <c r="ONM37" s="484"/>
      <c r="ONN37" s="484"/>
      <c r="ONO37" s="484"/>
      <c r="ONP37" s="484"/>
      <c r="ONQ37" s="484"/>
      <c r="ONR37" s="484"/>
      <c r="ONS37" s="484"/>
      <c r="ONT37" s="484"/>
      <c r="ONU37" s="484"/>
      <c r="ONV37" s="484"/>
      <c r="ONW37" s="484"/>
      <c r="ONX37" s="484"/>
      <c r="ONY37" s="484"/>
      <c r="ONZ37" s="484"/>
      <c r="OOA37" s="484"/>
      <c r="OOB37" s="484"/>
      <c r="OOC37" s="484"/>
      <c r="OOD37" s="484"/>
      <c r="OOE37" s="484"/>
      <c r="OOF37" s="484"/>
      <c r="OOG37" s="484"/>
      <c r="OOH37" s="484"/>
      <c r="OOI37" s="484"/>
      <c r="OOJ37" s="484"/>
      <c r="OOK37" s="484"/>
      <c r="OOL37" s="484"/>
      <c r="OOM37" s="484"/>
      <c r="OON37" s="484"/>
      <c r="OOO37" s="484"/>
      <c r="OOP37" s="484"/>
      <c r="OOQ37" s="484"/>
      <c r="OOR37" s="484"/>
      <c r="OOS37" s="484"/>
      <c r="OOT37" s="484"/>
      <c r="OOU37" s="484"/>
      <c r="OOV37" s="484"/>
      <c r="OOW37" s="484"/>
      <c r="OOX37" s="484"/>
      <c r="OOY37" s="484"/>
      <c r="OOZ37" s="484"/>
      <c r="OPA37" s="484"/>
      <c r="OPB37" s="484"/>
      <c r="OPC37" s="484"/>
      <c r="OPD37" s="484"/>
      <c r="OPE37" s="484"/>
      <c r="OPF37" s="484"/>
      <c r="OPG37" s="484"/>
      <c r="OPH37" s="484"/>
      <c r="OPI37" s="484"/>
      <c r="OPJ37" s="484"/>
      <c r="OPK37" s="484"/>
      <c r="OPL37" s="484"/>
      <c r="OPM37" s="484"/>
      <c r="OPN37" s="484"/>
      <c r="OPO37" s="484"/>
      <c r="OPP37" s="484"/>
      <c r="OPQ37" s="484"/>
      <c r="OPR37" s="484"/>
      <c r="OPS37" s="484"/>
      <c r="OPT37" s="484"/>
      <c r="OPU37" s="484"/>
      <c r="OPV37" s="484"/>
      <c r="OPW37" s="484"/>
      <c r="OPX37" s="484"/>
      <c r="OPY37" s="484"/>
      <c r="OPZ37" s="484"/>
      <c r="OQA37" s="484"/>
      <c r="OQB37" s="484"/>
      <c r="OQC37" s="484"/>
      <c r="OQD37" s="484"/>
      <c r="OQE37" s="484"/>
      <c r="OQF37" s="484"/>
      <c r="OQG37" s="484"/>
      <c r="OQH37" s="484"/>
      <c r="OQI37" s="484"/>
      <c r="OQJ37" s="484"/>
      <c r="OQK37" s="484"/>
      <c r="OQL37" s="484"/>
      <c r="OQM37" s="484"/>
      <c r="OQN37" s="484"/>
      <c r="OQO37" s="484"/>
      <c r="OQP37" s="484"/>
      <c r="OQQ37" s="484"/>
      <c r="OQR37" s="484"/>
      <c r="OQS37" s="484"/>
      <c r="OQT37" s="484"/>
      <c r="OQU37" s="484"/>
      <c r="OQV37" s="484"/>
      <c r="OQW37" s="484"/>
      <c r="OQX37" s="484"/>
      <c r="OQY37" s="484"/>
      <c r="OQZ37" s="484"/>
      <c r="ORA37" s="484"/>
      <c r="ORB37" s="484"/>
      <c r="ORC37" s="484"/>
      <c r="ORD37" s="484"/>
      <c r="ORE37" s="484"/>
      <c r="ORF37" s="484"/>
      <c r="ORG37" s="484"/>
      <c r="ORH37" s="484"/>
      <c r="ORI37" s="484"/>
      <c r="ORJ37" s="484"/>
      <c r="ORK37" s="484"/>
      <c r="ORL37" s="484"/>
      <c r="ORM37" s="484"/>
      <c r="ORN37" s="484"/>
      <c r="ORO37" s="484"/>
      <c r="ORP37" s="484"/>
      <c r="ORQ37" s="484"/>
      <c r="ORR37" s="484"/>
      <c r="ORS37" s="484"/>
      <c r="ORT37" s="484"/>
      <c r="ORU37" s="484"/>
      <c r="ORV37" s="484"/>
      <c r="ORW37" s="484"/>
      <c r="ORX37" s="484"/>
      <c r="ORY37" s="484"/>
      <c r="ORZ37" s="484"/>
      <c r="OSA37" s="484"/>
      <c r="OSB37" s="484"/>
      <c r="OSC37" s="484"/>
      <c r="OSD37" s="484"/>
      <c r="OSE37" s="484"/>
      <c r="OSF37" s="484"/>
      <c r="OSG37" s="484"/>
      <c r="OSH37" s="484"/>
      <c r="OSI37" s="484"/>
      <c r="OSJ37" s="484"/>
      <c r="OSK37" s="484"/>
      <c r="OSL37" s="484"/>
      <c r="OSM37" s="484"/>
      <c r="OSN37" s="484"/>
      <c r="OSO37" s="484"/>
      <c r="OSP37" s="484"/>
      <c r="OSQ37" s="484"/>
      <c r="OSR37" s="484"/>
      <c r="OSS37" s="484"/>
      <c r="OST37" s="484"/>
      <c r="OSU37" s="484"/>
      <c r="OSV37" s="484"/>
      <c r="OSW37" s="484"/>
      <c r="OSX37" s="484"/>
      <c r="OSY37" s="484"/>
      <c r="OSZ37" s="484"/>
      <c r="OTA37" s="484"/>
      <c r="OTB37" s="484"/>
      <c r="OTC37" s="484"/>
      <c r="OTD37" s="484"/>
      <c r="OTE37" s="484"/>
      <c r="OTF37" s="484"/>
      <c r="OTG37" s="484"/>
      <c r="OTH37" s="484"/>
      <c r="OTI37" s="484"/>
      <c r="OTJ37" s="484"/>
      <c r="OTK37" s="484"/>
      <c r="OTL37" s="484"/>
      <c r="OTM37" s="484"/>
      <c r="OTN37" s="484"/>
      <c r="OTO37" s="484"/>
      <c r="OTP37" s="484"/>
      <c r="OTQ37" s="484"/>
      <c r="OTR37" s="484"/>
      <c r="OTS37" s="484"/>
      <c r="OTT37" s="484"/>
      <c r="OTU37" s="484"/>
      <c r="OTV37" s="484"/>
      <c r="OTW37" s="484"/>
      <c r="OTX37" s="484"/>
      <c r="OTY37" s="484"/>
      <c r="OTZ37" s="484"/>
      <c r="OUA37" s="484"/>
      <c r="OUB37" s="484"/>
      <c r="OUC37" s="484"/>
      <c r="OUD37" s="484"/>
      <c r="OUE37" s="484"/>
      <c r="OUF37" s="484"/>
      <c r="OUG37" s="484"/>
      <c r="OUH37" s="484"/>
      <c r="OUI37" s="484"/>
      <c r="OUJ37" s="484"/>
      <c r="OUK37" s="484"/>
      <c r="OUL37" s="484"/>
      <c r="OUM37" s="484"/>
      <c r="OUN37" s="484"/>
      <c r="OUO37" s="484"/>
      <c r="OUP37" s="484"/>
      <c r="OUQ37" s="484"/>
      <c r="OUR37" s="484"/>
      <c r="OUS37" s="484"/>
      <c r="OUT37" s="484"/>
      <c r="OUU37" s="484"/>
      <c r="OUV37" s="484"/>
      <c r="OUW37" s="484"/>
      <c r="OUX37" s="484"/>
      <c r="OUY37" s="484"/>
      <c r="OUZ37" s="484"/>
      <c r="OVA37" s="484"/>
      <c r="OVB37" s="484"/>
      <c r="OVC37" s="484"/>
      <c r="OVD37" s="484"/>
      <c r="OVE37" s="484"/>
      <c r="OVF37" s="484"/>
      <c r="OVG37" s="484"/>
      <c r="OVH37" s="484"/>
      <c r="OVI37" s="484"/>
      <c r="OVJ37" s="484"/>
      <c r="OVK37" s="484"/>
      <c r="OVL37" s="484"/>
      <c r="OVM37" s="484"/>
      <c r="OVN37" s="484"/>
      <c r="OVO37" s="484"/>
      <c r="OVP37" s="484"/>
      <c r="OVQ37" s="484"/>
      <c r="OVR37" s="484"/>
      <c r="OVS37" s="484"/>
      <c r="OVT37" s="484"/>
      <c r="OVU37" s="484"/>
      <c r="OVV37" s="484"/>
      <c r="OVW37" s="484"/>
      <c r="OVX37" s="484"/>
      <c r="OVY37" s="484"/>
      <c r="OVZ37" s="484"/>
      <c r="OWA37" s="484"/>
      <c r="OWB37" s="484"/>
      <c r="OWC37" s="484"/>
      <c r="OWD37" s="484"/>
      <c r="OWE37" s="484"/>
      <c r="OWF37" s="484"/>
      <c r="OWG37" s="484"/>
      <c r="OWH37" s="484"/>
      <c r="OWI37" s="484"/>
      <c r="OWJ37" s="484"/>
      <c r="OWK37" s="484"/>
      <c r="OWL37" s="484"/>
      <c r="OWM37" s="484"/>
      <c r="OWN37" s="484"/>
      <c r="OWO37" s="484"/>
      <c r="OWP37" s="484"/>
      <c r="OWQ37" s="484"/>
      <c r="OWR37" s="484"/>
      <c r="OWS37" s="484"/>
      <c r="OWT37" s="484"/>
      <c r="OWU37" s="484"/>
      <c r="OWV37" s="484"/>
      <c r="OWW37" s="484"/>
      <c r="OWX37" s="484"/>
      <c r="OWY37" s="484"/>
      <c r="OWZ37" s="484"/>
      <c r="OXA37" s="484"/>
      <c r="OXB37" s="484"/>
      <c r="OXC37" s="484"/>
      <c r="OXD37" s="484"/>
      <c r="OXE37" s="484"/>
      <c r="OXF37" s="484"/>
      <c r="OXG37" s="484"/>
      <c r="OXH37" s="484"/>
      <c r="OXI37" s="484"/>
      <c r="OXJ37" s="484"/>
      <c r="OXK37" s="484"/>
      <c r="OXL37" s="484"/>
      <c r="OXM37" s="484"/>
      <c r="OXN37" s="484"/>
      <c r="OXO37" s="484"/>
      <c r="OXP37" s="484"/>
      <c r="OXQ37" s="484"/>
      <c r="OXR37" s="484"/>
      <c r="OXS37" s="484"/>
      <c r="OXT37" s="484"/>
      <c r="OXU37" s="484"/>
      <c r="OXV37" s="484"/>
      <c r="OXW37" s="484"/>
      <c r="OXX37" s="484"/>
      <c r="OXY37" s="484"/>
      <c r="OXZ37" s="484"/>
      <c r="OYA37" s="484"/>
      <c r="OYB37" s="484"/>
      <c r="OYC37" s="484"/>
      <c r="OYD37" s="484"/>
      <c r="OYE37" s="484"/>
      <c r="OYF37" s="484"/>
      <c r="OYG37" s="484"/>
      <c r="OYH37" s="484"/>
      <c r="OYI37" s="484"/>
      <c r="OYJ37" s="484"/>
      <c r="OYK37" s="484"/>
      <c r="OYL37" s="484"/>
      <c r="OYM37" s="484"/>
      <c r="OYN37" s="484"/>
      <c r="OYO37" s="484"/>
      <c r="OYP37" s="484"/>
      <c r="OYQ37" s="484"/>
      <c r="OYR37" s="484"/>
      <c r="OYS37" s="484"/>
      <c r="OYT37" s="484"/>
      <c r="OYU37" s="484"/>
      <c r="OYV37" s="484"/>
      <c r="OYW37" s="484"/>
      <c r="OYX37" s="484"/>
      <c r="OYY37" s="484"/>
      <c r="OYZ37" s="484"/>
      <c r="OZA37" s="484"/>
      <c r="OZB37" s="484"/>
      <c r="OZC37" s="484"/>
      <c r="OZD37" s="484"/>
      <c r="OZE37" s="484"/>
      <c r="OZF37" s="484"/>
      <c r="OZG37" s="484"/>
      <c r="OZH37" s="484"/>
      <c r="OZI37" s="484"/>
      <c r="OZJ37" s="484"/>
      <c r="OZK37" s="484"/>
      <c r="OZL37" s="484"/>
      <c r="OZM37" s="484"/>
      <c r="OZN37" s="484"/>
      <c r="OZO37" s="484"/>
      <c r="OZP37" s="484"/>
      <c r="OZQ37" s="484"/>
      <c r="OZR37" s="484"/>
      <c r="OZS37" s="484"/>
      <c r="OZT37" s="484"/>
      <c r="OZU37" s="484"/>
      <c r="OZV37" s="484"/>
      <c r="OZW37" s="484"/>
      <c r="OZX37" s="484"/>
      <c r="OZY37" s="484"/>
      <c r="OZZ37" s="484"/>
      <c r="PAA37" s="484"/>
      <c r="PAB37" s="484"/>
      <c r="PAC37" s="484"/>
      <c r="PAD37" s="484"/>
      <c r="PAE37" s="484"/>
      <c r="PAF37" s="484"/>
      <c r="PAG37" s="484"/>
      <c r="PAH37" s="484"/>
      <c r="PAI37" s="484"/>
      <c r="PAJ37" s="484"/>
      <c r="PAK37" s="484"/>
      <c r="PAL37" s="484"/>
      <c r="PAM37" s="484"/>
      <c r="PAN37" s="484"/>
      <c r="PAO37" s="484"/>
      <c r="PAP37" s="484"/>
      <c r="PAQ37" s="484"/>
      <c r="PAR37" s="484"/>
      <c r="PAS37" s="484"/>
      <c r="PAT37" s="484"/>
      <c r="PAU37" s="484"/>
      <c r="PAV37" s="484"/>
      <c r="PAW37" s="484"/>
      <c r="PAX37" s="484"/>
      <c r="PAY37" s="484"/>
      <c r="PAZ37" s="484"/>
      <c r="PBA37" s="484"/>
      <c r="PBB37" s="484"/>
      <c r="PBC37" s="484"/>
      <c r="PBD37" s="484"/>
      <c r="PBE37" s="484"/>
      <c r="PBF37" s="484"/>
      <c r="PBG37" s="484"/>
      <c r="PBH37" s="484"/>
      <c r="PBI37" s="484"/>
      <c r="PBJ37" s="484"/>
      <c r="PBK37" s="484"/>
      <c r="PBL37" s="484"/>
      <c r="PBM37" s="484"/>
      <c r="PBN37" s="484"/>
      <c r="PBO37" s="484"/>
      <c r="PBP37" s="484"/>
      <c r="PBQ37" s="484"/>
      <c r="PBR37" s="484"/>
      <c r="PBS37" s="484"/>
      <c r="PBT37" s="484"/>
      <c r="PBU37" s="484"/>
      <c r="PBV37" s="484"/>
      <c r="PBW37" s="484"/>
      <c r="PBX37" s="484"/>
      <c r="PBY37" s="484"/>
      <c r="PBZ37" s="484"/>
      <c r="PCA37" s="484"/>
      <c r="PCB37" s="484"/>
      <c r="PCC37" s="484"/>
      <c r="PCD37" s="484"/>
      <c r="PCE37" s="484"/>
      <c r="PCF37" s="484"/>
      <c r="PCG37" s="484"/>
      <c r="PCH37" s="484"/>
      <c r="PCI37" s="484"/>
      <c r="PCJ37" s="484"/>
      <c r="PCK37" s="484"/>
      <c r="PCL37" s="484"/>
      <c r="PCM37" s="484"/>
      <c r="PCN37" s="484"/>
      <c r="PCO37" s="484"/>
      <c r="PCP37" s="484"/>
      <c r="PCQ37" s="484"/>
      <c r="PCR37" s="484"/>
      <c r="PCS37" s="484"/>
      <c r="PCT37" s="484"/>
      <c r="PCU37" s="484"/>
      <c r="PCV37" s="484"/>
      <c r="PCW37" s="484"/>
      <c r="PCX37" s="484"/>
      <c r="PCY37" s="484"/>
      <c r="PCZ37" s="484"/>
      <c r="PDA37" s="484"/>
      <c r="PDB37" s="484"/>
      <c r="PDC37" s="484"/>
      <c r="PDD37" s="484"/>
      <c r="PDE37" s="484"/>
      <c r="PDF37" s="484"/>
      <c r="PDG37" s="484"/>
      <c r="PDH37" s="484"/>
      <c r="PDI37" s="484"/>
      <c r="PDJ37" s="484"/>
      <c r="PDK37" s="484"/>
      <c r="PDL37" s="484"/>
      <c r="PDM37" s="484"/>
      <c r="PDN37" s="484"/>
      <c r="PDO37" s="484"/>
      <c r="PDP37" s="484"/>
      <c r="PDQ37" s="484"/>
      <c r="PDR37" s="484"/>
      <c r="PDS37" s="484"/>
      <c r="PDT37" s="484"/>
      <c r="PDU37" s="484"/>
      <c r="PDV37" s="484"/>
      <c r="PDW37" s="484"/>
      <c r="PDX37" s="484"/>
      <c r="PDY37" s="484"/>
      <c r="PDZ37" s="484"/>
      <c r="PEA37" s="484"/>
      <c r="PEB37" s="484"/>
      <c r="PEC37" s="484"/>
      <c r="PED37" s="484"/>
      <c r="PEE37" s="484"/>
      <c r="PEF37" s="484"/>
      <c r="PEG37" s="484"/>
      <c r="PEH37" s="484"/>
      <c r="PEI37" s="484"/>
      <c r="PEJ37" s="484"/>
      <c r="PEK37" s="484"/>
      <c r="PEL37" s="484"/>
      <c r="PEM37" s="484"/>
      <c r="PEN37" s="484"/>
      <c r="PEO37" s="484"/>
      <c r="PEP37" s="484"/>
      <c r="PEQ37" s="484"/>
      <c r="PER37" s="484"/>
      <c r="PES37" s="484"/>
      <c r="PET37" s="484"/>
      <c r="PEU37" s="484"/>
      <c r="PEV37" s="484"/>
      <c r="PEW37" s="484"/>
      <c r="PEX37" s="484"/>
      <c r="PEY37" s="484"/>
      <c r="PEZ37" s="484"/>
      <c r="PFA37" s="484"/>
      <c r="PFB37" s="484"/>
      <c r="PFC37" s="484"/>
      <c r="PFD37" s="484"/>
      <c r="PFE37" s="484"/>
      <c r="PFF37" s="484"/>
      <c r="PFG37" s="484"/>
      <c r="PFH37" s="484"/>
      <c r="PFI37" s="484"/>
      <c r="PFJ37" s="484"/>
      <c r="PFK37" s="484"/>
      <c r="PFL37" s="484"/>
      <c r="PFM37" s="484"/>
      <c r="PFN37" s="484"/>
      <c r="PFO37" s="484"/>
      <c r="PFP37" s="484"/>
      <c r="PFQ37" s="484"/>
      <c r="PFR37" s="484"/>
      <c r="PFS37" s="484"/>
      <c r="PFT37" s="484"/>
      <c r="PFU37" s="484"/>
      <c r="PFV37" s="484"/>
      <c r="PFW37" s="484"/>
      <c r="PFX37" s="484"/>
      <c r="PFY37" s="484"/>
      <c r="PFZ37" s="484"/>
      <c r="PGA37" s="484"/>
      <c r="PGB37" s="484"/>
      <c r="PGC37" s="484"/>
      <c r="PGD37" s="484"/>
      <c r="PGE37" s="484"/>
      <c r="PGF37" s="484"/>
      <c r="PGG37" s="484"/>
      <c r="PGH37" s="484"/>
      <c r="PGI37" s="484"/>
      <c r="PGJ37" s="484"/>
      <c r="PGK37" s="484"/>
      <c r="PGL37" s="484"/>
      <c r="PGM37" s="484"/>
      <c r="PGN37" s="484"/>
      <c r="PGO37" s="484"/>
      <c r="PGP37" s="484"/>
      <c r="PGQ37" s="484"/>
      <c r="PGR37" s="484"/>
      <c r="PGS37" s="484"/>
      <c r="PGT37" s="484"/>
      <c r="PGU37" s="484"/>
      <c r="PGV37" s="484"/>
      <c r="PGW37" s="484"/>
      <c r="PGX37" s="484"/>
      <c r="PGY37" s="484"/>
      <c r="PGZ37" s="484"/>
      <c r="PHA37" s="484"/>
      <c r="PHB37" s="484"/>
      <c r="PHC37" s="484"/>
      <c r="PHD37" s="484"/>
      <c r="PHE37" s="484"/>
      <c r="PHF37" s="484"/>
      <c r="PHG37" s="484"/>
      <c r="PHH37" s="484"/>
      <c r="PHI37" s="484"/>
      <c r="PHJ37" s="484"/>
      <c r="PHK37" s="484"/>
      <c r="PHL37" s="484"/>
      <c r="PHM37" s="484"/>
      <c r="PHN37" s="484"/>
      <c r="PHO37" s="484"/>
      <c r="PHP37" s="484"/>
      <c r="PHQ37" s="484"/>
      <c r="PHR37" s="484"/>
      <c r="PHS37" s="484"/>
      <c r="PHT37" s="484"/>
      <c r="PHU37" s="484"/>
      <c r="PHV37" s="484"/>
      <c r="PHW37" s="484"/>
      <c r="PHX37" s="484"/>
      <c r="PHY37" s="484"/>
      <c r="PHZ37" s="484"/>
      <c r="PIA37" s="484"/>
      <c r="PIB37" s="484"/>
      <c r="PIC37" s="484"/>
      <c r="PID37" s="484"/>
      <c r="PIE37" s="484"/>
      <c r="PIF37" s="484"/>
      <c r="PIG37" s="484"/>
      <c r="PIH37" s="484"/>
      <c r="PII37" s="484"/>
      <c r="PIJ37" s="484"/>
      <c r="PIK37" s="484"/>
      <c r="PIL37" s="484"/>
      <c r="PIM37" s="484"/>
      <c r="PIN37" s="484"/>
      <c r="PIO37" s="484"/>
      <c r="PIP37" s="484"/>
      <c r="PIQ37" s="484"/>
      <c r="PIR37" s="484"/>
      <c r="PIS37" s="484"/>
      <c r="PIT37" s="484"/>
      <c r="PIU37" s="484"/>
      <c r="PIV37" s="484"/>
      <c r="PIW37" s="484"/>
      <c r="PIX37" s="484"/>
      <c r="PIY37" s="484"/>
      <c r="PIZ37" s="484"/>
      <c r="PJA37" s="484"/>
      <c r="PJB37" s="484"/>
      <c r="PJC37" s="484"/>
      <c r="PJD37" s="484"/>
      <c r="PJE37" s="484"/>
      <c r="PJF37" s="484"/>
      <c r="PJG37" s="484"/>
      <c r="PJH37" s="484"/>
      <c r="PJI37" s="484"/>
      <c r="PJJ37" s="484"/>
      <c r="PJK37" s="484"/>
      <c r="PJL37" s="484"/>
      <c r="PJM37" s="484"/>
      <c r="PJN37" s="484"/>
      <c r="PJO37" s="484"/>
      <c r="PJP37" s="484"/>
      <c r="PJQ37" s="484"/>
      <c r="PJR37" s="484"/>
      <c r="PJS37" s="484"/>
      <c r="PJT37" s="484"/>
      <c r="PJU37" s="484"/>
      <c r="PJV37" s="484"/>
      <c r="PJW37" s="484"/>
      <c r="PJX37" s="484"/>
      <c r="PJY37" s="484"/>
      <c r="PJZ37" s="484"/>
      <c r="PKA37" s="484"/>
      <c r="PKB37" s="484"/>
      <c r="PKC37" s="484"/>
      <c r="PKD37" s="484"/>
      <c r="PKE37" s="484"/>
      <c r="PKF37" s="484"/>
      <c r="PKG37" s="484"/>
      <c r="PKH37" s="484"/>
      <c r="PKI37" s="484"/>
      <c r="PKJ37" s="484"/>
      <c r="PKK37" s="484"/>
      <c r="PKL37" s="484"/>
      <c r="PKM37" s="484"/>
      <c r="PKN37" s="484"/>
      <c r="PKO37" s="484"/>
      <c r="PKP37" s="484"/>
      <c r="PKQ37" s="484"/>
      <c r="PKR37" s="484"/>
      <c r="PKS37" s="484"/>
      <c r="PKT37" s="484"/>
      <c r="PKU37" s="484"/>
      <c r="PKV37" s="484"/>
      <c r="PKW37" s="484"/>
      <c r="PKX37" s="484"/>
      <c r="PKY37" s="484"/>
      <c r="PKZ37" s="484"/>
      <c r="PLA37" s="484"/>
      <c r="PLB37" s="484"/>
      <c r="PLC37" s="484"/>
      <c r="PLD37" s="484"/>
      <c r="PLE37" s="484"/>
      <c r="PLF37" s="484"/>
      <c r="PLG37" s="484"/>
      <c r="PLH37" s="484"/>
      <c r="PLI37" s="484"/>
      <c r="PLJ37" s="484"/>
      <c r="PLK37" s="484"/>
      <c r="PLL37" s="484"/>
      <c r="PLM37" s="484"/>
      <c r="PLN37" s="484"/>
      <c r="PLO37" s="484"/>
      <c r="PLP37" s="484"/>
      <c r="PLQ37" s="484"/>
      <c r="PLR37" s="484"/>
      <c r="PLS37" s="484"/>
      <c r="PLT37" s="484"/>
      <c r="PLU37" s="484"/>
      <c r="PLV37" s="484"/>
      <c r="PLW37" s="484"/>
      <c r="PLX37" s="484"/>
      <c r="PLY37" s="484"/>
      <c r="PLZ37" s="484"/>
      <c r="PMA37" s="484"/>
      <c r="PMB37" s="484"/>
      <c r="PMC37" s="484"/>
      <c r="PMD37" s="484"/>
      <c r="PME37" s="484"/>
      <c r="PMF37" s="484"/>
      <c r="PMG37" s="484"/>
      <c r="PMH37" s="484"/>
      <c r="PMI37" s="484"/>
      <c r="PMJ37" s="484"/>
      <c r="PMK37" s="484"/>
      <c r="PML37" s="484"/>
      <c r="PMM37" s="484"/>
      <c r="PMN37" s="484"/>
      <c r="PMO37" s="484"/>
      <c r="PMP37" s="484"/>
      <c r="PMQ37" s="484"/>
      <c r="PMR37" s="484"/>
      <c r="PMS37" s="484"/>
      <c r="PMT37" s="484"/>
      <c r="PMU37" s="484"/>
      <c r="PMV37" s="484"/>
      <c r="PMW37" s="484"/>
      <c r="PMX37" s="484"/>
      <c r="PMY37" s="484"/>
      <c r="PMZ37" s="484"/>
      <c r="PNA37" s="484"/>
      <c r="PNB37" s="484"/>
      <c r="PNC37" s="484"/>
      <c r="PND37" s="484"/>
      <c r="PNE37" s="484"/>
      <c r="PNF37" s="484"/>
      <c r="PNG37" s="484"/>
      <c r="PNH37" s="484"/>
      <c r="PNI37" s="484"/>
      <c r="PNJ37" s="484"/>
      <c r="PNK37" s="484"/>
      <c r="PNL37" s="484"/>
      <c r="PNM37" s="484"/>
      <c r="PNN37" s="484"/>
      <c r="PNO37" s="484"/>
      <c r="PNP37" s="484"/>
      <c r="PNQ37" s="484"/>
      <c r="PNR37" s="484"/>
      <c r="PNS37" s="484"/>
      <c r="PNT37" s="484"/>
      <c r="PNU37" s="484"/>
      <c r="PNV37" s="484"/>
      <c r="PNW37" s="484"/>
      <c r="PNX37" s="484"/>
      <c r="PNY37" s="484"/>
      <c r="PNZ37" s="484"/>
      <c r="POA37" s="484"/>
      <c r="POB37" s="484"/>
      <c r="POC37" s="484"/>
      <c r="POD37" s="484"/>
      <c r="POE37" s="484"/>
      <c r="POF37" s="484"/>
      <c r="POG37" s="484"/>
      <c r="POH37" s="484"/>
      <c r="POI37" s="484"/>
      <c r="POJ37" s="484"/>
      <c r="POK37" s="484"/>
      <c r="POL37" s="484"/>
      <c r="POM37" s="484"/>
      <c r="PON37" s="484"/>
      <c r="POO37" s="484"/>
      <c r="POP37" s="484"/>
      <c r="POQ37" s="484"/>
      <c r="POR37" s="484"/>
      <c r="POS37" s="484"/>
      <c r="POT37" s="484"/>
      <c r="POU37" s="484"/>
      <c r="POV37" s="484"/>
      <c r="POW37" s="484"/>
      <c r="POX37" s="484"/>
      <c r="POY37" s="484"/>
      <c r="POZ37" s="484"/>
      <c r="PPA37" s="484"/>
      <c r="PPB37" s="484"/>
      <c r="PPC37" s="484"/>
      <c r="PPD37" s="484"/>
      <c r="PPE37" s="484"/>
      <c r="PPF37" s="484"/>
      <c r="PPG37" s="484"/>
      <c r="PPH37" s="484"/>
      <c r="PPI37" s="484"/>
      <c r="PPJ37" s="484"/>
      <c r="PPK37" s="484"/>
      <c r="PPL37" s="484"/>
      <c r="PPM37" s="484"/>
      <c r="PPN37" s="484"/>
      <c r="PPO37" s="484"/>
      <c r="PPP37" s="484"/>
      <c r="PPQ37" s="484"/>
      <c r="PPR37" s="484"/>
      <c r="PPS37" s="484"/>
      <c r="PPT37" s="484"/>
      <c r="PPU37" s="484"/>
      <c r="PPV37" s="484"/>
      <c r="PPW37" s="484"/>
      <c r="PPX37" s="484"/>
      <c r="PPY37" s="484"/>
      <c r="PPZ37" s="484"/>
      <c r="PQA37" s="484"/>
      <c r="PQB37" s="484"/>
      <c r="PQC37" s="484"/>
      <c r="PQD37" s="484"/>
      <c r="PQE37" s="484"/>
      <c r="PQF37" s="484"/>
      <c r="PQG37" s="484"/>
      <c r="PQH37" s="484"/>
      <c r="PQI37" s="484"/>
      <c r="PQJ37" s="484"/>
      <c r="PQK37" s="484"/>
      <c r="PQL37" s="484"/>
      <c r="PQM37" s="484"/>
      <c r="PQN37" s="484"/>
      <c r="PQO37" s="484"/>
      <c r="PQP37" s="484"/>
      <c r="PQQ37" s="484"/>
      <c r="PQR37" s="484"/>
      <c r="PQS37" s="484"/>
      <c r="PQT37" s="484"/>
      <c r="PQU37" s="484"/>
      <c r="PQV37" s="484"/>
      <c r="PQW37" s="484"/>
      <c r="PQX37" s="484"/>
      <c r="PQY37" s="484"/>
      <c r="PQZ37" s="484"/>
      <c r="PRA37" s="484"/>
      <c r="PRB37" s="484"/>
      <c r="PRC37" s="484"/>
      <c r="PRD37" s="484"/>
      <c r="PRE37" s="484"/>
      <c r="PRF37" s="484"/>
      <c r="PRG37" s="484"/>
      <c r="PRH37" s="484"/>
      <c r="PRI37" s="484"/>
      <c r="PRJ37" s="484"/>
      <c r="PRK37" s="484"/>
      <c r="PRL37" s="484"/>
      <c r="PRM37" s="484"/>
      <c r="PRN37" s="484"/>
      <c r="PRO37" s="484"/>
      <c r="PRP37" s="484"/>
      <c r="PRQ37" s="484"/>
      <c r="PRR37" s="484"/>
      <c r="PRS37" s="484"/>
      <c r="PRT37" s="484"/>
      <c r="PRU37" s="484"/>
      <c r="PRV37" s="484"/>
      <c r="PRW37" s="484"/>
      <c r="PRX37" s="484"/>
      <c r="PRY37" s="484"/>
      <c r="PRZ37" s="484"/>
      <c r="PSA37" s="484"/>
      <c r="PSB37" s="484"/>
      <c r="PSC37" s="484"/>
      <c r="PSD37" s="484"/>
      <c r="PSE37" s="484"/>
      <c r="PSF37" s="484"/>
      <c r="PSG37" s="484"/>
      <c r="PSH37" s="484"/>
      <c r="PSI37" s="484"/>
      <c r="PSJ37" s="484"/>
      <c r="PSK37" s="484"/>
      <c r="PSL37" s="484"/>
      <c r="PSM37" s="484"/>
      <c r="PSN37" s="484"/>
      <c r="PSO37" s="484"/>
      <c r="PSP37" s="484"/>
      <c r="PSQ37" s="484"/>
      <c r="PSR37" s="484"/>
      <c r="PSS37" s="484"/>
      <c r="PST37" s="484"/>
      <c r="PSU37" s="484"/>
      <c r="PSV37" s="484"/>
      <c r="PSW37" s="484"/>
      <c r="PSX37" s="484"/>
      <c r="PSY37" s="484"/>
      <c r="PSZ37" s="484"/>
      <c r="PTA37" s="484"/>
      <c r="PTB37" s="484"/>
      <c r="PTC37" s="484"/>
      <c r="PTD37" s="484"/>
      <c r="PTE37" s="484"/>
      <c r="PTF37" s="484"/>
      <c r="PTG37" s="484"/>
      <c r="PTH37" s="484"/>
      <c r="PTI37" s="484"/>
      <c r="PTJ37" s="484"/>
      <c r="PTK37" s="484"/>
      <c r="PTL37" s="484"/>
      <c r="PTM37" s="484"/>
      <c r="PTN37" s="484"/>
      <c r="PTO37" s="484"/>
      <c r="PTP37" s="484"/>
      <c r="PTQ37" s="484"/>
      <c r="PTR37" s="484"/>
      <c r="PTS37" s="484"/>
      <c r="PTT37" s="484"/>
      <c r="PTU37" s="484"/>
      <c r="PTV37" s="484"/>
      <c r="PTW37" s="484"/>
      <c r="PTX37" s="484"/>
      <c r="PTY37" s="484"/>
      <c r="PTZ37" s="484"/>
      <c r="PUA37" s="484"/>
      <c r="PUB37" s="484"/>
      <c r="PUC37" s="484"/>
      <c r="PUD37" s="484"/>
      <c r="PUE37" s="484"/>
      <c r="PUF37" s="484"/>
      <c r="PUG37" s="484"/>
      <c r="PUH37" s="484"/>
      <c r="PUI37" s="484"/>
      <c r="PUJ37" s="484"/>
      <c r="PUK37" s="484"/>
      <c r="PUL37" s="484"/>
      <c r="PUM37" s="484"/>
      <c r="PUN37" s="484"/>
      <c r="PUO37" s="484"/>
      <c r="PUP37" s="484"/>
      <c r="PUQ37" s="484"/>
      <c r="PUR37" s="484"/>
      <c r="PUS37" s="484"/>
      <c r="PUT37" s="484"/>
      <c r="PUU37" s="484"/>
      <c r="PUV37" s="484"/>
      <c r="PUW37" s="484"/>
      <c r="PUX37" s="484"/>
      <c r="PUY37" s="484"/>
      <c r="PUZ37" s="484"/>
      <c r="PVA37" s="484"/>
      <c r="PVB37" s="484"/>
      <c r="PVC37" s="484"/>
      <c r="PVD37" s="484"/>
      <c r="PVE37" s="484"/>
      <c r="PVF37" s="484"/>
      <c r="PVG37" s="484"/>
      <c r="PVH37" s="484"/>
      <c r="PVI37" s="484"/>
      <c r="PVJ37" s="484"/>
      <c r="PVK37" s="484"/>
      <c r="PVL37" s="484"/>
      <c r="PVM37" s="484"/>
      <c r="PVN37" s="484"/>
      <c r="PVO37" s="484"/>
      <c r="PVP37" s="484"/>
      <c r="PVQ37" s="484"/>
      <c r="PVR37" s="484"/>
      <c r="PVS37" s="484"/>
      <c r="PVT37" s="484"/>
      <c r="PVU37" s="484"/>
      <c r="PVV37" s="484"/>
      <c r="PVW37" s="484"/>
      <c r="PVX37" s="484"/>
      <c r="PVY37" s="484"/>
      <c r="PVZ37" s="484"/>
      <c r="PWA37" s="484"/>
      <c r="PWB37" s="484"/>
      <c r="PWC37" s="484"/>
      <c r="PWD37" s="484"/>
      <c r="PWE37" s="484"/>
      <c r="PWF37" s="484"/>
      <c r="PWG37" s="484"/>
      <c r="PWH37" s="484"/>
      <c r="PWI37" s="484"/>
      <c r="PWJ37" s="484"/>
      <c r="PWK37" s="484"/>
      <c r="PWL37" s="484"/>
      <c r="PWM37" s="484"/>
      <c r="PWN37" s="484"/>
      <c r="PWO37" s="484"/>
      <c r="PWP37" s="484"/>
      <c r="PWQ37" s="484"/>
      <c r="PWR37" s="484"/>
      <c r="PWS37" s="484"/>
      <c r="PWT37" s="484"/>
      <c r="PWU37" s="484"/>
      <c r="PWV37" s="484"/>
      <c r="PWW37" s="484"/>
      <c r="PWX37" s="484"/>
      <c r="PWY37" s="484"/>
      <c r="PWZ37" s="484"/>
      <c r="PXA37" s="484"/>
      <c r="PXB37" s="484"/>
      <c r="PXC37" s="484"/>
      <c r="PXD37" s="484"/>
      <c r="PXE37" s="484"/>
      <c r="PXF37" s="484"/>
      <c r="PXG37" s="484"/>
      <c r="PXH37" s="484"/>
      <c r="PXI37" s="484"/>
      <c r="PXJ37" s="484"/>
      <c r="PXK37" s="484"/>
      <c r="PXL37" s="484"/>
      <c r="PXM37" s="484"/>
      <c r="PXN37" s="484"/>
      <c r="PXO37" s="484"/>
      <c r="PXP37" s="484"/>
      <c r="PXQ37" s="484"/>
      <c r="PXR37" s="484"/>
      <c r="PXS37" s="484"/>
      <c r="PXT37" s="484"/>
      <c r="PXU37" s="484"/>
      <c r="PXV37" s="484"/>
      <c r="PXW37" s="484"/>
      <c r="PXX37" s="484"/>
      <c r="PXY37" s="484"/>
      <c r="PXZ37" s="484"/>
      <c r="PYA37" s="484"/>
      <c r="PYB37" s="484"/>
      <c r="PYC37" s="484"/>
      <c r="PYD37" s="484"/>
      <c r="PYE37" s="484"/>
      <c r="PYF37" s="484"/>
      <c r="PYG37" s="484"/>
      <c r="PYH37" s="484"/>
      <c r="PYI37" s="484"/>
      <c r="PYJ37" s="484"/>
      <c r="PYK37" s="484"/>
      <c r="PYL37" s="484"/>
      <c r="PYM37" s="484"/>
      <c r="PYN37" s="484"/>
      <c r="PYO37" s="484"/>
      <c r="PYP37" s="484"/>
      <c r="PYQ37" s="484"/>
      <c r="PYR37" s="484"/>
      <c r="PYS37" s="484"/>
      <c r="PYT37" s="484"/>
      <c r="PYU37" s="484"/>
      <c r="PYV37" s="484"/>
      <c r="PYW37" s="484"/>
      <c r="PYX37" s="484"/>
      <c r="PYY37" s="484"/>
      <c r="PYZ37" s="484"/>
      <c r="PZA37" s="484"/>
      <c r="PZB37" s="484"/>
      <c r="PZC37" s="484"/>
      <c r="PZD37" s="484"/>
      <c r="PZE37" s="484"/>
      <c r="PZF37" s="484"/>
      <c r="PZG37" s="484"/>
      <c r="PZH37" s="484"/>
      <c r="PZI37" s="484"/>
      <c r="PZJ37" s="484"/>
      <c r="PZK37" s="484"/>
      <c r="PZL37" s="484"/>
      <c r="PZM37" s="484"/>
      <c r="PZN37" s="484"/>
      <c r="PZO37" s="484"/>
      <c r="PZP37" s="484"/>
      <c r="PZQ37" s="484"/>
      <c r="PZR37" s="484"/>
      <c r="PZS37" s="484"/>
      <c r="PZT37" s="484"/>
      <c r="PZU37" s="484"/>
      <c r="PZV37" s="484"/>
      <c r="PZW37" s="484"/>
      <c r="PZX37" s="484"/>
      <c r="PZY37" s="484"/>
      <c r="PZZ37" s="484"/>
      <c r="QAA37" s="484"/>
      <c r="QAB37" s="484"/>
      <c r="QAC37" s="484"/>
      <c r="QAD37" s="484"/>
      <c r="QAE37" s="484"/>
      <c r="QAF37" s="484"/>
      <c r="QAG37" s="484"/>
      <c r="QAH37" s="484"/>
      <c r="QAI37" s="484"/>
      <c r="QAJ37" s="484"/>
      <c r="QAK37" s="484"/>
      <c r="QAL37" s="484"/>
      <c r="QAM37" s="484"/>
      <c r="QAN37" s="484"/>
      <c r="QAO37" s="484"/>
      <c r="QAP37" s="484"/>
      <c r="QAQ37" s="484"/>
      <c r="QAR37" s="484"/>
      <c r="QAS37" s="484"/>
      <c r="QAT37" s="484"/>
      <c r="QAU37" s="484"/>
      <c r="QAV37" s="484"/>
      <c r="QAW37" s="484"/>
      <c r="QAX37" s="484"/>
      <c r="QAY37" s="484"/>
      <c r="QAZ37" s="484"/>
      <c r="QBA37" s="484"/>
      <c r="QBB37" s="484"/>
      <c r="QBC37" s="484"/>
      <c r="QBD37" s="484"/>
      <c r="QBE37" s="484"/>
      <c r="QBF37" s="484"/>
      <c r="QBG37" s="484"/>
      <c r="QBH37" s="484"/>
      <c r="QBI37" s="484"/>
      <c r="QBJ37" s="484"/>
      <c r="QBK37" s="484"/>
      <c r="QBL37" s="484"/>
      <c r="QBM37" s="484"/>
      <c r="QBN37" s="484"/>
      <c r="QBO37" s="484"/>
      <c r="QBP37" s="484"/>
      <c r="QBQ37" s="484"/>
      <c r="QBR37" s="484"/>
      <c r="QBS37" s="484"/>
      <c r="QBT37" s="484"/>
      <c r="QBU37" s="484"/>
      <c r="QBV37" s="484"/>
      <c r="QBW37" s="484"/>
      <c r="QBX37" s="484"/>
      <c r="QBY37" s="484"/>
      <c r="QBZ37" s="484"/>
      <c r="QCA37" s="484"/>
      <c r="QCB37" s="484"/>
      <c r="QCC37" s="484"/>
      <c r="QCD37" s="484"/>
      <c r="QCE37" s="484"/>
      <c r="QCF37" s="484"/>
      <c r="QCG37" s="484"/>
      <c r="QCH37" s="484"/>
      <c r="QCI37" s="484"/>
      <c r="QCJ37" s="484"/>
      <c r="QCK37" s="484"/>
      <c r="QCL37" s="484"/>
      <c r="QCM37" s="484"/>
      <c r="QCN37" s="484"/>
      <c r="QCO37" s="484"/>
      <c r="QCP37" s="484"/>
      <c r="QCQ37" s="484"/>
      <c r="QCR37" s="484"/>
      <c r="QCS37" s="484"/>
      <c r="QCT37" s="484"/>
      <c r="QCU37" s="484"/>
      <c r="QCV37" s="484"/>
      <c r="QCW37" s="484"/>
      <c r="QCX37" s="484"/>
      <c r="QCY37" s="484"/>
      <c r="QCZ37" s="484"/>
      <c r="QDA37" s="484"/>
      <c r="QDB37" s="484"/>
      <c r="QDC37" s="484"/>
      <c r="QDD37" s="484"/>
      <c r="QDE37" s="484"/>
      <c r="QDF37" s="484"/>
      <c r="QDG37" s="484"/>
      <c r="QDH37" s="484"/>
      <c r="QDI37" s="484"/>
      <c r="QDJ37" s="484"/>
      <c r="QDK37" s="484"/>
      <c r="QDL37" s="484"/>
      <c r="QDM37" s="484"/>
      <c r="QDN37" s="484"/>
      <c r="QDO37" s="484"/>
      <c r="QDP37" s="484"/>
      <c r="QDQ37" s="484"/>
      <c r="QDR37" s="484"/>
      <c r="QDS37" s="484"/>
      <c r="QDT37" s="484"/>
      <c r="QDU37" s="484"/>
      <c r="QDV37" s="484"/>
      <c r="QDW37" s="484"/>
      <c r="QDX37" s="484"/>
      <c r="QDY37" s="484"/>
      <c r="QDZ37" s="484"/>
      <c r="QEA37" s="484"/>
      <c r="QEB37" s="484"/>
      <c r="QEC37" s="484"/>
      <c r="QED37" s="484"/>
      <c r="QEE37" s="484"/>
      <c r="QEF37" s="484"/>
      <c r="QEG37" s="484"/>
      <c r="QEH37" s="484"/>
      <c r="QEI37" s="484"/>
      <c r="QEJ37" s="484"/>
      <c r="QEK37" s="484"/>
      <c r="QEL37" s="484"/>
      <c r="QEM37" s="484"/>
      <c r="QEN37" s="484"/>
      <c r="QEO37" s="484"/>
      <c r="QEP37" s="484"/>
      <c r="QEQ37" s="484"/>
      <c r="QER37" s="484"/>
      <c r="QES37" s="484"/>
      <c r="QET37" s="484"/>
      <c r="QEU37" s="484"/>
      <c r="QEV37" s="484"/>
      <c r="QEW37" s="484"/>
      <c r="QEX37" s="484"/>
      <c r="QEY37" s="484"/>
      <c r="QEZ37" s="484"/>
      <c r="QFA37" s="484"/>
      <c r="QFB37" s="484"/>
      <c r="QFC37" s="484"/>
      <c r="QFD37" s="484"/>
      <c r="QFE37" s="484"/>
      <c r="QFF37" s="484"/>
      <c r="QFG37" s="484"/>
      <c r="QFH37" s="484"/>
      <c r="QFI37" s="484"/>
      <c r="QFJ37" s="484"/>
      <c r="QFK37" s="484"/>
      <c r="QFL37" s="484"/>
      <c r="QFM37" s="484"/>
      <c r="QFN37" s="484"/>
      <c r="QFO37" s="484"/>
      <c r="QFP37" s="484"/>
      <c r="QFQ37" s="484"/>
      <c r="QFR37" s="484"/>
      <c r="QFS37" s="484"/>
      <c r="QFT37" s="484"/>
      <c r="QFU37" s="484"/>
      <c r="QFV37" s="484"/>
      <c r="QFW37" s="484"/>
      <c r="QFX37" s="484"/>
      <c r="QFY37" s="484"/>
      <c r="QFZ37" s="484"/>
      <c r="QGA37" s="484"/>
      <c r="QGB37" s="484"/>
      <c r="QGC37" s="484"/>
      <c r="QGD37" s="484"/>
      <c r="QGE37" s="484"/>
      <c r="QGF37" s="484"/>
      <c r="QGG37" s="484"/>
      <c r="QGH37" s="484"/>
      <c r="QGI37" s="484"/>
      <c r="QGJ37" s="484"/>
      <c r="QGK37" s="484"/>
      <c r="QGL37" s="484"/>
      <c r="QGM37" s="484"/>
      <c r="QGN37" s="484"/>
      <c r="QGO37" s="484"/>
      <c r="QGP37" s="484"/>
      <c r="QGQ37" s="484"/>
      <c r="QGR37" s="484"/>
      <c r="QGS37" s="484"/>
      <c r="QGT37" s="484"/>
      <c r="QGU37" s="484"/>
      <c r="QGV37" s="484"/>
      <c r="QGW37" s="484"/>
      <c r="QGX37" s="484"/>
      <c r="QGY37" s="484"/>
      <c r="QGZ37" s="484"/>
      <c r="QHA37" s="484"/>
      <c r="QHB37" s="484"/>
      <c r="QHC37" s="484"/>
      <c r="QHD37" s="484"/>
      <c r="QHE37" s="484"/>
      <c r="QHF37" s="484"/>
      <c r="QHG37" s="484"/>
      <c r="QHH37" s="484"/>
      <c r="QHI37" s="484"/>
      <c r="QHJ37" s="484"/>
      <c r="QHK37" s="484"/>
      <c r="QHL37" s="484"/>
      <c r="QHM37" s="484"/>
      <c r="QHN37" s="484"/>
      <c r="QHO37" s="484"/>
      <c r="QHP37" s="484"/>
      <c r="QHQ37" s="484"/>
      <c r="QHR37" s="484"/>
      <c r="QHS37" s="484"/>
      <c r="QHT37" s="484"/>
      <c r="QHU37" s="484"/>
      <c r="QHV37" s="484"/>
      <c r="QHW37" s="484"/>
      <c r="QHX37" s="484"/>
      <c r="QHY37" s="484"/>
      <c r="QHZ37" s="484"/>
      <c r="QIA37" s="484"/>
      <c r="QIB37" s="484"/>
      <c r="QIC37" s="484"/>
      <c r="QID37" s="484"/>
      <c r="QIE37" s="484"/>
      <c r="QIF37" s="484"/>
      <c r="QIG37" s="484"/>
      <c r="QIH37" s="484"/>
      <c r="QII37" s="484"/>
      <c r="QIJ37" s="484"/>
      <c r="QIK37" s="484"/>
      <c r="QIL37" s="484"/>
      <c r="QIM37" s="484"/>
      <c r="QIN37" s="484"/>
      <c r="QIO37" s="484"/>
      <c r="QIP37" s="484"/>
      <c r="QIQ37" s="484"/>
      <c r="QIR37" s="484"/>
      <c r="QIS37" s="484"/>
      <c r="QIT37" s="484"/>
      <c r="QIU37" s="484"/>
      <c r="QIV37" s="484"/>
      <c r="QIW37" s="484"/>
      <c r="QIX37" s="484"/>
      <c r="QIY37" s="484"/>
      <c r="QIZ37" s="484"/>
      <c r="QJA37" s="484"/>
      <c r="QJB37" s="484"/>
      <c r="QJC37" s="484"/>
      <c r="QJD37" s="484"/>
      <c r="QJE37" s="484"/>
      <c r="QJF37" s="484"/>
      <c r="QJG37" s="484"/>
      <c r="QJH37" s="484"/>
      <c r="QJI37" s="484"/>
      <c r="QJJ37" s="484"/>
      <c r="QJK37" s="484"/>
      <c r="QJL37" s="484"/>
      <c r="QJM37" s="484"/>
      <c r="QJN37" s="484"/>
      <c r="QJO37" s="484"/>
      <c r="QJP37" s="484"/>
      <c r="QJQ37" s="484"/>
      <c r="QJR37" s="484"/>
      <c r="QJS37" s="484"/>
      <c r="QJT37" s="484"/>
      <c r="QJU37" s="484"/>
      <c r="QJV37" s="484"/>
      <c r="QJW37" s="484"/>
      <c r="QJX37" s="484"/>
      <c r="QJY37" s="484"/>
      <c r="QJZ37" s="484"/>
      <c r="QKA37" s="484"/>
      <c r="QKB37" s="484"/>
      <c r="QKC37" s="484"/>
      <c r="QKD37" s="484"/>
      <c r="QKE37" s="484"/>
      <c r="QKF37" s="484"/>
      <c r="QKG37" s="484"/>
      <c r="QKH37" s="484"/>
      <c r="QKI37" s="484"/>
      <c r="QKJ37" s="484"/>
      <c r="QKK37" s="484"/>
      <c r="QKL37" s="484"/>
      <c r="QKM37" s="484"/>
      <c r="QKN37" s="484"/>
      <c r="QKO37" s="484"/>
      <c r="QKP37" s="484"/>
      <c r="QKQ37" s="484"/>
      <c r="QKR37" s="484"/>
      <c r="QKS37" s="484"/>
      <c r="QKT37" s="484"/>
      <c r="QKU37" s="484"/>
      <c r="QKV37" s="484"/>
      <c r="QKW37" s="484"/>
      <c r="QKX37" s="484"/>
      <c r="QKY37" s="484"/>
      <c r="QKZ37" s="484"/>
      <c r="QLA37" s="484"/>
      <c r="QLB37" s="484"/>
      <c r="QLC37" s="484"/>
      <c r="QLD37" s="484"/>
      <c r="QLE37" s="484"/>
      <c r="QLF37" s="484"/>
      <c r="QLG37" s="484"/>
      <c r="QLH37" s="484"/>
      <c r="QLI37" s="484"/>
      <c r="QLJ37" s="484"/>
      <c r="QLK37" s="484"/>
      <c r="QLL37" s="484"/>
      <c r="QLM37" s="484"/>
      <c r="QLN37" s="484"/>
      <c r="QLO37" s="484"/>
      <c r="QLP37" s="484"/>
      <c r="QLQ37" s="484"/>
      <c r="QLR37" s="484"/>
      <c r="QLS37" s="484"/>
      <c r="QLT37" s="484"/>
      <c r="QLU37" s="484"/>
      <c r="QLV37" s="484"/>
      <c r="QLW37" s="484"/>
      <c r="QLX37" s="484"/>
      <c r="QLY37" s="484"/>
      <c r="QLZ37" s="484"/>
      <c r="QMA37" s="484"/>
      <c r="QMB37" s="484"/>
      <c r="QMC37" s="484"/>
      <c r="QMD37" s="484"/>
      <c r="QME37" s="484"/>
      <c r="QMF37" s="484"/>
      <c r="QMG37" s="484"/>
      <c r="QMH37" s="484"/>
      <c r="QMI37" s="484"/>
      <c r="QMJ37" s="484"/>
      <c r="QMK37" s="484"/>
      <c r="QML37" s="484"/>
      <c r="QMM37" s="484"/>
      <c r="QMN37" s="484"/>
      <c r="QMO37" s="484"/>
      <c r="QMP37" s="484"/>
      <c r="QMQ37" s="484"/>
      <c r="QMR37" s="484"/>
      <c r="QMS37" s="484"/>
      <c r="QMT37" s="484"/>
      <c r="QMU37" s="484"/>
      <c r="QMV37" s="484"/>
      <c r="QMW37" s="484"/>
      <c r="QMX37" s="484"/>
      <c r="QMY37" s="484"/>
      <c r="QMZ37" s="484"/>
      <c r="QNA37" s="484"/>
      <c r="QNB37" s="484"/>
      <c r="QNC37" s="484"/>
      <c r="QND37" s="484"/>
      <c r="QNE37" s="484"/>
      <c r="QNF37" s="484"/>
      <c r="QNG37" s="484"/>
      <c r="QNH37" s="484"/>
      <c r="QNI37" s="484"/>
      <c r="QNJ37" s="484"/>
      <c r="QNK37" s="484"/>
      <c r="QNL37" s="484"/>
      <c r="QNM37" s="484"/>
      <c r="QNN37" s="484"/>
      <c r="QNO37" s="484"/>
      <c r="QNP37" s="484"/>
      <c r="QNQ37" s="484"/>
      <c r="QNR37" s="484"/>
      <c r="QNS37" s="484"/>
      <c r="QNT37" s="484"/>
      <c r="QNU37" s="484"/>
      <c r="QNV37" s="484"/>
      <c r="QNW37" s="484"/>
      <c r="QNX37" s="484"/>
      <c r="QNY37" s="484"/>
      <c r="QNZ37" s="484"/>
      <c r="QOA37" s="484"/>
      <c r="QOB37" s="484"/>
      <c r="QOC37" s="484"/>
      <c r="QOD37" s="484"/>
      <c r="QOE37" s="484"/>
      <c r="QOF37" s="484"/>
      <c r="QOG37" s="484"/>
      <c r="QOH37" s="484"/>
      <c r="QOI37" s="484"/>
      <c r="QOJ37" s="484"/>
      <c r="QOK37" s="484"/>
      <c r="QOL37" s="484"/>
      <c r="QOM37" s="484"/>
      <c r="QON37" s="484"/>
      <c r="QOO37" s="484"/>
      <c r="QOP37" s="484"/>
      <c r="QOQ37" s="484"/>
      <c r="QOR37" s="484"/>
      <c r="QOS37" s="484"/>
      <c r="QOT37" s="484"/>
      <c r="QOU37" s="484"/>
      <c r="QOV37" s="484"/>
      <c r="QOW37" s="484"/>
      <c r="QOX37" s="484"/>
      <c r="QOY37" s="484"/>
      <c r="QOZ37" s="484"/>
      <c r="QPA37" s="484"/>
      <c r="QPB37" s="484"/>
      <c r="QPC37" s="484"/>
      <c r="QPD37" s="484"/>
      <c r="QPE37" s="484"/>
      <c r="QPF37" s="484"/>
      <c r="QPG37" s="484"/>
      <c r="QPH37" s="484"/>
      <c r="QPI37" s="484"/>
      <c r="QPJ37" s="484"/>
      <c r="QPK37" s="484"/>
      <c r="QPL37" s="484"/>
      <c r="QPM37" s="484"/>
      <c r="QPN37" s="484"/>
      <c r="QPO37" s="484"/>
      <c r="QPP37" s="484"/>
      <c r="QPQ37" s="484"/>
      <c r="QPR37" s="484"/>
      <c r="QPS37" s="484"/>
      <c r="QPT37" s="484"/>
      <c r="QPU37" s="484"/>
      <c r="QPV37" s="484"/>
      <c r="QPW37" s="484"/>
      <c r="QPX37" s="484"/>
      <c r="QPY37" s="484"/>
      <c r="QPZ37" s="484"/>
      <c r="QQA37" s="484"/>
      <c r="QQB37" s="484"/>
      <c r="QQC37" s="484"/>
      <c r="QQD37" s="484"/>
      <c r="QQE37" s="484"/>
      <c r="QQF37" s="484"/>
      <c r="QQG37" s="484"/>
      <c r="QQH37" s="484"/>
      <c r="QQI37" s="484"/>
      <c r="QQJ37" s="484"/>
      <c r="QQK37" s="484"/>
      <c r="QQL37" s="484"/>
      <c r="QQM37" s="484"/>
      <c r="QQN37" s="484"/>
      <c r="QQO37" s="484"/>
      <c r="QQP37" s="484"/>
      <c r="QQQ37" s="484"/>
      <c r="QQR37" s="484"/>
      <c r="QQS37" s="484"/>
      <c r="QQT37" s="484"/>
      <c r="QQU37" s="484"/>
      <c r="QQV37" s="484"/>
      <c r="QQW37" s="484"/>
      <c r="QQX37" s="484"/>
      <c r="QQY37" s="484"/>
      <c r="QQZ37" s="484"/>
      <c r="QRA37" s="484"/>
      <c r="QRB37" s="484"/>
      <c r="QRC37" s="484"/>
      <c r="QRD37" s="484"/>
      <c r="QRE37" s="484"/>
      <c r="QRF37" s="484"/>
      <c r="QRG37" s="484"/>
      <c r="QRH37" s="484"/>
      <c r="QRI37" s="484"/>
      <c r="QRJ37" s="484"/>
      <c r="QRK37" s="484"/>
      <c r="QRL37" s="484"/>
      <c r="QRM37" s="484"/>
      <c r="QRN37" s="484"/>
      <c r="QRO37" s="484"/>
      <c r="QRP37" s="484"/>
      <c r="QRQ37" s="484"/>
      <c r="QRR37" s="484"/>
      <c r="QRS37" s="484"/>
      <c r="QRT37" s="484"/>
      <c r="QRU37" s="484"/>
      <c r="QRV37" s="484"/>
      <c r="QRW37" s="484"/>
      <c r="QRX37" s="484"/>
      <c r="QRY37" s="484"/>
      <c r="QRZ37" s="484"/>
      <c r="QSA37" s="484"/>
      <c r="QSB37" s="484"/>
      <c r="QSC37" s="484"/>
      <c r="QSD37" s="484"/>
      <c r="QSE37" s="484"/>
      <c r="QSF37" s="484"/>
      <c r="QSG37" s="484"/>
      <c r="QSH37" s="484"/>
      <c r="QSI37" s="484"/>
      <c r="QSJ37" s="484"/>
      <c r="QSK37" s="484"/>
      <c r="QSL37" s="484"/>
      <c r="QSM37" s="484"/>
      <c r="QSN37" s="484"/>
      <c r="QSO37" s="484"/>
      <c r="QSP37" s="484"/>
      <c r="QSQ37" s="484"/>
      <c r="QSR37" s="484"/>
      <c r="QSS37" s="484"/>
      <c r="QST37" s="484"/>
      <c r="QSU37" s="484"/>
      <c r="QSV37" s="484"/>
      <c r="QSW37" s="484"/>
      <c r="QSX37" s="484"/>
      <c r="QSY37" s="484"/>
      <c r="QSZ37" s="484"/>
      <c r="QTA37" s="484"/>
      <c r="QTB37" s="484"/>
      <c r="QTC37" s="484"/>
      <c r="QTD37" s="484"/>
      <c r="QTE37" s="484"/>
      <c r="QTF37" s="484"/>
      <c r="QTG37" s="484"/>
      <c r="QTH37" s="484"/>
      <c r="QTI37" s="484"/>
      <c r="QTJ37" s="484"/>
      <c r="QTK37" s="484"/>
      <c r="QTL37" s="484"/>
      <c r="QTM37" s="484"/>
      <c r="QTN37" s="484"/>
      <c r="QTO37" s="484"/>
      <c r="QTP37" s="484"/>
      <c r="QTQ37" s="484"/>
      <c r="QTR37" s="484"/>
      <c r="QTS37" s="484"/>
      <c r="QTT37" s="484"/>
      <c r="QTU37" s="484"/>
      <c r="QTV37" s="484"/>
      <c r="QTW37" s="484"/>
      <c r="QTX37" s="484"/>
      <c r="QTY37" s="484"/>
      <c r="QTZ37" s="484"/>
      <c r="QUA37" s="484"/>
      <c r="QUB37" s="484"/>
      <c r="QUC37" s="484"/>
      <c r="QUD37" s="484"/>
      <c r="QUE37" s="484"/>
      <c r="QUF37" s="484"/>
      <c r="QUG37" s="484"/>
      <c r="QUH37" s="484"/>
      <c r="QUI37" s="484"/>
      <c r="QUJ37" s="484"/>
      <c r="QUK37" s="484"/>
      <c r="QUL37" s="484"/>
      <c r="QUM37" s="484"/>
      <c r="QUN37" s="484"/>
      <c r="QUO37" s="484"/>
      <c r="QUP37" s="484"/>
      <c r="QUQ37" s="484"/>
      <c r="QUR37" s="484"/>
      <c r="QUS37" s="484"/>
      <c r="QUT37" s="484"/>
      <c r="QUU37" s="484"/>
      <c r="QUV37" s="484"/>
      <c r="QUW37" s="484"/>
      <c r="QUX37" s="484"/>
      <c r="QUY37" s="484"/>
      <c r="QUZ37" s="484"/>
      <c r="QVA37" s="484"/>
      <c r="QVB37" s="484"/>
      <c r="QVC37" s="484"/>
      <c r="QVD37" s="484"/>
      <c r="QVE37" s="484"/>
      <c r="QVF37" s="484"/>
      <c r="QVG37" s="484"/>
      <c r="QVH37" s="484"/>
      <c r="QVI37" s="484"/>
      <c r="QVJ37" s="484"/>
      <c r="QVK37" s="484"/>
      <c r="QVL37" s="484"/>
      <c r="QVM37" s="484"/>
      <c r="QVN37" s="484"/>
      <c r="QVO37" s="484"/>
      <c r="QVP37" s="484"/>
      <c r="QVQ37" s="484"/>
      <c r="QVR37" s="484"/>
      <c r="QVS37" s="484"/>
      <c r="QVT37" s="484"/>
      <c r="QVU37" s="484"/>
      <c r="QVV37" s="484"/>
      <c r="QVW37" s="484"/>
      <c r="QVX37" s="484"/>
      <c r="QVY37" s="484"/>
      <c r="QVZ37" s="484"/>
      <c r="QWA37" s="484"/>
      <c r="QWB37" s="484"/>
      <c r="QWC37" s="484"/>
      <c r="QWD37" s="484"/>
      <c r="QWE37" s="484"/>
      <c r="QWF37" s="484"/>
      <c r="QWG37" s="484"/>
      <c r="QWH37" s="484"/>
      <c r="QWI37" s="484"/>
      <c r="QWJ37" s="484"/>
      <c r="QWK37" s="484"/>
      <c r="QWL37" s="484"/>
      <c r="QWM37" s="484"/>
      <c r="QWN37" s="484"/>
      <c r="QWO37" s="484"/>
      <c r="QWP37" s="484"/>
      <c r="QWQ37" s="484"/>
      <c r="QWR37" s="484"/>
      <c r="QWS37" s="484"/>
      <c r="QWT37" s="484"/>
      <c r="QWU37" s="484"/>
      <c r="QWV37" s="484"/>
      <c r="QWW37" s="484"/>
      <c r="QWX37" s="484"/>
      <c r="QWY37" s="484"/>
      <c r="QWZ37" s="484"/>
      <c r="QXA37" s="484"/>
      <c r="QXB37" s="484"/>
      <c r="QXC37" s="484"/>
      <c r="QXD37" s="484"/>
      <c r="QXE37" s="484"/>
      <c r="QXF37" s="484"/>
      <c r="QXG37" s="484"/>
      <c r="QXH37" s="484"/>
      <c r="QXI37" s="484"/>
      <c r="QXJ37" s="484"/>
      <c r="QXK37" s="484"/>
      <c r="QXL37" s="484"/>
      <c r="QXM37" s="484"/>
      <c r="QXN37" s="484"/>
      <c r="QXO37" s="484"/>
      <c r="QXP37" s="484"/>
      <c r="QXQ37" s="484"/>
      <c r="QXR37" s="484"/>
      <c r="QXS37" s="484"/>
      <c r="QXT37" s="484"/>
      <c r="QXU37" s="484"/>
      <c r="QXV37" s="484"/>
      <c r="QXW37" s="484"/>
      <c r="QXX37" s="484"/>
      <c r="QXY37" s="484"/>
      <c r="QXZ37" s="484"/>
      <c r="QYA37" s="484"/>
      <c r="QYB37" s="484"/>
      <c r="QYC37" s="484"/>
      <c r="QYD37" s="484"/>
      <c r="QYE37" s="484"/>
      <c r="QYF37" s="484"/>
      <c r="QYG37" s="484"/>
      <c r="QYH37" s="484"/>
      <c r="QYI37" s="484"/>
      <c r="QYJ37" s="484"/>
      <c r="QYK37" s="484"/>
      <c r="QYL37" s="484"/>
      <c r="QYM37" s="484"/>
      <c r="QYN37" s="484"/>
      <c r="QYO37" s="484"/>
      <c r="QYP37" s="484"/>
      <c r="QYQ37" s="484"/>
      <c r="QYR37" s="484"/>
      <c r="QYS37" s="484"/>
      <c r="QYT37" s="484"/>
      <c r="QYU37" s="484"/>
      <c r="QYV37" s="484"/>
      <c r="QYW37" s="484"/>
      <c r="QYX37" s="484"/>
      <c r="QYY37" s="484"/>
      <c r="QYZ37" s="484"/>
      <c r="QZA37" s="484"/>
      <c r="QZB37" s="484"/>
      <c r="QZC37" s="484"/>
      <c r="QZD37" s="484"/>
      <c r="QZE37" s="484"/>
      <c r="QZF37" s="484"/>
      <c r="QZG37" s="484"/>
      <c r="QZH37" s="484"/>
      <c r="QZI37" s="484"/>
      <c r="QZJ37" s="484"/>
      <c r="QZK37" s="484"/>
      <c r="QZL37" s="484"/>
      <c r="QZM37" s="484"/>
      <c r="QZN37" s="484"/>
      <c r="QZO37" s="484"/>
      <c r="QZP37" s="484"/>
      <c r="QZQ37" s="484"/>
      <c r="QZR37" s="484"/>
      <c r="QZS37" s="484"/>
      <c r="QZT37" s="484"/>
      <c r="QZU37" s="484"/>
      <c r="QZV37" s="484"/>
      <c r="QZW37" s="484"/>
      <c r="QZX37" s="484"/>
      <c r="QZY37" s="484"/>
      <c r="QZZ37" s="484"/>
      <c r="RAA37" s="484"/>
      <c r="RAB37" s="484"/>
      <c r="RAC37" s="484"/>
      <c r="RAD37" s="484"/>
      <c r="RAE37" s="484"/>
      <c r="RAF37" s="484"/>
      <c r="RAG37" s="484"/>
      <c r="RAH37" s="484"/>
      <c r="RAI37" s="484"/>
      <c r="RAJ37" s="484"/>
      <c r="RAK37" s="484"/>
      <c r="RAL37" s="484"/>
      <c r="RAM37" s="484"/>
      <c r="RAN37" s="484"/>
      <c r="RAO37" s="484"/>
      <c r="RAP37" s="484"/>
      <c r="RAQ37" s="484"/>
      <c r="RAR37" s="484"/>
      <c r="RAS37" s="484"/>
      <c r="RAT37" s="484"/>
      <c r="RAU37" s="484"/>
      <c r="RAV37" s="484"/>
      <c r="RAW37" s="484"/>
      <c r="RAX37" s="484"/>
      <c r="RAY37" s="484"/>
      <c r="RAZ37" s="484"/>
      <c r="RBA37" s="484"/>
      <c r="RBB37" s="484"/>
      <c r="RBC37" s="484"/>
      <c r="RBD37" s="484"/>
      <c r="RBE37" s="484"/>
      <c r="RBF37" s="484"/>
      <c r="RBG37" s="484"/>
      <c r="RBH37" s="484"/>
      <c r="RBI37" s="484"/>
      <c r="RBJ37" s="484"/>
      <c r="RBK37" s="484"/>
      <c r="RBL37" s="484"/>
      <c r="RBM37" s="484"/>
      <c r="RBN37" s="484"/>
      <c r="RBO37" s="484"/>
      <c r="RBP37" s="484"/>
      <c r="RBQ37" s="484"/>
      <c r="RBR37" s="484"/>
      <c r="RBS37" s="484"/>
      <c r="RBT37" s="484"/>
      <c r="RBU37" s="484"/>
      <c r="RBV37" s="484"/>
      <c r="RBW37" s="484"/>
      <c r="RBX37" s="484"/>
      <c r="RBY37" s="484"/>
      <c r="RBZ37" s="484"/>
      <c r="RCA37" s="484"/>
      <c r="RCB37" s="484"/>
      <c r="RCC37" s="484"/>
      <c r="RCD37" s="484"/>
      <c r="RCE37" s="484"/>
      <c r="RCF37" s="484"/>
      <c r="RCG37" s="484"/>
      <c r="RCH37" s="484"/>
      <c r="RCI37" s="484"/>
      <c r="RCJ37" s="484"/>
      <c r="RCK37" s="484"/>
      <c r="RCL37" s="484"/>
      <c r="RCM37" s="484"/>
      <c r="RCN37" s="484"/>
      <c r="RCO37" s="484"/>
      <c r="RCP37" s="484"/>
      <c r="RCQ37" s="484"/>
      <c r="RCR37" s="484"/>
      <c r="RCS37" s="484"/>
      <c r="RCT37" s="484"/>
      <c r="RCU37" s="484"/>
      <c r="RCV37" s="484"/>
      <c r="RCW37" s="484"/>
      <c r="RCX37" s="484"/>
      <c r="RCY37" s="484"/>
      <c r="RCZ37" s="484"/>
      <c r="RDA37" s="484"/>
      <c r="RDB37" s="484"/>
      <c r="RDC37" s="484"/>
      <c r="RDD37" s="484"/>
      <c r="RDE37" s="484"/>
      <c r="RDF37" s="484"/>
      <c r="RDG37" s="484"/>
      <c r="RDH37" s="484"/>
      <c r="RDI37" s="484"/>
      <c r="RDJ37" s="484"/>
      <c r="RDK37" s="484"/>
      <c r="RDL37" s="484"/>
      <c r="RDM37" s="484"/>
      <c r="RDN37" s="484"/>
      <c r="RDO37" s="484"/>
      <c r="RDP37" s="484"/>
      <c r="RDQ37" s="484"/>
      <c r="RDR37" s="484"/>
      <c r="RDS37" s="484"/>
      <c r="RDT37" s="484"/>
      <c r="RDU37" s="484"/>
      <c r="RDV37" s="484"/>
      <c r="RDW37" s="484"/>
      <c r="RDX37" s="484"/>
      <c r="RDY37" s="484"/>
      <c r="RDZ37" s="484"/>
      <c r="REA37" s="484"/>
      <c r="REB37" s="484"/>
      <c r="REC37" s="484"/>
      <c r="RED37" s="484"/>
      <c r="REE37" s="484"/>
      <c r="REF37" s="484"/>
      <c r="REG37" s="484"/>
      <c r="REH37" s="484"/>
      <c r="REI37" s="484"/>
      <c r="REJ37" s="484"/>
      <c r="REK37" s="484"/>
      <c r="REL37" s="484"/>
      <c r="REM37" s="484"/>
      <c r="REN37" s="484"/>
      <c r="REO37" s="484"/>
      <c r="REP37" s="484"/>
      <c r="REQ37" s="484"/>
      <c r="RER37" s="484"/>
      <c r="RES37" s="484"/>
      <c r="RET37" s="484"/>
      <c r="REU37" s="484"/>
      <c r="REV37" s="484"/>
      <c r="REW37" s="484"/>
      <c r="REX37" s="484"/>
      <c r="REY37" s="484"/>
      <c r="REZ37" s="484"/>
      <c r="RFA37" s="484"/>
      <c r="RFB37" s="484"/>
      <c r="RFC37" s="484"/>
      <c r="RFD37" s="484"/>
      <c r="RFE37" s="484"/>
      <c r="RFF37" s="484"/>
      <c r="RFG37" s="484"/>
      <c r="RFH37" s="484"/>
      <c r="RFI37" s="484"/>
      <c r="RFJ37" s="484"/>
      <c r="RFK37" s="484"/>
      <c r="RFL37" s="484"/>
      <c r="RFM37" s="484"/>
      <c r="RFN37" s="484"/>
      <c r="RFO37" s="484"/>
      <c r="RFP37" s="484"/>
      <c r="RFQ37" s="484"/>
      <c r="RFR37" s="484"/>
      <c r="RFS37" s="484"/>
      <c r="RFT37" s="484"/>
      <c r="RFU37" s="484"/>
      <c r="RFV37" s="484"/>
      <c r="RFW37" s="484"/>
      <c r="RFX37" s="484"/>
      <c r="RFY37" s="484"/>
      <c r="RFZ37" s="484"/>
      <c r="RGA37" s="484"/>
      <c r="RGB37" s="484"/>
      <c r="RGC37" s="484"/>
      <c r="RGD37" s="484"/>
      <c r="RGE37" s="484"/>
      <c r="RGF37" s="484"/>
      <c r="RGG37" s="484"/>
      <c r="RGH37" s="484"/>
      <c r="RGI37" s="484"/>
      <c r="RGJ37" s="484"/>
      <c r="RGK37" s="484"/>
      <c r="RGL37" s="484"/>
      <c r="RGM37" s="484"/>
      <c r="RGN37" s="484"/>
      <c r="RGO37" s="484"/>
      <c r="RGP37" s="484"/>
      <c r="RGQ37" s="484"/>
      <c r="RGR37" s="484"/>
      <c r="RGS37" s="484"/>
      <c r="RGT37" s="484"/>
      <c r="RGU37" s="484"/>
      <c r="RGV37" s="484"/>
      <c r="RGW37" s="484"/>
      <c r="RGX37" s="484"/>
      <c r="RGY37" s="484"/>
      <c r="RGZ37" s="484"/>
      <c r="RHA37" s="484"/>
      <c r="RHB37" s="484"/>
      <c r="RHC37" s="484"/>
      <c r="RHD37" s="484"/>
      <c r="RHE37" s="484"/>
      <c r="RHF37" s="484"/>
      <c r="RHG37" s="484"/>
      <c r="RHH37" s="484"/>
      <c r="RHI37" s="484"/>
      <c r="RHJ37" s="484"/>
      <c r="RHK37" s="484"/>
      <c r="RHL37" s="484"/>
      <c r="RHM37" s="484"/>
      <c r="RHN37" s="484"/>
      <c r="RHO37" s="484"/>
      <c r="RHP37" s="484"/>
      <c r="RHQ37" s="484"/>
      <c r="RHR37" s="484"/>
      <c r="RHS37" s="484"/>
      <c r="RHT37" s="484"/>
      <c r="RHU37" s="484"/>
      <c r="RHV37" s="484"/>
      <c r="RHW37" s="484"/>
      <c r="RHX37" s="484"/>
      <c r="RHY37" s="484"/>
      <c r="RHZ37" s="484"/>
      <c r="RIA37" s="484"/>
      <c r="RIB37" s="484"/>
      <c r="RIC37" s="484"/>
      <c r="RID37" s="484"/>
      <c r="RIE37" s="484"/>
      <c r="RIF37" s="484"/>
      <c r="RIG37" s="484"/>
      <c r="RIH37" s="484"/>
      <c r="RII37" s="484"/>
      <c r="RIJ37" s="484"/>
      <c r="RIK37" s="484"/>
      <c r="RIL37" s="484"/>
      <c r="RIM37" s="484"/>
      <c r="RIN37" s="484"/>
      <c r="RIO37" s="484"/>
      <c r="RIP37" s="484"/>
      <c r="RIQ37" s="484"/>
      <c r="RIR37" s="484"/>
      <c r="RIS37" s="484"/>
      <c r="RIT37" s="484"/>
      <c r="RIU37" s="484"/>
      <c r="RIV37" s="484"/>
      <c r="RIW37" s="484"/>
      <c r="RIX37" s="484"/>
      <c r="RIY37" s="484"/>
      <c r="RIZ37" s="484"/>
      <c r="RJA37" s="484"/>
      <c r="RJB37" s="484"/>
      <c r="RJC37" s="484"/>
      <c r="RJD37" s="484"/>
      <c r="RJE37" s="484"/>
      <c r="RJF37" s="484"/>
      <c r="RJG37" s="484"/>
      <c r="RJH37" s="484"/>
      <c r="RJI37" s="484"/>
      <c r="RJJ37" s="484"/>
      <c r="RJK37" s="484"/>
      <c r="RJL37" s="484"/>
      <c r="RJM37" s="484"/>
      <c r="RJN37" s="484"/>
      <c r="RJO37" s="484"/>
      <c r="RJP37" s="484"/>
      <c r="RJQ37" s="484"/>
      <c r="RJR37" s="484"/>
      <c r="RJS37" s="484"/>
      <c r="RJT37" s="484"/>
      <c r="RJU37" s="484"/>
      <c r="RJV37" s="484"/>
      <c r="RJW37" s="484"/>
      <c r="RJX37" s="484"/>
      <c r="RJY37" s="484"/>
      <c r="RJZ37" s="484"/>
      <c r="RKA37" s="484"/>
      <c r="RKB37" s="484"/>
      <c r="RKC37" s="484"/>
      <c r="RKD37" s="484"/>
      <c r="RKE37" s="484"/>
      <c r="RKF37" s="484"/>
      <c r="RKG37" s="484"/>
      <c r="RKH37" s="484"/>
      <c r="RKI37" s="484"/>
      <c r="RKJ37" s="484"/>
      <c r="RKK37" s="484"/>
      <c r="RKL37" s="484"/>
      <c r="RKM37" s="484"/>
      <c r="RKN37" s="484"/>
      <c r="RKO37" s="484"/>
      <c r="RKP37" s="484"/>
      <c r="RKQ37" s="484"/>
      <c r="RKR37" s="484"/>
      <c r="RKS37" s="484"/>
      <c r="RKT37" s="484"/>
      <c r="RKU37" s="484"/>
      <c r="RKV37" s="484"/>
      <c r="RKW37" s="484"/>
      <c r="RKX37" s="484"/>
      <c r="RKY37" s="484"/>
      <c r="RKZ37" s="484"/>
      <c r="RLA37" s="484"/>
      <c r="RLB37" s="484"/>
      <c r="RLC37" s="484"/>
      <c r="RLD37" s="484"/>
      <c r="RLE37" s="484"/>
      <c r="RLF37" s="484"/>
      <c r="RLG37" s="484"/>
      <c r="RLH37" s="484"/>
      <c r="RLI37" s="484"/>
      <c r="RLJ37" s="484"/>
      <c r="RLK37" s="484"/>
      <c r="RLL37" s="484"/>
      <c r="RLM37" s="484"/>
      <c r="RLN37" s="484"/>
      <c r="RLO37" s="484"/>
      <c r="RLP37" s="484"/>
      <c r="RLQ37" s="484"/>
      <c r="RLR37" s="484"/>
      <c r="RLS37" s="484"/>
      <c r="RLT37" s="484"/>
      <c r="RLU37" s="484"/>
      <c r="RLV37" s="484"/>
      <c r="RLW37" s="484"/>
      <c r="RLX37" s="484"/>
      <c r="RLY37" s="484"/>
      <c r="RLZ37" s="484"/>
      <c r="RMA37" s="484"/>
      <c r="RMB37" s="484"/>
      <c r="RMC37" s="484"/>
      <c r="RMD37" s="484"/>
      <c r="RME37" s="484"/>
      <c r="RMF37" s="484"/>
      <c r="RMG37" s="484"/>
      <c r="RMH37" s="484"/>
      <c r="RMI37" s="484"/>
      <c r="RMJ37" s="484"/>
      <c r="RMK37" s="484"/>
      <c r="RML37" s="484"/>
      <c r="RMM37" s="484"/>
      <c r="RMN37" s="484"/>
      <c r="RMO37" s="484"/>
      <c r="RMP37" s="484"/>
      <c r="RMQ37" s="484"/>
      <c r="RMR37" s="484"/>
      <c r="RMS37" s="484"/>
      <c r="RMT37" s="484"/>
      <c r="RMU37" s="484"/>
      <c r="RMV37" s="484"/>
      <c r="RMW37" s="484"/>
      <c r="RMX37" s="484"/>
      <c r="RMY37" s="484"/>
      <c r="RMZ37" s="484"/>
      <c r="RNA37" s="484"/>
      <c r="RNB37" s="484"/>
      <c r="RNC37" s="484"/>
      <c r="RND37" s="484"/>
      <c r="RNE37" s="484"/>
      <c r="RNF37" s="484"/>
      <c r="RNG37" s="484"/>
      <c r="RNH37" s="484"/>
      <c r="RNI37" s="484"/>
      <c r="RNJ37" s="484"/>
      <c r="RNK37" s="484"/>
      <c r="RNL37" s="484"/>
      <c r="RNM37" s="484"/>
      <c r="RNN37" s="484"/>
      <c r="RNO37" s="484"/>
      <c r="RNP37" s="484"/>
      <c r="RNQ37" s="484"/>
      <c r="RNR37" s="484"/>
      <c r="RNS37" s="484"/>
      <c r="RNT37" s="484"/>
      <c r="RNU37" s="484"/>
      <c r="RNV37" s="484"/>
      <c r="RNW37" s="484"/>
      <c r="RNX37" s="484"/>
      <c r="RNY37" s="484"/>
      <c r="RNZ37" s="484"/>
      <c r="ROA37" s="484"/>
      <c r="ROB37" s="484"/>
      <c r="ROC37" s="484"/>
      <c r="ROD37" s="484"/>
      <c r="ROE37" s="484"/>
      <c r="ROF37" s="484"/>
      <c r="ROG37" s="484"/>
      <c r="ROH37" s="484"/>
      <c r="ROI37" s="484"/>
      <c r="ROJ37" s="484"/>
      <c r="ROK37" s="484"/>
      <c r="ROL37" s="484"/>
      <c r="ROM37" s="484"/>
      <c r="RON37" s="484"/>
      <c r="ROO37" s="484"/>
      <c r="ROP37" s="484"/>
      <c r="ROQ37" s="484"/>
      <c r="ROR37" s="484"/>
      <c r="ROS37" s="484"/>
      <c r="ROT37" s="484"/>
      <c r="ROU37" s="484"/>
      <c r="ROV37" s="484"/>
      <c r="ROW37" s="484"/>
      <c r="ROX37" s="484"/>
      <c r="ROY37" s="484"/>
      <c r="ROZ37" s="484"/>
      <c r="RPA37" s="484"/>
      <c r="RPB37" s="484"/>
      <c r="RPC37" s="484"/>
      <c r="RPD37" s="484"/>
      <c r="RPE37" s="484"/>
      <c r="RPF37" s="484"/>
      <c r="RPG37" s="484"/>
      <c r="RPH37" s="484"/>
      <c r="RPI37" s="484"/>
      <c r="RPJ37" s="484"/>
      <c r="RPK37" s="484"/>
      <c r="RPL37" s="484"/>
      <c r="RPM37" s="484"/>
      <c r="RPN37" s="484"/>
      <c r="RPO37" s="484"/>
      <c r="RPP37" s="484"/>
      <c r="RPQ37" s="484"/>
      <c r="RPR37" s="484"/>
      <c r="RPS37" s="484"/>
      <c r="RPT37" s="484"/>
      <c r="RPU37" s="484"/>
      <c r="RPV37" s="484"/>
      <c r="RPW37" s="484"/>
      <c r="RPX37" s="484"/>
      <c r="RPY37" s="484"/>
      <c r="RPZ37" s="484"/>
      <c r="RQA37" s="484"/>
      <c r="RQB37" s="484"/>
      <c r="RQC37" s="484"/>
      <c r="RQD37" s="484"/>
      <c r="RQE37" s="484"/>
      <c r="RQF37" s="484"/>
      <c r="RQG37" s="484"/>
      <c r="RQH37" s="484"/>
      <c r="RQI37" s="484"/>
      <c r="RQJ37" s="484"/>
      <c r="RQK37" s="484"/>
      <c r="RQL37" s="484"/>
      <c r="RQM37" s="484"/>
      <c r="RQN37" s="484"/>
      <c r="RQO37" s="484"/>
      <c r="RQP37" s="484"/>
      <c r="RQQ37" s="484"/>
      <c r="RQR37" s="484"/>
      <c r="RQS37" s="484"/>
      <c r="RQT37" s="484"/>
      <c r="RQU37" s="484"/>
      <c r="RQV37" s="484"/>
      <c r="RQW37" s="484"/>
      <c r="RQX37" s="484"/>
      <c r="RQY37" s="484"/>
      <c r="RQZ37" s="484"/>
      <c r="RRA37" s="484"/>
      <c r="RRB37" s="484"/>
      <c r="RRC37" s="484"/>
      <c r="RRD37" s="484"/>
      <c r="RRE37" s="484"/>
      <c r="RRF37" s="484"/>
      <c r="RRG37" s="484"/>
      <c r="RRH37" s="484"/>
      <c r="RRI37" s="484"/>
      <c r="RRJ37" s="484"/>
      <c r="RRK37" s="484"/>
      <c r="RRL37" s="484"/>
      <c r="RRM37" s="484"/>
      <c r="RRN37" s="484"/>
      <c r="RRO37" s="484"/>
      <c r="RRP37" s="484"/>
      <c r="RRQ37" s="484"/>
      <c r="RRR37" s="484"/>
      <c r="RRS37" s="484"/>
      <c r="RRT37" s="484"/>
      <c r="RRU37" s="484"/>
      <c r="RRV37" s="484"/>
      <c r="RRW37" s="484"/>
      <c r="RRX37" s="484"/>
      <c r="RRY37" s="484"/>
      <c r="RRZ37" s="484"/>
      <c r="RSA37" s="484"/>
      <c r="RSB37" s="484"/>
      <c r="RSC37" s="484"/>
      <c r="RSD37" s="484"/>
      <c r="RSE37" s="484"/>
      <c r="RSF37" s="484"/>
      <c r="RSG37" s="484"/>
      <c r="RSH37" s="484"/>
      <c r="RSI37" s="484"/>
      <c r="RSJ37" s="484"/>
      <c r="RSK37" s="484"/>
      <c r="RSL37" s="484"/>
      <c r="RSM37" s="484"/>
      <c r="RSN37" s="484"/>
      <c r="RSO37" s="484"/>
      <c r="RSP37" s="484"/>
      <c r="RSQ37" s="484"/>
      <c r="RSR37" s="484"/>
      <c r="RSS37" s="484"/>
      <c r="RST37" s="484"/>
      <c r="RSU37" s="484"/>
      <c r="RSV37" s="484"/>
      <c r="RSW37" s="484"/>
      <c r="RSX37" s="484"/>
      <c r="RSY37" s="484"/>
      <c r="RSZ37" s="484"/>
      <c r="RTA37" s="484"/>
      <c r="RTB37" s="484"/>
      <c r="RTC37" s="484"/>
      <c r="RTD37" s="484"/>
      <c r="RTE37" s="484"/>
      <c r="RTF37" s="484"/>
      <c r="RTG37" s="484"/>
      <c r="RTH37" s="484"/>
      <c r="RTI37" s="484"/>
      <c r="RTJ37" s="484"/>
      <c r="RTK37" s="484"/>
      <c r="RTL37" s="484"/>
      <c r="RTM37" s="484"/>
      <c r="RTN37" s="484"/>
      <c r="RTO37" s="484"/>
      <c r="RTP37" s="484"/>
      <c r="RTQ37" s="484"/>
      <c r="RTR37" s="484"/>
      <c r="RTS37" s="484"/>
      <c r="RTT37" s="484"/>
      <c r="RTU37" s="484"/>
      <c r="RTV37" s="484"/>
      <c r="RTW37" s="484"/>
      <c r="RTX37" s="484"/>
      <c r="RTY37" s="484"/>
      <c r="RTZ37" s="484"/>
      <c r="RUA37" s="484"/>
      <c r="RUB37" s="484"/>
      <c r="RUC37" s="484"/>
      <c r="RUD37" s="484"/>
      <c r="RUE37" s="484"/>
      <c r="RUF37" s="484"/>
      <c r="RUG37" s="484"/>
      <c r="RUH37" s="484"/>
      <c r="RUI37" s="484"/>
      <c r="RUJ37" s="484"/>
      <c r="RUK37" s="484"/>
      <c r="RUL37" s="484"/>
      <c r="RUM37" s="484"/>
      <c r="RUN37" s="484"/>
      <c r="RUO37" s="484"/>
      <c r="RUP37" s="484"/>
      <c r="RUQ37" s="484"/>
      <c r="RUR37" s="484"/>
      <c r="RUS37" s="484"/>
      <c r="RUT37" s="484"/>
      <c r="RUU37" s="484"/>
      <c r="RUV37" s="484"/>
      <c r="RUW37" s="484"/>
      <c r="RUX37" s="484"/>
      <c r="RUY37" s="484"/>
      <c r="RUZ37" s="484"/>
      <c r="RVA37" s="484"/>
      <c r="RVB37" s="484"/>
      <c r="RVC37" s="484"/>
      <c r="RVD37" s="484"/>
      <c r="RVE37" s="484"/>
      <c r="RVF37" s="484"/>
      <c r="RVG37" s="484"/>
      <c r="RVH37" s="484"/>
      <c r="RVI37" s="484"/>
      <c r="RVJ37" s="484"/>
      <c r="RVK37" s="484"/>
      <c r="RVL37" s="484"/>
      <c r="RVM37" s="484"/>
      <c r="RVN37" s="484"/>
      <c r="RVO37" s="484"/>
      <c r="RVP37" s="484"/>
      <c r="RVQ37" s="484"/>
      <c r="RVR37" s="484"/>
      <c r="RVS37" s="484"/>
      <c r="RVT37" s="484"/>
      <c r="RVU37" s="484"/>
      <c r="RVV37" s="484"/>
      <c r="RVW37" s="484"/>
      <c r="RVX37" s="484"/>
      <c r="RVY37" s="484"/>
      <c r="RVZ37" s="484"/>
      <c r="RWA37" s="484"/>
      <c r="RWB37" s="484"/>
      <c r="RWC37" s="484"/>
      <c r="RWD37" s="484"/>
      <c r="RWE37" s="484"/>
      <c r="RWF37" s="484"/>
      <c r="RWG37" s="484"/>
      <c r="RWH37" s="484"/>
      <c r="RWI37" s="484"/>
      <c r="RWJ37" s="484"/>
      <c r="RWK37" s="484"/>
      <c r="RWL37" s="484"/>
      <c r="RWM37" s="484"/>
      <c r="RWN37" s="484"/>
      <c r="RWO37" s="484"/>
      <c r="RWP37" s="484"/>
      <c r="RWQ37" s="484"/>
      <c r="RWR37" s="484"/>
      <c r="RWS37" s="484"/>
      <c r="RWT37" s="484"/>
      <c r="RWU37" s="484"/>
      <c r="RWV37" s="484"/>
      <c r="RWW37" s="484"/>
      <c r="RWX37" s="484"/>
      <c r="RWY37" s="484"/>
      <c r="RWZ37" s="484"/>
      <c r="RXA37" s="484"/>
      <c r="RXB37" s="484"/>
      <c r="RXC37" s="484"/>
      <c r="RXD37" s="484"/>
      <c r="RXE37" s="484"/>
      <c r="RXF37" s="484"/>
      <c r="RXG37" s="484"/>
      <c r="RXH37" s="484"/>
      <c r="RXI37" s="484"/>
      <c r="RXJ37" s="484"/>
      <c r="RXK37" s="484"/>
      <c r="RXL37" s="484"/>
      <c r="RXM37" s="484"/>
      <c r="RXN37" s="484"/>
      <c r="RXO37" s="484"/>
      <c r="RXP37" s="484"/>
      <c r="RXQ37" s="484"/>
      <c r="RXR37" s="484"/>
      <c r="RXS37" s="484"/>
      <c r="RXT37" s="484"/>
      <c r="RXU37" s="484"/>
      <c r="RXV37" s="484"/>
      <c r="RXW37" s="484"/>
      <c r="RXX37" s="484"/>
      <c r="RXY37" s="484"/>
      <c r="RXZ37" s="484"/>
      <c r="RYA37" s="484"/>
      <c r="RYB37" s="484"/>
      <c r="RYC37" s="484"/>
      <c r="RYD37" s="484"/>
      <c r="RYE37" s="484"/>
      <c r="RYF37" s="484"/>
      <c r="RYG37" s="484"/>
      <c r="RYH37" s="484"/>
      <c r="RYI37" s="484"/>
      <c r="RYJ37" s="484"/>
      <c r="RYK37" s="484"/>
      <c r="RYL37" s="484"/>
      <c r="RYM37" s="484"/>
      <c r="RYN37" s="484"/>
      <c r="RYO37" s="484"/>
      <c r="RYP37" s="484"/>
      <c r="RYQ37" s="484"/>
      <c r="RYR37" s="484"/>
      <c r="RYS37" s="484"/>
      <c r="RYT37" s="484"/>
      <c r="RYU37" s="484"/>
      <c r="RYV37" s="484"/>
      <c r="RYW37" s="484"/>
      <c r="RYX37" s="484"/>
      <c r="RYY37" s="484"/>
      <c r="RYZ37" s="484"/>
      <c r="RZA37" s="484"/>
      <c r="RZB37" s="484"/>
      <c r="RZC37" s="484"/>
      <c r="RZD37" s="484"/>
      <c r="RZE37" s="484"/>
      <c r="RZF37" s="484"/>
      <c r="RZG37" s="484"/>
      <c r="RZH37" s="484"/>
      <c r="RZI37" s="484"/>
      <c r="RZJ37" s="484"/>
      <c r="RZK37" s="484"/>
      <c r="RZL37" s="484"/>
      <c r="RZM37" s="484"/>
      <c r="RZN37" s="484"/>
      <c r="RZO37" s="484"/>
      <c r="RZP37" s="484"/>
      <c r="RZQ37" s="484"/>
      <c r="RZR37" s="484"/>
      <c r="RZS37" s="484"/>
      <c r="RZT37" s="484"/>
      <c r="RZU37" s="484"/>
      <c r="RZV37" s="484"/>
      <c r="RZW37" s="484"/>
      <c r="RZX37" s="484"/>
      <c r="RZY37" s="484"/>
      <c r="RZZ37" s="484"/>
      <c r="SAA37" s="484"/>
      <c r="SAB37" s="484"/>
      <c r="SAC37" s="484"/>
      <c r="SAD37" s="484"/>
      <c r="SAE37" s="484"/>
      <c r="SAF37" s="484"/>
      <c r="SAG37" s="484"/>
      <c r="SAH37" s="484"/>
      <c r="SAI37" s="484"/>
      <c r="SAJ37" s="484"/>
      <c r="SAK37" s="484"/>
      <c r="SAL37" s="484"/>
      <c r="SAM37" s="484"/>
      <c r="SAN37" s="484"/>
      <c r="SAO37" s="484"/>
      <c r="SAP37" s="484"/>
      <c r="SAQ37" s="484"/>
      <c r="SAR37" s="484"/>
      <c r="SAS37" s="484"/>
      <c r="SAT37" s="484"/>
      <c r="SAU37" s="484"/>
      <c r="SAV37" s="484"/>
      <c r="SAW37" s="484"/>
      <c r="SAX37" s="484"/>
      <c r="SAY37" s="484"/>
      <c r="SAZ37" s="484"/>
      <c r="SBA37" s="484"/>
      <c r="SBB37" s="484"/>
      <c r="SBC37" s="484"/>
      <c r="SBD37" s="484"/>
      <c r="SBE37" s="484"/>
      <c r="SBF37" s="484"/>
      <c r="SBG37" s="484"/>
      <c r="SBH37" s="484"/>
      <c r="SBI37" s="484"/>
      <c r="SBJ37" s="484"/>
      <c r="SBK37" s="484"/>
      <c r="SBL37" s="484"/>
      <c r="SBM37" s="484"/>
      <c r="SBN37" s="484"/>
      <c r="SBO37" s="484"/>
      <c r="SBP37" s="484"/>
      <c r="SBQ37" s="484"/>
      <c r="SBR37" s="484"/>
      <c r="SBS37" s="484"/>
      <c r="SBT37" s="484"/>
      <c r="SBU37" s="484"/>
      <c r="SBV37" s="484"/>
      <c r="SBW37" s="484"/>
      <c r="SBX37" s="484"/>
      <c r="SBY37" s="484"/>
      <c r="SBZ37" s="484"/>
      <c r="SCA37" s="484"/>
      <c r="SCB37" s="484"/>
      <c r="SCC37" s="484"/>
      <c r="SCD37" s="484"/>
      <c r="SCE37" s="484"/>
      <c r="SCF37" s="484"/>
      <c r="SCG37" s="484"/>
      <c r="SCH37" s="484"/>
      <c r="SCI37" s="484"/>
      <c r="SCJ37" s="484"/>
      <c r="SCK37" s="484"/>
      <c r="SCL37" s="484"/>
      <c r="SCM37" s="484"/>
      <c r="SCN37" s="484"/>
      <c r="SCO37" s="484"/>
      <c r="SCP37" s="484"/>
      <c r="SCQ37" s="484"/>
      <c r="SCR37" s="484"/>
      <c r="SCS37" s="484"/>
      <c r="SCT37" s="484"/>
      <c r="SCU37" s="484"/>
      <c r="SCV37" s="484"/>
      <c r="SCW37" s="484"/>
      <c r="SCX37" s="484"/>
      <c r="SCY37" s="484"/>
      <c r="SCZ37" s="484"/>
      <c r="SDA37" s="484"/>
      <c r="SDB37" s="484"/>
      <c r="SDC37" s="484"/>
      <c r="SDD37" s="484"/>
      <c r="SDE37" s="484"/>
      <c r="SDF37" s="484"/>
      <c r="SDG37" s="484"/>
      <c r="SDH37" s="484"/>
      <c r="SDI37" s="484"/>
      <c r="SDJ37" s="484"/>
      <c r="SDK37" s="484"/>
      <c r="SDL37" s="484"/>
      <c r="SDM37" s="484"/>
      <c r="SDN37" s="484"/>
      <c r="SDO37" s="484"/>
      <c r="SDP37" s="484"/>
      <c r="SDQ37" s="484"/>
      <c r="SDR37" s="484"/>
      <c r="SDS37" s="484"/>
      <c r="SDT37" s="484"/>
      <c r="SDU37" s="484"/>
      <c r="SDV37" s="484"/>
      <c r="SDW37" s="484"/>
      <c r="SDX37" s="484"/>
      <c r="SDY37" s="484"/>
      <c r="SDZ37" s="484"/>
      <c r="SEA37" s="484"/>
      <c r="SEB37" s="484"/>
      <c r="SEC37" s="484"/>
      <c r="SED37" s="484"/>
      <c r="SEE37" s="484"/>
      <c r="SEF37" s="484"/>
      <c r="SEG37" s="484"/>
      <c r="SEH37" s="484"/>
      <c r="SEI37" s="484"/>
      <c r="SEJ37" s="484"/>
      <c r="SEK37" s="484"/>
      <c r="SEL37" s="484"/>
      <c r="SEM37" s="484"/>
      <c r="SEN37" s="484"/>
      <c r="SEO37" s="484"/>
      <c r="SEP37" s="484"/>
      <c r="SEQ37" s="484"/>
      <c r="SER37" s="484"/>
      <c r="SES37" s="484"/>
      <c r="SET37" s="484"/>
      <c r="SEU37" s="484"/>
      <c r="SEV37" s="484"/>
      <c r="SEW37" s="484"/>
      <c r="SEX37" s="484"/>
      <c r="SEY37" s="484"/>
      <c r="SEZ37" s="484"/>
      <c r="SFA37" s="484"/>
      <c r="SFB37" s="484"/>
      <c r="SFC37" s="484"/>
      <c r="SFD37" s="484"/>
      <c r="SFE37" s="484"/>
      <c r="SFF37" s="484"/>
      <c r="SFG37" s="484"/>
      <c r="SFH37" s="484"/>
      <c r="SFI37" s="484"/>
      <c r="SFJ37" s="484"/>
      <c r="SFK37" s="484"/>
      <c r="SFL37" s="484"/>
      <c r="SFM37" s="484"/>
      <c r="SFN37" s="484"/>
      <c r="SFO37" s="484"/>
      <c r="SFP37" s="484"/>
      <c r="SFQ37" s="484"/>
      <c r="SFR37" s="484"/>
      <c r="SFS37" s="484"/>
      <c r="SFT37" s="484"/>
      <c r="SFU37" s="484"/>
      <c r="SFV37" s="484"/>
      <c r="SFW37" s="484"/>
      <c r="SFX37" s="484"/>
      <c r="SFY37" s="484"/>
      <c r="SFZ37" s="484"/>
      <c r="SGA37" s="484"/>
      <c r="SGB37" s="484"/>
      <c r="SGC37" s="484"/>
      <c r="SGD37" s="484"/>
      <c r="SGE37" s="484"/>
      <c r="SGF37" s="484"/>
      <c r="SGG37" s="484"/>
      <c r="SGH37" s="484"/>
      <c r="SGI37" s="484"/>
      <c r="SGJ37" s="484"/>
      <c r="SGK37" s="484"/>
      <c r="SGL37" s="484"/>
      <c r="SGM37" s="484"/>
      <c r="SGN37" s="484"/>
      <c r="SGO37" s="484"/>
      <c r="SGP37" s="484"/>
      <c r="SGQ37" s="484"/>
      <c r="SGR37" s="484"/>
      <c r="SGS37" s="484"/>
      <c r="SGT37" s="484"/>
      <c r="SGU37" s="484"/>
      <c r="SGV37" s="484"/>
      <c r="SGW37" s="484"/>
      <c r="SGX37" s="484"/>
      <c r="SGY37" s="484"/>
      <c r="SGZ37" s="484"/>
      <c r="SHA37" s="484"/>
      <c r="SHB37" s="484"/>
      <c r="SHC37" s="484"/>
      <c r="SHD37" s="484"/>
      <c r="SHE37" s="484"/>
      <c r="SHF37" s="484"/>
      <c r="SHG37" s="484"/>
      <c r="SHH37" s="484"/>
      <c r="SHI37" s="484"/>
      <c r="SHJ37" s="484"/>
      <c r="SHK37" s="484"/>
      <c r="SHL37" s="484"/>
      <c r="SHM37" s="484"/>
      <c r="SHN37" s="484"/>
      <c r="SHO37" s="484"/>
      <c r="SHP37" s="484"/>
      <c r="SHQ37" s="484"/>
      <c r="SHR37" s="484"/>
      <c r="SHS37" s="484"/>
      <c r="SHT37" s="484"/>
      <c r="SHU37" s="484"/>
      <c r="SHV37" s="484"/>
      <c r="SHW37" s="484"/>
      <c r="SHX37" s="484"/>
      <c r="SHY37" s="484"/>
      <c r="SHZ37" s="484"/>
      <c r="SIA37" s="484"/>
      <c r="SIB37" s="484"/>
      <c r="SIC37" s="484"/>
      <c r="SID37" s="484"/>
      <c r="SIE37" s="484"/>
      <c r="SIF37" s="484"/>
      <c r="SIG37" s="484"/>
      <c r="SIH37" s="484"/>
      <c r="SII37" s="484"/>
      <c r="SIJ37" s="484"/>
      <c r="SIK37" s="484"/>
      <c r="SIL37" s="484"/>
      <c r="SIM37" s="484"/>
      <c r="SIN37" s="484"/>
      <c r="SIO37" s="484"/>
      <c r="SIP37" s="484"/>
      <c r="SIQ37" s="484"/>
      <c r="SIR37" s="484"/>
      <c r="SIS37" s="484"/>
      <c r="SIT37" s="484"/>
      <c r="SIU37" s="484"/>
      <c r="SIV37" s="484"/>
      <c r="SIW37" s="484"/>
      <c r="SIX37" s="484"/>
      <c r="SIY37" s="484"/>
      <c r="SIZ37" s="484"/>
      <c r="SJA37" s="484"/>
      <c r="SJB37" s="484"/>
      <c r="SJC37" s="484"/>
      <c r="SJD37" s="484"/>
      <c r="SJE37" s="484"/>
      <c r="SJF37" s="484"/>
      <c r="SJG37" s="484"/>
      <c r="SJH37" s="484"/>
      <c r="SJI37" s="484"/>
      <c r="SJJ37" s="484"/>
      <c r="SJK37" s="484"/>
      <c r="SJL37" s="484"/>
      <c r="SJM37" s="484"/>
      <c r="SJN37" s="484"/>
      <c r="SJO37" s="484"/>
      <c r="SJP37" s="484"/>
      <c r="SJQ37" s="484"/>
      <c r="SJR37" s="484"/>
      <c r="SJS37" s="484"/>
      <c r="SJT37" s="484"/>
      <c r="SJU37" s="484"/>
      <c r="SJV37" s="484"/>
      <c r="SJW37" s="484"/>
      <c r="SJX37" s="484"/>
      <c r="SJY37" s="484"/>
      <c r="SJZ37" s="484"/>
      <c r="SKA37" s="484"/>
      <c r="SKB37" s="484"/>
      <c r="SKC37" s="484"/>
      <c r="SKD37" s="484"/>
      <c r="SKE37" s="484"/>
      <c r="SKF37" s="484"/>
      <c r="SKG37" s="484"/>
      <c r="SKH37" s="484"/>
      <c r="SKI37" s="484"/>
      <c r="SKJ37" s="484"/>
      <c r="SKK37" s="484"/>
      <c r="SKL37" s="484"/>
      <c r="SKM37" s="484"/>
      <c r="SKN37" s="484"/>
      <c r="SKO37" s="484"/>
      <c r="SKP37" s="484"/>
      <c r="SKQ37" s="484"/>
      <c r="SKR37" s="484"/>
      <c r="SKS37" s="484"/>
      <c r="SKT37" s="484"/>
      <c r="SKU37" s="484"/>
      <c r="SKV37" s="484"/>
      <c r="SKW37" s="484"/>
      <c r="SKX37" s="484"/>
      <c r="SKY37" s="484"/>
      <c r="SKZ37" s="484"/>
      <c r="SLA37" s="484"/>
      <c r="SLB37" s="484"/>
      <c r="SLC37" s="484"/>
      <c r="SLD37" s="484"/>
      <c r="SLE37" s="484"/>
      <c r="SLF37" s="484"/>
      <c r="SLG37" s="484"/>
      <c r="SLH37" s="484"/>
      <c r="SLI37" s="484"/>
      <c r="SLJ37" s="484"/>
      <c r="SLK37" s="484"/>
      <c r="SLL37" s="484"/>
      <c r="SLM37" s="484"/>
      <c r="SLN37" s="484"/>
      <c r="SLO37" s="484"/>
      <c r="SLP37" s="484"/>
      <c r="SLQ37" s="484"/>
      <c r="SLR37" s="484"/>
      <c r="SLS37" s="484"/>
      <c r="SLT37" s="484"/>
      <c r="SLU37" s="484"/>
      <c r="SLV37" s="484"/>
      <c r="SLW37" s="484"/>
      <c r="SLX37" s="484"/>
      <c r="SLY37" s="484"/>
      <c r="SLZ37" s="484"/>
      <c r="SMA37" s="484"/>
      <c r="SMB37" s="484"/>
      <c r="SMC37" s="484"/>
      <c r="SMD37" s="484"/>
      <c r="SME37" s="484"/>
      <c r="SMF37" s="484"/>
      <c r="SMG37" s="484"/>
      <c r="SMH37" s="484"/>
      <c r="SMI37" s="484"/>
      <c r="SMJ37" s="484"/>
      <c r="SMK37" s="484"/>
      <c r="SML37" s="484"/>
      <c r="SMM37" s="484"/>
      <c r="SMN37" s="484"/>
      <c r="SMO37" s="484"/>
      <c r="SMP37" s="484"/>
      <c r="SMQ37" s="484"/>
      <c r="SMR37" s="484"/>
      <c r="SMS37" s="484"/>
      <c r="SMT37" s="484"/>
      <c r="SMU37" s="484"/>
      <c r="SMV37" s="484"/>
      <c r="SMW37" s="484"/>
      <c r="SMX37" s="484"/>
      <c r="SMY37" s="484"/>
      <c r="SMZ37" s="484"/>
      <c r="SNA37" s="484"/>
      <c r="SNB37" s="484"/>
      <c r="SNC37" s="484"/>
      <c r="SND37" s="484"/>
      <c r="SNE37" s="484"/>
      <c r="SNF37" s="484"/>
      <c r="SNG37" s="484"/>
      <c r="SNH37" s="484"/>
      <c r="SNI37" s="484"/>
      <c r="SNJ37" s="484"/>
      <c r="SNK37" s="484"/>
      <c r="SNL37" s="484"/>
      <c r="SNM37" s="484"/>
      <c r="SNN37" s="484"/>
      <c r="SNO37" s="484"/>
      <c r="SNP37" s="484"/>
      <c r="SNQ37" s="484"/>
      <c r="SNR37" s="484"/>
      <c r="SNS37" s="484"/>
      <c r="SNT37" s="484"/>
      <c r="SNU37" s="484"/>
      <c r="SNV37" s="484"/>
      <c r="SNW37" s="484"/>
      <c r="SNX37" s="484"/>
      <c r="SNY37" s="484"/>
      <c r="SNZ37" s="484"/>
      <c r="SOA37" s="484"/>
      <c r="SOB37" s="484"/>
      <c r="SOC37" s="484"/>
      <c r="SOD37" s="484"/>
      <c r="SOE37" s="484"/>
      <c r="SOF37" s="484"/>
      <c r="SOG37" s="484"/>
      <c r="SOH37" s="484"/>
      <c r="SOI37" s="484"/>
      <c r="SOJ37" s="484"/>
      <c r="SOK37" s="484"/>
      <c r="SOL37" s="484"/>
      <c r="SOM37" s="484"/>
      <c r="SON37" s="484"/>
      <c r="SOO37" s="484"/>
      <c r="SOP37" s="484"/>
      <c r="SOQ37" s="484"/>
      <c r="SOR37" s="484"/>
      <c r="SOS37" s="484"/>
      <c r="SOT37" s="484"/>
      <c r="SOU37" s="484"/>
      <c r="SOV37" s="484"/>
      <c r="SOW37" s="484"/>
      <c r="SOX37" s="484"/>
      <c r="SOY37" s="484"/>
      <c r="SOZ37" s="484"/>
      <c r="SPA37" s="484"/>
      <c r="SPB37" s="484"/>
      <c r="SPC37" s="484"/>
      <c r="SPD37" s="484"/>
      <c r="SPE37" s="484"/>
      <c r="SPF37" s="484"/>
      <c r="SPG37" s="484"/>
      <c r="SPH37" s="484"/>
      <c r="SPI37" s="484"/>
      <c r="SPJ37" s="484"/>
      <c r="SPK37" s="484"/>
      <c r="SPL37" s="484"/>
      <c r="SPM37" s="484"/>
      <c r="SPN37" s="484"/>
      <c r="SPO37" s="484"/>
      <c r="SPP37" s="484"/>
      <c r="SPQ37" s="484"/>
      <c r="SPR37" s="484"/>
      <c r="SPS37" s="484"/>
      <c r="SPT37" s="484"/>
      <c r="SPU37" s="484"/>
      <c r="SPV37" s="484"/>
      <c r="SPW37" s="484"/>
      <c r="SPX37" s="484"/>
      <c r="SPY37" s="484"/>
      <c r="SPZ37" s="484"/>
      <c r="SQA37" s="484"/>
      <c r="SQB37" s="484"/>
      <c r="SQC37" s="484"/>
      <c r="SQD37" s="484"/>
      <c r="SQE37" s="484"/>
      <c r="SQF37" s="484"/>
      <c r="SQG37" s="484"/>
      <c r="SQH37" s="484"/>
      <c r="SQI37" s="484"/>
      <c r="SQJ37" s="484"/>
      <c r="SQK37" s="484"/>
      <c r="SQL37" s="484"/>
      <c r="SQM37" s="484"/>
      <c r="SQN37" s="484"/>
      <c r="SQO37" s="484"/>
      <c r="SQP37" s="484"/>
      <c r="SQQ37" s="484"/>
      <c r="SQR37" s="484"/>
      <c r="SQS37" s="484"/>
      <c r="SQT37" s="484"/>
      <c r="SQU37" s="484"/>
      <c r="SQV37" s="484"/>
      <c r="SQW37" s="484"/>
      <c r="SQX37" s="484"/>
      <c r="SQY37" s="484"/>
      <c r="SQZ37" s="484"/>
      <c r="SRA37" s="484"/>
      <c r="SRB37" s="484"/>
      <c r="SRC37" s="484"/>
      <c r="SRD37" s="484"/>
      <c r="SRE37" s="484"/>
      <c r="SRF37" s="484"/>
      <c r="SRG37" s="484"/>
      <c r="SRH37" s="484"/>
      <c r="SRI37" s="484"/>
      <c r="SRJ37" s="484"/>
      <c r="SRK37" s="484"/>
      <c r="SRL37" s="484"/>
      <c r="SRM37" s="484"/>
      <c r="SRN37" s="484"/>
      <c r="SRO37" s="484"/>
      <c r="SRP37" s="484"/>
      <c r="SRQ37" s="484"/>
      <c r="SRR37" s="484"/>
      <c r="SRS37" s="484"/>
      <c r="SRT37" s="484"/>
      <c r="SRU37" s="484"/>
      <c r="SRV37" s="484"/>
      <c r="SRW37" s="484"/>
      <c r="SRX37" s="484"/>
      <c r="SRY37" s="484"/>
      <c r="SRZ37" s="484"/>
      <c r="SSA37" s="484"/>
      <c r="SSB37" s="484"/>
      <c r="SSC37" s="484"/>
      <c r="SSD37" s="484"/>
      <c r="SSE37" s="484"/>
      <c r="SSF37" s="484"/>
      <c r="SSG37" s="484"/>
      <c r="SSH37" s="484"/>
      <c r="SSI37" s="484"/>
      <c r="SSJ37" s="484"/>
      <c r="SSK37" s="484"/>
      <c r="SSL37" s="484"/>
      <c r="SSM37" s="484"/>
      <c r="SSN37" s="484"/>
      <c r="SSO37" s="484"/>
      <c r="SSP37" s="484"/>
      <c r="SSQ37" s="484"/>
      <c r="SSR37" s="484"/>
      <c r="SSS37" s="484"/>
      <c r="SST37" s="484"/>
      <c r="SSU37" s="484"/>
      <c r="SSV37" s="484"/>
      <c r="SSW37" s="484"/>
      <c r="SSX37" s="484"/>
      <c r="SSY37" s="484"/>
      <c r="SSZ37" s="484"/>
      <c r="STA37" s="484"/>
      <c r="STB37" s="484"/>
      <c r="STC37" s="484"/>
      <c r="STD37" s="484"/>
      <c r="STE37" s="484"/>
      <c r="STF37" s="484"/>
      <c r="STG37" s="484"/>
      <c r="STH37" s="484"/>
      <c r="STI37" s="484"/>
      <c r="STJ37" s="484"/>
      <c r="STK37" s="484"/>
      <c r="STL37" s="484"/>
      <c r="STM37" s="484"/>
      <c r="STN37" s="484"/>
      <c r="STO37" s="484"/>
      <c r="STP37" s="484"/>
      <c r="STQ37" s="484"/>
      <c r="STR37" s="484"/>
      <c r="STS37" s="484"/>
      <c r="STT37" s="484"/>
      <c r="STU37" s="484"/>
      <c r="STV37" s="484"/>
      <c r="STW37" s="484"/>
      <c r="STX37" s="484"/>
      <c r="STY37" s="484"/>
      <c r="STZ37" s="484"/>
      <c r="SUA37" s="484"/>
      <c r="SUB37" s="484"/>
      <c r="SUC37" s="484"/>
      <c r="SUD37" s="484"/>
      <c r="SUE37" s="484"/>
      <c r="SUF37" s="484"/>
      <c r="SUG37" s="484"/>
      <c r="SUH37" s="484"/>
      <c r="SUI37" s="484"/>
      <c r="SUJ37" s="484"/>
      <c r="SUK37" s="484"/>
      <c r="SUL37" s="484"/>
      <c r="SUM37" s="484"/>
      <c r="SUN37" s="484"/>
      <c r="SUO37" s="484"/>
      <c r="SUP37" s="484"/>
      <c r="SUQ37" s="484"/>
      <c r="SUR37" s="484"/>
      <c r="SUS37" s="484"/>
      <c r="SUT37" s="484"/>
      <c r="SUU37" s="484"/>
      <c r="SUV37" s="484"/>
      <c r="SUW37" s="484"/>
      <c r="SUX37" s="484"/>
      <c r="SUY37" s="484"/>
      <c r="SUZ37" s="484"/>
      <c r="SVA37" s="484"/>
      <c r="SVB37" s="484"/>
      <c r="SVC37" s="484"/>
      <c r="SVD37" s="484"/>
      <c r="SVE37" s="484"/>
      <c r="SVF37" s="484"/>
      <c r="SVG37" s="484"/>
      <c r="SVH37" s="484"/>
      <c r="SVI37" s="484"/>
      <c r="SVJ37" s="484"/>
      <c r="SVK37" s="484"/>
      <c r="SVL37" s="484"/>
      <c r="SVM37" s="484"/>
      <c r="SVN37" s="484"/>
      <c r="SVO37" s="484"/>
      <c r="SVP37" s="484"/>
      <c r="SVQ37" s="484"/>
      <c r="SVR37" s="484"/>
      <c r="SVS37" s="484"/>
      <c r="SVT37" s="484"/>
      <c r="SVU37" s="484"/>
      <c r="SVV37" s="484"/>
      <c r="SVW37" s="484"/>
      <c r="SVX37" s="484"/>
      <c r="SVY37" s="484"/>
      <c r="SVZ37" s="484"/>
      <c r="SWA37" s="484"/>
      <c r="SWB37" s="484"/>
      <c r="SWC37" s="484"/>
      <c r="SWD37" s="484"/>
      <c r="SWE37" s="484"/>
      <c r="SWF37" s="484"/>
      <c r="SWG37" s="484"/>
      <c r="SWH37" s="484"/>
      <c r="SWI37" s="484"/>
      <c r="SWJ37" s="484"/>
      <c r="SWK37" s="484"/>
      <c r="SWL37" s="484"/>
      <c r="SWM37" s="484"/>
      <c r="SWN37" s="484"/>
      <c r="SWO37" s="484"/>
      <c r="SWP37" s="484"/>
      <c r="SWQ37" s="484"/>
      <c r="SWR37" s="484"/>
      <c r="SWS37" s="484"/>
      <c r="SWT37" s="484"/>
      <c r="SWU37" s="484"/>
      <c r="SWV37" s="484"/>
      <c r="SWW37" s="484"/>
      <c r="SWX37" s="484"/>
      <c r="SWY37" s="484"/>
      <c r="SWZ37" s="484"/>
      <c r="SXA37" s="484"/>
      <c r="SXB37" s="484"/>
      <c r="SXC37" s="484"/>
      <c r="SXD37" s="484"/>
      <c r="SXE37" s="484"/>
      <c r="SXF37" s="484"/>
      <c r="SXG37" s="484"/>
      <c r="SXH37" s="484"/>
      <c r="SXI37" s="484"/>
      <c r="SXJ37" s="484"/>
      <c r="SXK37" s="484"/>
      <c r="SXL37" s="484"/>
      <c r="SXM37" s="484"/>
      <c r="SXN37" s="484"/>
      <c r="SXO37" s="484"/>
      <c r="SXP37" s="484"/>
      <c r="SXQ37" s="484"/>
      <c r="SXR37" s="484"/>
      <c r="SXS37" s="484"/>
      <c r="SXT37" s="484"/>
      <c r="SXU37" s="484"/>
      <c r="SXV37" s="484"/>
      <c r="SXW37" s="484"/>
      <c r="SXX37" s="484"/>
      <c r="SXY37" s="484"/>
      <c r="SXZ37" s="484"/>
      <c r="SYA37" s="484"/>
      <c r="SYB37" s="484"/>
      <c r="SYC37" s="484"/>
      <c r="SYD37" s="484"/>
      <c r="SYE37" s="484"/>
      <c r="SYF37" s="484"/>
      <c r="SYG37" s="484"/>
      <c r="SYH37" s="484"/>
      <c r="SYI37" s="484"/>
      <c r="SYJ37" s="484"/>
      <c r="SYK37" s="484"/>
      <c r="SYL37" s="484"/>
      <c r="SYM37" s="484"/>
      <c r="SYN37" s="484"/>
      <c r="SYO37" s="484"/>
      <c r="SYP37" s="484"/>
      <c r="SYQ37" s="484"/>
      <c r="SYR37" s="484"/>
      <c r="SYS37" s="484"/>
      <c r="SYT37" s="484"/>
      <c r="SYU37" s="484"/>
      <c r="SYV37" s="484"/>
      <c r="SYW37" s="484"/>
      <c r="SYX37" s="484"/>
      <c r="SYY37" s="484"/>
      <c r="SYZ37" s="484"/>
      <c r="SZA37" s="484"/>
      <c r="SZB37" s="484"/>
      <c r="SZC37" s="484"/>
      <c r="SZD37" s="484"/>
      <c r="SZE37" s="484"/>
      <c r="SZF37" s="484"/>
      <c r="SZG37" s="484"/>
      <c r="SZH37" s="484"/>
      <c r="SZI37" s="484"/>
      <c r="SZJ37" s="484"/>
      <c r="SZK37" s="484"/>
      <c r="SZL37" s="484"/>
      <c r="SZM37" s="484"/>
      <c r="SZN37" s="484"/>
      <c r="SZO37" s="484"/>
      <c r="SZP37" s="484"/>
      <c r="SZQ37" s="484"/>
      <c r="SZR37" s="484"/>
      <c r="SZS37" s="484"/>
      <c r="SZT37" s="484"/>
      <c r="SZU37" s="484"/>
      <c r="SZV37" s="484"/>
      <c r="SZW37" s="484"/>
      <c r="SZX37" s="484"/>
      <c r="SZY37" s="484"/>
      <c r="SZZ37" s="484"/>
      <c r="TAA37" s="484"/>
      <c r="TAB37" s="484"/>
      <c r="TAC37" s="484"/>
      <c r="TAD37" s="484"/>
      <c r="TAE37" s="484"/>
      <c r="TAF37" s="484"/>
      <c r="TAG37" s="484"/>
      <c r="TAH37" s="484"/>
      <c r="TAI37" s="484"/>
      <c r="TAJ37" s="484"/>
      <c r="TAK37" s="484"/>
      <c r="TAL37" s="484"/>
      <c r="TAM37" s="484"/>
      <c r="TAN37" s="484"/>
      <c r="TAO37" s="484"/>
      <c r="TAP37" s="484"/>
      <c r="TAQ37" s="484"/>
      <c r="TAR37" s="484"/>
      <c r="TAS37" s="484"/>
      <c r="TAT37" s="484"/>
      <c r="TAU37" s="484"/>
      <c r="TAV37" s="484"/>
      <c r="TAW37" s="484"/>
      <c r="TAX37" s="484"/>
      <c r="TAY37" s="484"/>
      <c r="TAZ37" s="484"/>
      <c r="TBA37" s="484"/>
      <c r="TBB37" s="484"/>
      <c r="TBC37" s="484"/>
      <c r="TBD37" s="484"/>
      <c r="TBE37" s="484"/>
      <c r="TBF37" s="484"/>
      <c r="TBG37" s="484"/>
      <c r="TBH37" s="484"/>
      <c r="TBI37" s="484"/>
      <c r="TBJ37" s="484"/>
      <c r="TBK37" s="484"/>
      <c r="TBL37" s="484"/>
      <c r="TBM37" s="484"/>
      <c r="TBN37" s="484"/>
      <c r="TBO37" s="484"/>
      <c r="TBP37" s="484"/>
      <c r="TBQ37" s="484"/>
      <c r="TBR37" s="484"/>
      <c r="TBS37" s="484"/>
      <c r="TBT37" s="484"/>
      <c r="TBU37" s="484"/>
      <c r="TBV37" s="484"/>
      <c r="TBW37" s="484"/>
      <c r="TBX37" s="484"/>
      <c r="TBY37" s="484"/>
      <c r="TBZ37" s="484"/>
      <c r="TCA37" s="484"/>
      <c r="TCB37" s="484"/>
      <c r="TCC37" s="484"/>
      <c r="TCD37" s="484"/>
      <c r="TCE37" s="484"/>
      <c r="TCF37" s="484"/>
      <c r="TCG37" s="484"/>
      <c r="TCH37" s="484"/>
      <c r="TCI37" s="484"/>
      <c r="TCJ37" s="484"/>
      <c r="TCK37" s="484"/>
      <c r="TCL37" s="484"/>
      <c r="TCM37" s="484"/>
      <c r="TCN37" s="484"/>
      <c r="TCO37" s="484"/>
      <c r="TCP37" s="484"/>
      <c r="TCQ37" s="484"/>
      <c r="TCR37" s="484"/>
      <c r="TCS37" s="484"/>
      <c r="TCT37" s="484"/>
      <c r="TCU37" s="484"/>
      <c r="TCV37" s="484"/>
      <c r="TCW37" s="484"/>
      <c r="TCX37" s="484"/>
      <c r="TCY37" s="484"/>
      <c r="TCZ37" s="484"/>
      <c r="TDA37" s="484"/>
      <c r="TDB37" s="484"/>
      <c r="TDC37" s="484"/>
      <c r="TDD37" s="484"/>
      <c r="TDE37" s="484"/>
      <c r="TDF37" s="484"/>
      <c r="TDG37" s="484"/>
      <c r="TDH37" s="484"/>
      <c r="TDI37" s="484"/>
      <c r="TDJ37" s="484"/>
      <c r="TDK37" s="484"/>
      <c r="TDL37" s="484"/>
      <c r="TDM37" s="484"/>
      <c r="TDN37" s="484"/>
      <c r="TDO37" s="484"/>
      <c r="TDP37" s="484"/>
      <c r="TDQ37" s="484"/>
      <c r="TDR37" s="484"/>
      <c r="TDS37" s="484"/>
      <c r="TDT37" s="484"/>
      <c r="TDU37" s="484"/>
      <c r="TDV37" s="484"/>
      <c r="TDW37" s="484"/>
      <c r="TDX37" s="484"/>
      <c r="TDY37" s="484"/>
      <c r="TDZ37" s="484"/>
      <c r="TEA37" s="484"/>
      <c r="TEB37" s="484"/>
      <c r="TEC37" s="484"/>
      <c r="TED37" s="484"/>
      <c r="TEE37" s="484"/>
      <c r="TEF37" s="484"/>
      <c r="TEG37" s="484"/>
      <c r="TEH37" s="484"/>
      <c r="TEI37" s="484"/>
      <c r="TEJ37" s="484"/>
      <c r="TEK37" s="484"/>
      <c r="TEL37" s="484"/>
      <c r="TEM37" s="484"/>
      <c r="TEN37" s="484"/>
      <c r="TEO37" s="484"/>
      <c r="TEP37" s="484"/>
      <c r="TEQ37" s="484"/>
      <c r="TER37" s="484"/>
      <c r="TES37" s="484"/>
      <c r="TET37" s="484"/>
      <c r="TEU37" s="484"/>
      <c r="TEV37" s="484"/>
      <c r="TEW37" s="484"/>
      <c r="TEX37" s="484"/>
      <c r="TEY37" s="484"/>
      <c r="TEZ37" s="484"/>
      <c r="TFA37" s="484"/>
      <c r="TFB37" s="484"/>
      <c r="TFC37" s="484"/>
      <c r="TFD37" s="484"/>
      <c r="TFE37" s="484"/>
      <c r="TFF37" s="484"/>
      <c r="TFG37" s="484"/>
      <c r="TFH37" s="484"/>
      <c r="TFI37" s="484"/>
      <c r="TFJ37" s="484"/>
      <c r="TFK37" s="484"/>
      <c r="TFL37" s="484"/>
      <c r="TFM37" s="484"/>
      <c r="TFN37" s="484"/>
      <c r="TFO37" s="484"/>
      <c r="TFP37" s="484"/>
      <c r="TFQ37" s="484"/>
      <c r="TFR37" s="484"/>
      <c r="TFS37" s="484"/>
      <c r="TFT37" s="484"/>
      <c r="TFU37" s="484"/>
      <c r="TFV37" s="484"/>
      <c r="TFW37" s="484"/>
      <c r="TFX37" s="484"/>
      <c r="TFY37" s="484"/>
      <c r="TFZ37" s="484"/>
      <c r="TGA37" s="484"/>
      <c r="TGB37" s="484"/>
      <c r="TGC37" s="484"/>
      <c r="TGD37" s="484"/>
      <c r="TGE37" s="484"/>
      <c r="TGF37" s="484"/>
      <c r="TGG37" s="484"/>
      <c r="TGH37" s="484"/>
      <c r="TGI37" s="484"/>
      <c r="TGJ37" s="484"/>
      <c r="TGK37" s="484"/>
      <c r="TGL37" s="484"/>
      <c r="TGM37" s="484"/>
      <c r="TGN37" s="484"/>
      <c r="TGO37" s="484"/>
      <c r="TGP37" s="484"/>
      <c r="TGQ37" s="484"/>
      <c r="TGR37" s="484"/>
      <c r="TGS37" s="484"/>
      <c r="TGT37" s="484"/>
      <c r="TGU37" s="484"/>
      <c r="TGV37" s="484"/>
      <c r="TGW37" s="484"/>
      <c r="TGX37" s="484"/>
      <c r="TGY37" s="484"/>
      <c r="TGZ37" s="484"/>
      <c r="THA37" s="484"/>
      <c r="THB37" s="484"/>
      <c r="THC37" s="484"/>
      <c r="THD37" s="484"/>
      <c r="THE37" s="484"/>
      <c r="THF37" s="484"/>
      <c r="THG37" s="484"/>
      <c r="THH37" s="484"/>
      <c r="THI37" s="484"/>
      <c r="THJ37" s="484"/>
      <c r="THK37" s="484"/>
      <c r="THL37" s="484"/>
      <c r="THM37" s="484"/>
      <c r="THN37" s="484"/>
      <c r="THO37" s="484"/>
      <c r="THP37" s="484"/>
      <c r="THQ37" s="484"/>
      <c r="THR37" s="484"/>
      <c r="THS37" s="484"/>
      <c r="THT37" s="484"/>
      <c r="THU37" s="484"/>
      <c r="THV37" s="484"/>
      <c r="THW37" s="484"/>
      <c r="THX37" s="484"/>
      <c r="THY37" s="484"/>
      <c r="THZ37" s="484"/>
      <c r="TIA37" s="484"/>
      <c r="TIB37" s="484"/>
      <c r="TIC37" s="484"/>
      <c r="TID37" s="484"/>
      <c r="TIE37" s="484"/>
      <c r="TIF37" s="484"/>
      <c r="TIG37" s="484"/>
      <c r="TIH37" s="484"/>
      <c r="TII37" s="484"/>
      <c r="TIJ37" s="484"/>
      <c r="TIK37" s="484"/>
      <c r="TIL37" s="484"/>
      <c r="TIM37" s="484"/>
      <c r="TIN37" s="484"/>
      <c r="TIO37" s="484"/>
      <c r="TIP37" s="484"/>
      <c r="TIQ37" s="484"/>
      <c r="TIR37" s="484"/>
      <c r="TIS37" s="484"/>
      <c r="TIT37" s="484"/>
      <c r="TIU37" s="484"/>
      <c r="TIV37" s="484"/>
      <c r="TIW37" s="484"/>
      <c r="TIX37" s="484"/>
      <c r="TIY37" s="484"/>
      <c r="TIZ37" s="484"/>
      <c r="TJA37" s="484"/>
      <c r="TJB37" s="484"/>
      <c r="TJC37" s="484"/>
      <c r="TJD37" s="484"/>
      <c r="TJE37" s="484"/>
      <c r="TJF37" s="484"/>
      <c r="TJG37" s="484"/>
      <c r="TJH37" s="484"/>
      <c r="TJI37" s="484"/>
      <c r="TJJ37" s="484"/>
      <c r="TJK37" s="484"/>
      <c r="TJL37" s="484"/>
      <c r="TJM37" s="484"/>
      <c r="TJN37" s="484"/>
      <c r="TJO37" s="484"/>
      <c r="TJP37" s="484"/>
      <c r="TJQ37" s="484"/>
      <c r="TJR37" s="484"/>
      <c r="TJS37" s="484"/>
      <c r="TJT37" s="484"/>
      <c r="TJU37" s="484"/>
      <c r="TJV37" s="484"/>
      <c r="TJW37" s="484"/>
      <c r="TJX37" s="484"/>
      <c r="TJY37" s="484"/>
      <c r="TJZ37" s="484"/>
      <c r="TKA37" s="484"/>
      <c r="TKB37" s="484"/>
      <c r="TKC37" s="484"/>
      <c r="TKD37" s="484"/>
      <c r="TKE37" s="484"/>
      <c r="TKF37" s="484"/>
      <c r="TKG37" s="484"/>
      <c r="TKH37" s="484"/>
      <c r="TKI37" s="484"/>
      <c r="TKJ37" s="484"/>
      <c r="TKK37" s="484"/>
      <c r="TKL37" s="484"/>
      <c r="TKM37" s="484"/>
      <c r="TKN37" s="484"/>
      <c r="TKO37" s="484"/>
      <c r="TKP37" s="484"/>
      <c r="TKQ37" s="484"/>
      <c r="TKR37" s="484"/>
      <c r="TKS37" s="484"/>
      <c r="TKT37" s="484"/>
      <c r="TKU37" s="484"/>
      <c r="TKV37" s="484"/>
      <c r="TKW37" s="484"/>
      <c r="TKX37" s="484"/>
      <c r="TKY37" s="484"/>
      <c r="TKZ37" s="484"/>
      <c r="TLA37" s="484"/>
      <c r="TLB37" s="484"/>
      <c r="TLC37" s="484"/>
      <c r="TLD37" s="484"/>
      <c r="TLE37" s="484"/>
      <c r="TLF37" s="484"/>
      <c r="TLG37" s="484"/>
      <c r="TLH37" s="484"/>
      <c r="TLI37" s="484"/>
      <c r="TLJ37" s="484"/>
      <c r="TLK37" s="484"/>
      <c r="TLL37" s="484"/>
      <c r="TLM37" s="484"/>
      <c r="TLN37" s="484"/>
      <c r="TLO37" s="484"/>
      <c r="TLP37" s="484"/>
      <c r="TLQ37" s="484"/>
      <c r="TLR37" s="484"/>
      <c r="TLS37" s="484"/>
      <c r="TLT37" s="484"/>
      <c r="TLU37" s="484"/>
      <c r="TLV37" s="484"/>
      <c r="TLW37" s="484"/>
      <c r="TLX37" s="484"/>
      <c r="TLY37" s="484"/>
      <c r="TLZ37" s="484"/>
      <c r="TMA37" s="484"/>
      <c r="TMB37" s="484"/>
      <c r="TMC37" s="484"/>
      <c r="TMD37" s="484"/>
      <c r="TME37" s="484"/>
      <c r="TMF37" s="484"/>
      <c r="TMG37" s="484"/>
      <c r="TMH37" s="484"/>
      <c r="TMI37" s="484"/>
      <c r="TMJ37" s="484"/>
      <c r="TMK37" s="484"/>
      <c r="TML37" s="484"/>
      <c r="TMM37" s="484"/>
      <c r="TMN37" s="484"/>
      <c r="TMO37" s="484"/>
      <c r="TMP37" s="484"/>
      <c r="TMQ37" s="484"/>
      <c r="TMR37" s="484"/>
      <c r="TMS37" s="484"/>
      <c r="TMT37" s="484"/>
      <c r="TMU37" s="484"/>
      <c r="TMV37" s="484"/>
      <c r="TMW37" s="484"/>
      <c r="TMX37" s="484"/>
      <c r="TMY37" s="484"/>
      <c r="TMZ37" s="484"/>
      <c r="TNA37" s="484"/>
      <c r="TNB37" s="484"/>
      <c r="TNC37" s="484"/>
      <c r="TND37" s="484"/>
      <c r="TNE37" s="484"/>
      <c r="TNF37" s="484"/>
      <c r="TNG37" s="484"/>
      <c r="TNH37" s="484"/>
      <c r="TNI37" s="484"/>
      <c r="TNJ37" s="484"/>
      <c r="TNK37" s="484"/>
      <c r="TNL37" s="484"/>
      <c r="TNM37" s="484"/>
      <c r="TNN37" s="484"/>
      <c r="TNO37" s="484"/>
      <c r="TNP37" s="484"/>
      <c r="TNQ37" s="484"/>
      <c r="TNR37" s="484"/>
      <c r="TNS37" s="484"/>
      <c r="TNT37" s="484"/>
      <c r="TNU37" s="484"/>
      <c r="TNV37" s="484"/>
      <c r="TNW37" s="484"/>
      <c r="TNX37" s="484"/>
      <c r="TNY37" s="484"/>
      <c r="TNZ37" s="484"/>
      <c r="TOA37" s="484"/>
      <c r="TOB37" s="484"/>
      <c r="TOC37" s="484"/>
      <c r="TOD37" s="484"/>
      <c r="TOE37" s="484"/>
      <c r="TOF37" s="484"/>
      <c r="TOG37" s="484"/>
      <c r="TOH37" s="484"/>
      <c r="TOI37" s="484"/>
      <c r="TOJ37" s="484"/>
      <c r="TOK37" s="484"/>
      <c r="TOL37" s="484"/>
      <c r="TOM37" s="484"/>
      <c r="TON37" s="484"/>
      <c r="TOO37" s="484"/>
      <c r="TOP37" s="484"/>
      <c r="TOQ37" s="484"/>
      <c r="TOR37" s="484"/>
      <c r="TOS37" s="484"/>
      <c r="TOT37" s="484"/>
      <c r="TOU37" s="484"/>
      <c r="TOV37" s="484"/>
      <c r="TOW37" s="484"/>
      <c r="TOX37" s="484"/>
      <c r="TOY37" s="484"/>
      <c r="TOZ37" s="484"/>
      <c r="TPA37" s="484"/>
      <c r="TPB37" s="484"/>
      <c r="TPC37" s="484"/>
      <c r="TPD37" s="484"/>
      <c r="TPE37" s="484"/>
      <c r="TPF37" s="484"/>
      <c r="TPG37" s="484"/>
      <c r="TPH37" s="484"/>
      <c r="TPI37" s="484"/>
      <c r="TPJ37" s="484"/>
      <c r="TPK37" s="484"/>
      <c r="TPL37" s="484"/>
      <c r="TPM37" s="484"/>
      <c r="TPN37" s="484"/>
      <c r="TPO37" s="484"/>
      <c r="TPP37" s="484"/>
      <c r="TPQ37" s="484"/>
      <c r="TPR37" s="484"/>
      <c r="TPS37" s="484"/>
      <c r="TPT37" s="484"/>
      <c r="TPU37" s="484"/>
      <c r="TPV37" s="484"/>
      <c r="TPW37" s="484"/>
      <c r="TPX37" s="484"/>
      <c r="TPY37" s="484"/>
      <c r="TPZ37" s="484"/>
      <c r="TQA37" s="484"/>
      <c r="TQB37" s="484"/>
      <c r="TQC37" s="484"/>
      <c r="TQD37" s="484"/>
      <c r="TQE37" s="484"/>
      <c r="TQF37" s="484"/>
      <c r="TQG37" s="484"/>
      <c r="TQH37" s="484"/>
      <c r="TQI37" s="484"/>
      <c r="TQJ37" s="484"/>
      <c r="TQK37" s="484"/>
      <c r="TQL37" s="484"/>
      <c r="TQM37" s="484"/>
      <c r="TQN37" s="484"/>
      <c r="TQO37" s="484"/>
      <c r="TQP37" s="484"/>
      <c r="TQQ37" s="484"/>
      <c r="TQR37" s="484"/>
      <c r="TQS37" s="484"/>
      <c r="TQT37" s="484"/>
      <c r="TQU37" s="484"/>
      <c r="TQV37" s="484"/>
      <c r="TQW37" s="484"/>
      <c r="TQX37" s="484"/>
      <c r="TQY37" s="484"/>
      <c r="TQZ37" s="484"/>
      <c r="TRA37" s="484"/>
      <c r="TRB37" s="484"/>
      <c r="TRC37" s="484"/>
      <c r="TRD37" s="484"/>
      <c r="TRE37" s="484"/>
      <c r="TRF37" s="484"/>
      <c r="TRG37" s="484"/>
      <c r="TRH37" s="484"/>
      <c r="TRI37" s="484"/>
      <c r="TRJ37" s="484"/>
      <c r="TRK37" s="484"/>
      <c r="TRL37" s="484"/>
      <c r="TRM37" s="484"/>
      <c r="TRN37" s="484"/>
      <c r="TRO37" s="484"/>
      <c r="TRP37" s="484"/>
      <c r="TRQ37" s="484"/>
      <c r="TRR37" s="484"/>
      <c r="TRS37" s="484"/>
      <c r="TRT37" s="484"/>
      <c r="TRU37" s="484"/>
      <c r="TRV37" s="484"/>
      <c r="TRW37" s="484"/>
      <c r="TRX37" s="484"/>
      <c r="TRY37" s="484"/>
      <c r="TRZ37" s="484"/>
      <c r="TSA37" s="484"/>
      <c r="TSB37" s="484"/>
      <c r="TSC37" s="484"/>
      <c r="TSD37" s="484"/>
      <c r="TSE37" s="484"/>
      <c r="TSF37" s="484"/>
      <c r="TSG37" s="484"/>
      <c r="TSH37" s="484"/>
      <c r="TSI37" s="484"/>
      <c r="TSJ37" s="484"/>
      <c r="TSK37" s="484"/>
      <c r="TSL37" s="484"/>
      <c r="TSM37" s="484"/>
      <c r="TSN37" s="484"/>
      <c r="TSO37" s="484"/>
      <c r="TSP37" s="484"/>
      <c r="TSQ37" s="484"/>
      <c r="TSR37" s="484"/>
      <c r="TSS37" s="484"/>
      <c r="TST37" s="484"/>
      <c r="TSU37" s="484"/>
      <c r="TSV37" s="484"/>
      <c r="TSW37" s="484"/>
      <c r="TSX37" s="484"/>
      <c r="TSY37" s="484"/>
      <c r="TSZ37" s="484"/>
      <c r="TTA37" s="484"/>
      <c r="TTB37" s="484"/>
      <c r="TTC37" s="484"/>
      <c r="TTD37" s="484"/>
      <c r="TTE37" s="484"/>
      <c r="TTF37" s="484"/>
      <c r="TTG37" s="484"/>
      <c r="TTH37" s="484"/>
      <c r="TTI37" s="484"/>
      <c r="TTJ37" s="484"/>
      <c r="TTK37" s="484"/>
      <c r="TTL37" s="484"/>
      <c r="TTM37" s="484"/>
      <c r="TTN37" s="484"/>
      <c r="TTO37" s="484"/>
      <c r="TTP37" s="484"/>
      <c r="TTQ37" s="484"/>
      <c r="TTR37" s="484"/>
      <c r="TTS37" s="484"/>
      <c r="TTT37" s="484"/>
      <c r="TTU37" s="484"/>
      <c r="TTV37" s="484"/>
      <c r="TTW37" s="484"/>
      <c r="TTX37" s="484"/>
      <c r="TTY37" s="484"/>
      <c r="TTZ37" s="484"/>
      <c r="TUA37" s="484"/>
      <c r="TUB37" s="484"/>
      <c r="TUC37" s="484"/>
      <c r="TUD37" s="484"/>
      <c r="TUE37" s="484"/>
      <c r="TUF37" s="484"/>
      <c r="TUG37" s="484"/>
      <c r="TUH37" s="484"/>
      <c r="TUI37" s="484"/>
      <c r="TUJ37" s="484"/>
      <c r="TUK37" s="484"/>
      <c r="TUL37" s="484"/>
      <c r="TUM37" s="484"/>
      <c r="TUN37" s="484"/>
      <c r="TUO37" s="484"/>
      <c r="TUP37" s="484"/>
      <c r="TUQ37" s="484"/>
      <c r="TUR37" s="484"/>
      <c r="TUS37" s="484"/>
      <c r="TUT37" s="484"/>
      <c r="TUU37" s="484"/>
      <c r="TUV37" s="484"/>
      <c r="TUW37" s="484"/>
      <c r="TUX37" s="484"/>
      <c r="TUY37" s="484"/>
      <c r="TUZ37" s="484"/>
      <c r="TVA37" s="484"/>
      <c r="TVB37" s="484"/>
      <c r="TVC37" s="484"/>
      <c r="TVD37" s="484"/>
      <c r="TVE37" s="484"/>
      <c r="TVF37" s="484"/>
      <c r="TVG37" s="484"/>
      <c r="TVH37" s="484"/>
      <c r="TVI37" s="484"/>
      <c r="TVJ37" s="484"/>
      <c r="TVK37" s="484"/>
      <c r="TVL37" s="484"/>
      <c r="TVM37" s="484"/>
      <c r="TVN37" s="484"/>
      <c r="TVO37" s="484"/>
      <c r="TVP37" s="484"/>
      <c r="TVQ37" s="484"/>
      <c r="TVR37" s="484"/>
      <c r="TVS37" s="484"/>
      <c r="TVT37" s="484"/>
      <c r="TVU37" s="484"/>
      <c r="TVV37" s="484"/>
      <c r="TVW37" s="484"/>
      <c r="TVX37" s="484"/>
      <c r="TVY37" s="484"/>
      <c r="TVZ37" s="484"/>
      <c r="TWA37" s="484"/>
      <c r="TWB37" s="484"/>
      <c r="TWC37" s="484"/>
      <c r="TWD37" s="484"/>
      <c r="TWE37" s="484"/>
      <c r="TWF37" s="484"/>
      <c r="TWG37" s="484"/>
      <c r="TWH37" s="484"/>
      <c r="TWI37" s="484"/>
      <c r="TWJ37" s="484"/>
      <c r="TWK37" s="484"/>
      <c r="TWL37" s="484"/>
      <c r="TWM37" s="484"/>
      <c r="TWN37" s="484"/>
      <c r="TWO37" s="484"/>
      <c r="TWP37" s="484"/>
      <c r="TWQ37" s="484"/>
      <c r="TWR37" s="484"/>
      <c r="TWS37" s="484"/>
      <c r="TWT37" s="484"/>
      <c r="TWU37" s="484"/>
      <c r="TWV37" s="484"/>
      <c r="TWW37" s="484"/>
      <c r="TWX37" s="484"/>
      <c r="TWY37" s="484"/>
      <c r="TWZ37" s="484"/>
      <c r="TXA37" s="484"/>
      <c r="TXB37" s="484"/>
      <c r="TXC37" s="484"/>
      <c r="TXD37" s="484"/>
      <c r="TXE37" s="484"/>
      <c r="TXF37" s="484"/>
      <c r="TXG37" s="484"/>
      <c r="TXH37" s="484"/>
      <c r="TXI37" s="484"/>
      <c r="TXJ37" s="484"/>
      <c r="TXK37" s="484"/>
      <c r="TXL37" s="484"/>
      <c r="TXM37" s="484"/>
      <c r="TXN37" s="484"/>
      <c r="TXO37" s="484"/>
      <c r="TXP37" s="484"/>
      <c r="TXQ37" s="484"/>
      <c r="TXR37" s="484"/>
      <c r="TXS37" s="484"/>
      <c r="TXT37" s="484"/>
      <c r="TXU37" s="484"/>
      <c r="TXV37" s="484"/>
      <c r="TXW37" s="484"/>
      <c r="TXX37" s="484"/>
      <c r="TXY37" s="484"/>
      <c r="TXZ37" s="484"/>
      <c r="TYA37" s="484"/>
      <c r="TYB37" s="484"/>
      <c r="TYC37" s="484"/>
      <c r="TYD37" s="484"/>
      <c r="TYE37" s="484"/>
      <c r="TYF37" s="484"/>
      <c r="TYG37" s="484"/>
      <c r="TYH37" s="484"/>
      <c r="TYI37" s="484"/>
      <c r="TYJ37" s="484"/>
      <c r="TYK37" s="484"/>
      <c r="TYL37" s="484"/>
      <c r="TYM37" s="484"/>
      <c r="TYN37" s="484"/>
      <c r="TYO37" s="484"/>
      <c r="TYP37" s="484"/>
      <c r="TYQ37" s="484"/>
      <c r="TYR37" s="484"/>
      <c r="TYS37" s="484"/>
      <c r="TYT37" s="484"/>
      <c r="TYU37" s="484"/>
      <c r="TYV37" s="484"/>
      <c r="TYW37" s="484"/>
      <c r="TYX37" s="484"/>
      <c r="TYY37" s="484"/>
      <c r="TYZ37" s="484"/>
      <c r="TZA37" s="484"/>
      <c r="TZB37" s="484"/>
      <c r="TZC37" s="484"/>
      <c r="TZD37" s="484"/>
      <c r="TZE37" s="484"/>
      <c r="TZF37" s="484"/>
      <c r="TZG37" s="484"/>
      <c r="TZH37" s="484"/>
      <c r="TZI37" s="484"/>
      <c r="TZJ37" s="484"/>
      <c r="TZK37" s="484"/>
      <c r="TZL37" s="484"/>
      <c r="TZM37" s="484"/>
      <c r="TZN37" s="484"/>
      <c r="TZO37" s="484"/>
      <c r="TZP37" s="484"/>
      <c r="TZQ37" s="484"/>
      <c r="TZR37" s="484"/>
      <c r="TZS37" s="484"/>
      <c r="TZT37" s="484"/>
      <c r="TZU37" s="484"/>
      <c r="TZV37" s="484"/>
      <c r="TZW37" s="484"/>
      <c r="TZX37" s="484"/>
      <c r="TZY37" s="484"/>
      <c r="TZZ37" s="484"/>
      <c r="UAA37" s="484"/>
      <c r="UAB37" s="484"/>
      <c r="UAC37" s="484"/>
      <c r="UAD37" s="484"/>
      <c r="UAE37" s="484"/>
      <c r="UAF37" s="484"/>
      <c r="UAG37" s="484"/>
      <c r="UAH37" s="484"/>
      <c r="UAI37" s="484"/>
      <c r="UAJ37" s="484"/>
      <c r="UAK37" s="484"/>
      <c r="UAL37" s="484"/>
      <c r="UAM37" s="484"/>
      <c r="UAN37" s="484"/>
      <c r="UAO37" s="484"/>
      <c r="UAP37" s="484"/>
      <c r="UAQ37" s="484"/>
      <c r="UAR37" s="484"/>
      <c r="UAS37" s="484"/>
      <c r="UAT37" s="484"/>
      <c r="UAU37" s="484"/>
      <c r="UAV37" s="484"/>
      <c r="UAW37" s="484"/>
      <c r="UAX37" s="484"/>
      <c r="UAY37" s="484"/>
      <c r="UAZ37" s="484"/>
      <c r="UBA37" s="484"/>
      <c r="UBB37" s="484"/>
      <c r="UBC37" s="484"/>
      <c r="UBD37" s="484"/>
      <c r="UBE37" s="484"/>
      <c r="UBF37" s="484"/>
      <c r="UBG37" s="484"/>
      <c r="UBH37" s="484"/>
      <c r="UBI37" s="484"/>
      <c r="UBJ37" s="484"/>
      <c r="UBK37" s="484"/>
      <c r="UBL37" s="484"/>
      <c r="UBM37" s="484"/>
      <c r="UBN37" s="484"/>
      <c r="UBO37" s="484"/>
      <c r="UBP37" s="484"/>
      <c r="UBQ37" s="484"/>
      <c r="UBR37" s="484"/>
      <c r="UBS37" s="484"/>
      <c r="UBT37" s="484"/>
      <c r="UBU37" s="484"/>
      <c r="UBV37" s="484"/>
      <c r="UBW37" s="484"/>
      <c r="UBX37" s="484"/>
      <c r="UBY37" s="484"/>
      <c r="UBZ37" s="484"/>
      <c r="UCA37" s="484"/>
      <c r="UCB37" s="484"/>
      <c r="UCC37" s="484"/>
      <c r="UCD37" s="484"/>
      <c r="UCE37" s="484"/>
      <c r="UCF37" s="484"/>
      <c r="UCG37" s="484"/>
      <c r="UCH37" s="484"/>
      <c r="UCI37" s="484"/>
      <c r="UCJ37" s="484"/>
      <c r="UCK37" s="484"/>
      <c r="UCL37" s="484"/>
      <c r="UCM37" s="484"/>
      <c r="UCN37" s="484"/>
      <c r="UCO37" s="484"/>
      <c r="UCP37" s="484"/>
      <c r="UCQ37" s="484"/>
      <c r="UCR37" s="484"/>
      <c r="UCS37" s="484"/>
      <c r="UCT37" s="484"/>
      <c r="UCU37" s="484"/>
      <c r="UCV37" s="484"/>
      <c r="UCW37" s="484"/>
      <c r="UCX37" s="484"/>
      <c r="UCY37" s="484"/>
      <c r="UCZ37" s="484"/>
      <c r="UDA37" s="484"/>
      <c r="UDB37" s="484"/>
      <c r="UDC37" s="484"/>
      <c r="UDD37" s="484"/>
      <c r="UDE37" s="484"/>
      <c r="UDF37" s="484"/>
      <c r="UDG37" s="484"/>
      <c r="UDH37" s="484"/>
      <c r="UDI37" s="484"/>
      <c r="UDJ37" s="484"/>
      <c r="UDK37" s="484"/>
      <c r="UDL37" s="484"/>
      <c r="UDM37" s="484"/>
      <c r="UDN37" s="484"/>
      <c r="UDO37" s="484"/>
      <c r="UDP37" s="484"/>
      <c r="UDQ37" s="484"/>
      <c r="UDR37" s="484"/>
      <c r="UDS37" s="484"/>
      <c r="UDT37" s="484"/>
      <c r="UDU37" s="484"/>
      <c r="UDV37" s="484"/>
      <c r="UDW37" s="484"/>
      <c r="UDX37" s="484"/>
      <c r="UDY37" s="484"/>
      <c r="UDZ37" s="484"/>
      <c r="UEA37" s="484"/>
      <c r="UEB37" s="484"/>
      <c r="UEC37" s="484"/>
      <c r="UED37" s="484"/>
      <c r="UEE37" s="484"/>
      <c r="UEF37" s="484"/>
      <c r="UEG37" s="484"/>
      <c r="UEH37" s="484"/>
      <c r="UEI37" s="484"/>
      <c r="UEJ37" s="484"/>
      <c r="UEK37" s="484"/>
      <c r="UEL37" s="484"/>
      <c r="UEM37" s="484"/>
      <c r="UEN37" s="484"/>
      <c r="UEO37" s="484"/>
      <c r="UEP37" s="484"/>
      <c r="UEQ37" s="484"/>
      <c r="UER37" s="484"/>
      <c r="UES37" s="484"/>
      <c r="UET37" s="484"/>
      <c r="UEU37" s="484"/>
      <c r="UEV37" s="484"/>
      <c r="UEW37" s="484"/>
      <c r="UEX37" s="484"/>
      <c r="UEY37" s="484"/>
      <c r="UEZ37" s="484"/>
      <c r="UFA37" s="484"/>
      <c r="UFB37" s="484"/>
      <c r="UFC37" s="484"/>
      <c r="UFD37" s="484"/>
      <c r="UFE37" s="484"/>
      <c r="UFF37" s="484"/>
      <c r="UFG37" s="484"/>
      <c r="UFH37" s="484"/>
      <c r="UFI37" s="484"/>
      <c r="UFJ37" s="484"/>
      <c r="UFK37" s="484"/>
      <c r="UFL37" s="484"/>
      <c r="UFM37" s="484"/>
      <c r="UFN37" s="484"/>
      <c r="UFO37" s="484"/>
      <c r="UFP37" s="484"/>
      <c r="UFQ37" s="484"/>
      <c r="UFR37" s="484"/>
      <c r="UFS37" s="484"/>
      <c r="UFT37" s="484"/>
      <c r="UFU37" s="484"/>
      <c r="UFV37" s="484"/>
      <c r="UFW37" s="484"/>
      <c r="UFX37" s="484"/>
      <c r="UFY37" s="484"/>
      <c r="UFZ37" s="484"/>
      <c r="UGA37" s="484"/>
      <c r="UGB37" s="484"/>
      <c r="UGC37" s="484"/>
      <c r="UGD37" s="484"/>
      <c r="UGE37" s="484"/>
      <c r="UGF37" s="484"/>
      <c r="UGG37" s="484"/>
      <c r="UGH37" s="484"/>
      <c r="UGI37" s="484"/>
      <c r="UGJ37" s="484"/>
      <c r="UGK37" s="484"/>
      <c r="UGL37" s="484"/>
      <c r="UGM37" s="484"/>
      <c r="UGN37" s="484"/>
      <c r="UGO37" s="484"/>
      <c r="UGP37" s="484"/>
      <c r="UGQ37" s="484"/>
      <c r="UGR37" s="484"/>
      <c r="UGS37" s="484"/>
      <c r="UGT37" s="484"/>
      <c r="UGU37" s="484"/>
      <c r="UGV37" s="484"/>
      <c r="UGW37" s="484"/>
      <c r="UGX37" s="484"/>
      <c r="UGY37" s="484"/>
      <c r="UGZ37" s="484"/>
      <c r="UHA37" s="484"/>
      <c r="UHB37" s="484"/>
      <c r="UHC37" s="484"/>
      <c r="UHD37" s="484"/>
      <c r="UHE37" s="484"/>
      <c r="UHF37" s="484"/>
      <c r="UHG37" s="484"/>
      <c r="UHH37" s="484"/>
      <c r="UHI37" s="484"/>
      <c r="UHJ37" s="484"/>
      <c r="UHK37" s="484"/>
      <c r="UHL37" s="484"/>
      <c r="UHM37" s="484"/>
      <c r="UHN37" s="484"/>
      <c r="UHO37" s="484"/>
      <c r="UHP37" s="484"/>
      <c r="UHQ37" s="484"/>
      <c r="UHR37" s="484"/>
      <c r="UHS37" s="484"/>
      <c r="UHT37" s="484"/>
      <c r="UHU37" s="484"/>
      <c r="UHV37" s="484"/>
      <c r="UHW37" s="484"/>
      <c r="UHX37" s="484"/>
      <c r="UHY37" s="484"/>
      <c r="UHZ37" s="484"/>
      <c r="UIA37" s="484"/>
      <c r="UIB37" s="484"/>
      <c r="UIC37" s="484"/>
      <c r="UID37" s="484"/>
      <c r="UIE37" s="484"/>
      <c r="UIF37" s="484"/>
      <c r="UIG37" s="484"/>
      <c r="UIH37" s="484"/>
      <c r="UII37" s="484"/>
      <c r="UIJ37" s="484"/>
      <c r="UIK37" s="484"/>
      <c r="UIL37" s="484"/>
      <c r="UIM37" s="484"/>
      <c r="UIN37" s="484"/>
      <c r="UIO37" s="484"/>
      <c r="UIP37" s="484"/>
      <c r="UIQ37" s="484"/>
      <c r="UIR37" s="484"/>
      <c r="UIS37" s="484"/>
      <c r="UIT37" s="484"/>
      <c r="UIU37" s="484"/>
      <c r="UIV37" s="484"/>
      <c r="UIW37" s="484"/>
      <c r="UIX37" s="484"/>
      <c r="UIY37" s="484"/>
      <c r="UIZ37" s="484"/>
      <c r="UJA37" s="484"/>
      <c r="UJB37" s="484"/>
      <c r="UJC37" s="484"/>
      <c r="UJD37" s="484"/>
      <c r="UJE37" s="484"/>
      <c r="UJF37" s="484"/>
      <c r="UJG37" s="484"/>
      <c r="UJH37" s="484"/>
      <c r="UJI37" s="484"/>
      <c r="UJJ37" s="484"/>
      <c r="UJK37" s="484"/>
      <c r="UJL37" s="484"/>
      <c r="UJM37" s="484"/>
      <c r="UJN37" s="484"/>
      <c r="UJO37" s="484"/>
      <c r="UJP37" s="484"/>
      <c r="UJQ37" s="484"/>
      <c r="UJR37" s="484"/>
      <c r="UJS37" s="484"/>
      <c r="UJT37" s="484"/>
      <c r="UJU37" s="484"/>
      <c r="UJV37" s="484"/>
      <c r="UJW37" s="484"/>
      <c r="UJX37" s="484"/>
      <c r="UJY37" s="484"/>
      <c r="UJZ37" s="484"/>
      <c r="UKA37" s="484"/>
      <c r="UKB37" s="484"/>
      <c r="UKC37" s="484"/>
      <c r="UKD37" s="484"/>
      <c r="UKE37" s="484"/>
      <c r="UKF37" s="484"/>
      <c r="UKG37" s="484"/>
      <c r="UKH37" s="484"/>
      <c r="UKI37" s="484"/>
      <c r="UKJ37" s="484"/>
      <c r="UKK37" s="484"/>
      <c r="UKL37" s="484"/>
      <c r="UKM37" s="484"/>
      <c r="UKN37" s="484"/>
      <c r="UKO37" s="484"/>
      <c r="UKP37" s="484"/>
      <c r="UKQ37" s="484"/>
      <c r="UKR37" s="484"/>
      <c r="UKS37" s="484"/>
      <c r="UKT37" s="484"/>
      <c r="UKU37" s="484"/>
      <c r="UKV37" s="484"/>
      <c r="UKW37" s="484"/>
      <c r="UKX37" s="484"/>
      <c r="UKY37" s="484"/>
      <c r="UKZ37" s="484"/>
      <c r="ULA37" s="484"/>
      <c r="ULB37" s="484"/>
      <c r="ULC37" s="484"/>
      <c r="ULD37" s="484"/>
      <c r="ULE37" s="484"/>
      <c r="ULF37" s="484"/>
      <c r="ULG37" s="484"/>
      <c r="ULH37" s="484"/>
      <c r="ULI37" s="484"/>
      <c r="ULJ37" s="484"/>
      <c r="ULK37" s="484"/>
      <c r="ULL37" s="484"/>
      <c r="ULM37" s="484"/>
      <c r="ULN37" s="484"/>
      <c r="ULO37" s="484"/>
      <c r="ULP37" s="484"/>
      <c r="ULQ37" s="484"/>
      <c r="ULR37" s="484"/>
      <c r="ULS37" s="484"/>
      <c r="ULT37" s="484"/>
      <c r="ULU37" s="484"/>
      <c r="ULV37" s="484"/>
      <c r="ULW37" s="484"/>
      <c r="ULX37" s="484"/>
      <c r="ULY37" s="484"/>
      <c r="ULZ37" s="484"/>
      <c r="UMA37" s="484"/>
      <c r="UMB37" s="484"/>
      <c r="UMC37" s="484"/>
      <c r="UMD37" s="484"/>
      <c r="UME37" s="484"/>
      <c r="UMF37" s="484"/>
      <c r="UMG37" s="484"/>
      <c r="UMH37" s="484"/>
      <c r="UMI37" s="484"/>
      <c r="UMJ37" s="484"/>
      <c r="UMK37" s="484"/>
      <c r="UML37" s="484"/>
      <c r="UMM37" s="484"/>
      <c r="UMN37" s="484"/>
      <c r="UMO37" s="484"/>
      <c r="UMP37" s="484"/>
      <c r="UMQ37" s="484"/>
      <c r="UMR37" s="484"/>
      <c r="UMS37" s="484"/>
      <c r="UMT37" s="484"/>
      <c r="UMU37" s="484"/>
      <c r="UMV37" s="484"/>
      <c r="UMW37" s="484"/>
      <c r="UMX37" s="484"/>
      <c r="UMY37" s="484"/>
      <c r="UMZ37" s="484"/>
      <c r="UNA37" s="484"/>
      <c r="UNB37" s="484"/>
      <c r="UNC37" s="484"/>
      <c r="UND37" s="484"/>
      <c r="UNE37" s="484"/>
      <c r="UNF37" s="484"/>
      <c r="UNG37" s="484"/>
      <c r="UNH37" s="484"/>
      <c r="UNI37" s="484"/>
      <c r="UNJ37" s="484"/>
      <c r="UNK37" s="484"/>
      <c r="UNL37" s="484"/>
      <c r="UNM37" s="484"/>
      <c r="UNN37" s="484"/>
      <c r="UNO37" s="484"/>
      <c r="UNP37" s="484"/>
      <c r="UNQ37" s="484"/>
      <c r="UNR37" s="484"/>
      <c r="UNS37" s="484"/>
      <c r="UNT37" s="484"/>
      <c r="UNU37" s="484"/>
      <c r="UNV37" s="484"/>
      <c r="UNW37" s="484"/>
      <c r="UNX37" s="484"/>
      <c r="UNY37" s="484"/>
      <c r="UNZ37" s="484"/>
      <c r="UOA37" s="484"/>
      <c r="UOB37" s="484"/>
      <c r="UOC37" s="484"/>
      <c r="UOD37" s="484"/>
      <c r="UOE37" s="484"/>
      <c r="UOF37" s="484"/>
      <c r="UOG37" s="484"/>
      <c r="UOH37" s="484"/>
      <c r="UOI37" s="484"/>
      <c r="UOJ37" s="484"/>
      <c r="UOK37" s="484"/>
      <c r="UOL37" s="484"/>
      <c r="UOM37" s="484"/>
      <c r="UON37" s="484"/>
      <c r="UOO37" s="484"/>
      <c r="UOP37" s="484"/>
      <c r="UOQ37" s="484"/>
      <c r="UOR37" s="484"/>
      <c r="UOS37" s="484"/>
      <c r="UOT37" s="484"/>
      <c r="UOU37" s="484"/>
      <c r="UOV37" s="484"/>
      <c r="UOW37" s="484"/>
      <c r="UOX37" s="484"/>
      <c r="UOY37" s="484"/>
      <c r="UOZ37" s="484"/>
      <c r="UPA37" s="484"/>
      <c r="UPB37" s="484"/>
      <c r="UPC37" s="484"/>
      <c r="UPD37" s="484"/>
      <c r="UPE37" s="484"/>
      <c r="UPF37" s="484"/>
      <c r="UPG37" s="484"/>
      <c r="UPH37" s="484"/>
      <c r="UPI37" s="484"/>
      <c r="UPJ37" s="484"/>
      <c r="UPK37" s="484"/>
      <c r="UPL37" s="484"/>
      <c r="UPM37" s="484"/>
      <c r="UPN37" s="484"/>
      <c r="UPO37" s="484"/>
      <c r="UPP37" s="484"/>
      <c r="UPQ37" s="484"/>
      <c r="UPR37" s="484"/>
      <c r="UPS37" s="484"/>
      <c r="UPT37" s="484"/>
      <c r="UPU37" s="484"/>
      <c r="UPV37" s="484"/>
      <c r="UPW37" s="484"/>
      <c r="UPX37" s="484"/>
      <c r="UPY37" s="484"/>
      <c r="UPZ37" s="484"/>
      <c r="UQA37" s="484"/>
      <c r="UQB37" s="484"/>
      <c r="UQC37" s="484"/>
      <c r="UQD37" s="484"/>
      <c r="UQE37" s="484"/>
      <c r="UQF37" s="484"/>
      <c r="UQG37" s="484"/>
      <c r="UQH37" s="484"/>
      <c r="UQI37" s="484"/>
      <c r="UQJ37" s="484"/>
      <c r="UQK37" s="484"/>
      <c r="UQL37" s="484"/>
      <c r="UQM37" s="484"/>
      <c r="UQN37" s="484"/>
      <c r="UQO37" s="484"/>
      <c r="UQP37" s="484"/>
      <c r="UQQ37" s="484"/>
      <c r="UQR37" s="484"/>
      <c r="UQS37" s="484"/>
      <c r="UQT37" s="484"/>
      <c r="UQU37" s="484"/>
      <c r="UQV37" s="484"/>
      <c r="UQW37" s="484"/>
      <c r="UQX37" s="484"/>
      <c r="UQY37" s="484"/>
      <c r="UQZ37" s="484"/>
      <c r="URA37" s="484"/>
      <c r="URB37" s="484"/>
      <c r="URC37" s="484"/>
      <c r="URD37" s="484"/>
      <c r="URE37" s="484"/>
      <c r="URF37" s="484"/>
      <c r="URG37" s="484"/>
      <c r="URH37" s="484"/>
      <c r="URI37" s="484"/>
      <c r="URJ37" s="484"/>
      <c r="URK37" s="484"/>
      <c r="URL37" s="484"/>
      <c r="URM37" s="484"/>
      <c r="URN37" s="484"/>
      <c r="URO37" s="484"/>
      <c r="URP37" s="484"/>
      <c r="URQ37" s="484"/>
      <c r="URR37" s="484"/>
      <c r="URS37" s="484"/>
      <c r="URT37" s="484"/>
      <c r="URU37" s="484"/>
      <c r="URV37" s="484"/>
      <c r="URW37" s="484"/>
      <c r="URX37" s="484"/>
      <c r="URY37" s="484"/>
      <c r="URZ37" s="484"/>
      <c r="USA37" s="484"/>
      <c r="USB37" s="484"/>
      <c r="USC37" s="484"/>
      <c r="USD37" s="484"/>
      <c r="USE37" s="484"/>
      <c r="USF37" s="484"/>
      <c r="USG37" s="484"/>
      <c r="USH37" s="484"/>
      <c r="USI37" s="484"/>
      <c r="USJ37" s="484"/>
      <c r="USK37" s="484"/>
      <c r="USL37" s="484"/>
      <c r="USM37" s="484"/>
      <c r="USN37" s="484"/>
      <c r="USO37" s="484"/>
      <c r="USP37" s="484"/>
      <c r="USQ37" s="484"/>
      <c r="USR37" s="484"/>
      <c r="USS37" s="484"/>
      <c r="UST37" s="484"/>
      <c r="USU37" s="484"/>
      <c r="USV37" s="484"/>
      <c r="USW37" s="484"/>
      <c r="USX37" s="484"/>
      <c r="USY37" s="484"/>
      <c r="USZ37" s="484"/>
      <c r="UTA37" s="484"/>
      <c r="UTB37" s="484"/>
      <c r="UTC37" s="484"/>
      <c r="UTD37" s="484"/>
      <c r="UTE37" s="484"/>
      <c r="UTF37" s="484"/>
      <c r="UTG37" s="484"/>
      <c r="UTH37" s="484"/>
      <c r="UTI37" s="484"/>
      <c r="UTJ37" s="484"/>
      <c r="UTK37" s="484"/>
      <c r="UTL37" s="484"/>
      <c r="UTM37" s="484"/>
      <c r="UTN37" s="484"/>
      <c r="UTO37" s="484"/>
      <c r="UTP37" s="484"/>
      <c r="UTQ37" s="484"/>
      <c r="UTR37" s="484"/>
      <c r="UTS37" s="484"/>
      <c r="UTT37" s="484"/>
      <c r="UTU37" s="484"/>
      <c r="UTV37" s="484"/>
      <c r="UTW37" s="484"/>
      <c r="UTX37" s="484"/>
      <c r="UTY37" s="484"/>
      <c r="UTZ37" s="484"/>
      <c r="UUA37" s="484"/>
      <c r="UUB37" s="484"/>
      <c r="UUC37" s="484"/>
      <c r="UUD37" s="484"/>
      <c r="UUE37" s="484"/>
      <c r="UUF37" s="484"/>
      <c r="UUG37" s="484"/>
      <c r="UUH37" s="484"/>
      <c r="UUI37" s="484"/>
      <c r="UUJ37" s="484"/>
      <c r="UUK37" s="484"/>
      <c r="UUL37" s="484"/>
      <c r="UUM37" s="484"/>
      <c r="UUN37" s="484"/>
      <c r="UUO37" s="484"/>
      <c r="UUP37" s="484"/>
      <c r="UUQ37" s="484"/>
      <c r="UUR37" s="484"/>
      <c r="UUS37" s="484"/>
      <c r="UUT37" s="484"/>
      <c r="UUU37" s="484"/>
      <c r="UUV37" s="484"/>
      <c r="UUW37" s="484"/>
      <c r="UUX37" s="484"/>
      <c r="UUY37" s="484"/>
      <c r="UUZ37" s="484"/>
      <c r="UVA37" s="484"/>
      <c r="UVB37" s="484"/>
      <c r="UVC37" s="484"/>
      <c r="UVD37" s="484"/>
      <c r="UVE37" s="484"/>
      <c r="UVF37" s="484"/>
      <c r="UVG37" s="484"/>
      <c r="UVH37" s="484"/>
      <c r="UVI37" s="484"/>
      <c r="UVJ37" s="484"/>
      <c r="UVK37" s="484"/>
      <c r="UVL37" s="484"/>
      <c r="UVM37" s="484"/>
      <c r="UVN37" s="484"/>
      <c r="UVO37" s="484"/>
      <c r="UVP37" s="484"/>
      <c r="UVQ37" s="484"/>
      <c r="UVR37" s="484"/>
      <c r="UVS37" s="484"/>
      <c r="UVT37" s="484"/>
      <c r="UVU37" s="484"/>
      <c r="UVV37" s="484"/>
      <c r="UVW37" s="484"/>
      <c r="UVX37" s="484"/>
      <c r="UVY37" s="484"/>
      <c r="UVZ37" s="484"/>
      <c r="UWA37" s="484"/>
      <c r="UWB37" s="484"/>
      <c r="UWC37" s="484"/>
      <c r="UWD37" s="484"/>
      <c r="UWE37" s="484"/>
      <c r="UWF37" s="484"/>
      <c r="UWG37" s="484"/>
      <c r="UWH37" s="484"/>
      <c r="UWI37" s="484"/>
      <c r="UWJ37" s="484"/>
      <c r="UWK37" s="484"/>
      <c r="UWL37" s="484"/>
      <c r="UWM37" s="484"/>
      <c r="UWN37" s="484"/>
      <c r="UWO37" s="484"/>
      <c r="UWP37" s="484"/>
      <c r="UWQ37" s="484"/>
      <c r="UWR37" s="484"/>
      <c r="UWS37" s="484"/>
      <c r="UWT37" s="484"/>
      <c r="UWU37" s="484"/>
      <c r="UWV37" s="484"/>
      <c r="UWW37" s="484"/>
      <c r="UWX37" s="484"/>
      <c r="UWY37" s="484"/>
      <c r="UWZ37" s="484"/>
      <c r="UXA37" s="484"/>
      <c r="UXB37" s="484"/>
      <c r="UXC37" s="484"/>
      <c r="UXD37" s="484"/>
      <c r="UXE37" s="484"/>
      <c r="UXF37" s="484"/>
      <c r="UXG37" s="484"/>
      <c r="UXH37" s="484"/>
      <c r="UXI37" s="484"/>
      <c r="UXJ37" s="484"/>
      <c r="UXK37" s="484"/>
      <c r="UXL37" s="484"/>
      <c r="UXM37" s="484"/>
      <c r="UXN37" s="484"/>
      <c r="UXO37" s="484"/>
      <c r="UXP37" s="484"/>
      <c r="UXQ37" s="484"/>
      <c r="UXR37" s="484"/>
      <c r="UXS37" s="484"/>
      <c r="UXT37" s="484"/>
      <c r="UXU37" s="484"/>
      <c r="UXV37" s="484"/>
      <c r="UXW37" s="484"/>
      <c r="UXX37" s="484"/>
      <c r="UXY37" s="484"/>
      <c r="UXZ37" s="484"/>
      <c r="UYA37" s="484"/>
      <c r="UYB37" s="484"/>
      <c r="UYC37" s="484"/>
      <c r="UYD37" s="484"/>
      <c r="UYE37" s="484"/>
      <c r="UYF37" s="484"/>
      <c r="UYG37" s="484"/>
      <c r="UYH37" s="484"/>
      <c r="UYI37" s="484"/>
      <c r="UYJ37" s="484"/>
      <c r="UYK37" s="484"/>
      <c r="UYL37" s="484"/>
      <c r="UYM37" s="484"/>
      <c r="UYN37" s="484"/>
      <c r="UYO37" s="484"/>
      <c r="UYP37" s="484"/>
      <c r="UYQ37" s="484"/>
      <c r="UYR37" s="484"/>
      <c r="UYS37" s="484"/>
      <c r="UYT37" s="484"/>
      <c r="UYU37" s="484"/>
      <c r="UYV37" s="484"/>
      <c r="UYW37" s="484"/>
      <c r="UYX37" s="484"/>
      <c r="UYY37" s="484"/>
      <c r="UYZ37" s="484"/>
      <c r="UZA37" s="484"/>
      <c r="UZB37" s="484"/>
      <c r="UZC37" s="484"/>
      <c r="UZD37" s="484"/>
      <c r="UZE37" s="484"/>
      <c r="UZF37" s="484"/>
      <c r="UZG37" s="484"/>
      <c r="UZH37" s="484"/>
      <c r="UZI37" s="484"/>
      <c r="UZJ37" s="484"/>
      <c r="UZK37" s="484"/>
      <c r="UZL37" s="484"/>
      <c r="UZM37" s="484"/>
      <c r="UZN37" s="484"/>
      <c r="UZO37" s="484"/>
      <c r="UZP37" s="484"/>
      <c r="UZQ37" s="484"/>
      <c r="UZR37" s="484"/>
      <c r="UZS37" s="484"/>
      <c r="UZT37" s="484"/>
      <c r="UZU37" s="484"/>
      <c r="UZV37" s="484"/>
      <c r="UZW37" s="484"/>
      <c r="UZX37" s="484"/>
      <c r="UZY37" s="484"/>
      <c r="UZZ37" s="484"/>
      <c r="VAA37" s="484"/>
      <c r="VAB37" s="484"/>
      <c r="VAC37" s="484"/>
      <c r="VAD37" s="484"/>
      <c r="VAE37" s="484"/>
      <c r="VAF37" s="484"/>
      <c r="VAG37" s="484"/>
      <c r="VAH37" s="484"/>
      <c r="VAI37" s="484"/>
      <c r="VAJ37" s="484"/>
      <c r="VAK37" s="484"/>
      <c r="VAL37" s="484"/>
      <c r="VAM37" s="484"/>
      <c r="VAN37" s="484"/>
      <c r="VAO37" s="484"/>
      <c r="VAP37" s="484"/>
      <c r="VAQ37" s="484"/>
      <c r="VAR37" s="484"/>
      <c r="VAS37" s="484"/>
      <c r="VAT37" s="484"/>
      <c r="VAU37" s="484"/>
      <c r="VAV37" s="484"/>
      <c r="VAW37" s="484"/>
      <c r="VAX37" s="484"/>
      <c r="VAY37" s="484"/>
      <c r="VAZ37" s="484"/>
      <c r="VBA37" s="484"/>
      <c r="VBB37" s="484"/>
      <c r="VBC37" s="484"/>
      <c r="VBD37" s="484"/>
      <c r="VBE37" s="484"/>
      <c r="VBF37" s="484"/>
      <c r="VBG37" s="484"/>
      <c r="VBH37" s="484"/>
      <c r="VBI37" s="484"/>
      <c r="VBJ37" s="484"/>
      <c r="VBK37" s="484"/>
      <c r="VBL37" s="484"/>
      <c r="VBM37" s="484"/>
      <c r="VBN37" s="484"/>
      <c r="VBO37" s="484"/>
      <c r="VBP37" s="484"/>
      <c r="VBQ37" s="484"/>
      <c r="VBR37" s="484"/>
      <c r="VBS37" s="484"/>
      <c r="VBT37" s="484"/>
      <c r="VBU37" s="484"/>
      <c r="VBV37" s="484"/>
      <c r="VBW37" s="484"/>
      <c r="VBX37" s="484"/>
      <c r="VBY37" s="484"/>
      <c r="VBZ37" s="484"/>
      <c r="VCA37" s="484"/>
      <c r="VCB37" s="484"/>
      <c r="VCC37" s="484"/>
      <c r="VCD37" s="484"/>
      <c r="VCE37" s="484"/>
      <c r="VCF37" s="484"/>
      <c r="VCG37" s="484"/>
      <c r="VCH37" s="484"/>
      <c r="VCI37" s="484"/>
      <c r="VCJ37" s="484"/>
      <c r="VCK37" s="484"/>
      <c r="VCL37" s="484"/>
      <c r="VCM37" s="484"/>
      <c r="VCN37" s="484"/>
      <c r="VCO37" s="484"/>
      <c r="VCP37" s="484"/>
      <c r="VCQ37" s="484"/>
      <c r="VCR37" s="484"/>
      <c r="VCS37" s="484"/>
      <c r="VCT37" s="484"/>
      <c r="VCU37" s="484"/>
      <c r="VCV37" s="484"/>
      <c r="VCW37" s="484"/>
      <c r="VCX37" s="484"/>
      <c r="VCY37" s="484"/>
      <c r="VCZ37" s="484"/>
      <c r="VDA37" s="484"/>
      <c r="VDB37" s="484"/>
      <c r="VDC37" s="484"/>
      <c r="VDD37" s="484"/>
      <c r="VDE37" s="484"/>
      <c r="VDF37" s="484"/>
      <c r="VDG37" s="484"/>
      <c r="VDH37" s="484"/>
      <c r="VDI37" s="484"/>
      <c r="VDJ37" s="484"/>
      <c r="VDK37" s="484"/>
      <c r="VDL37" s="484"/>
      <c r="VDM37" s="484"/>
      <c r="VDN37" s="484"/>
      <c r="VDO37" s="484"/>
      <c r="VDP37" s="484"/>
      <c r="VDQ37" s="484"/>
      <c r="VDR37" s="484"/>
      <c r="VDS37" s="484"/>
      <c r="VDT37" s="484"/>
      <c r="VDU37" s="484"/>
      <c r="VDV37" s="484"/>
      <c r="VDW37" s="484"/>
      <c r="VDX37" s="484"/>
      <c r="VDY37" s="484"/>
      <c r="VDZ37" s="484"/>
      <c r="VEA37" s="484"/>
      <c r="VEB37" s="484"/>
      <c r="VEC37" s="484"/>
      <c r="VED37" s="484"/>
      <c r="VEE37" s="484"/>
      <c r="VEF37" s="484"/>
      <c r="VEG37" s="484"/>
      <c r="VEH37" s="484"/>
      <c r="VEI37" s="484"/>
      <c r="VEJ37" s="484"/>
      <c r="VEK37" s="484"/>
      <c r="VEL37" s="484"/>
      <c r="VEM37" s="484"/>
      <c r="VEN37" s="484"/>
      <c r="VEO37" s="484"/>
      <c r="VEP37" s="484"/>
      <c r="VEQ37" s="484"/>
      <c r="VER37" s="484"/>
      <c r="VES37" s="484"/>
      <c r="VET37" s="484"/>
      <c r="VEU37" s="484"/>
      <c r="VEV37" s="484"/>
      <c r="VEW37" s="484"/>
      <c r="VEX37" s="484"/>
      <c r="VEY37" s="484"/>
      <c r="VEZ37" s="484"/>
      <c r="VFA37" s="484"/>
      <c r="VFB37" s="484"/>
      <c r="VFC37" s="484"/>
      <c r="VFD37" s="484"/>
      <c r="VFE37" s="484"/>
      <c r="VFF37" s="484"/>
      <c r="VFG37" s="484"/>
      <c r="VFH37" s="484"/>
      <c r="VFI37" s="484"/>
      <c r="VFJ37" s="484"/>
      <c r="VFK37" s="484"/>
      <c r="VFL37" s="484"/>
      <c r="VFM37" s="484"/>
      <c r="VFN37" s="484"/>
      <c r="VFO37" s="484"/>
      <c r="VFP37" s="484"/>
      <c r="VFQ37" s="484"/>
      <c r="VFR37" s="484"/>
      <c r="VFS37" s="484"/>
      <c r="VFT37" s="484"/>
      <c r="VFU37" s="484"/>
      <c r="VFV37" s="484"/>
      <c r="VFW37" s="484"/>
      <c r="VFX37" s="484"/>
      <c r="VFY37" s="484"/>
      <c r="VFZ37" s="484"/>
      <c r="VGA37" s="484"/>
      <c r="VGB37" s="484"/>
      <c r="VGC37" s="484"/>
      <c r="VGD37" s="484"/>
      <c r="VGE37" s="484"/>
      <c r="VGF37" s="484"/>
      <c r="VGG37" s="484"/>
      <c r="VGH37" s="484"/>
      <c r="VGI37" s="484"/>
      <c r="VGJ37" s="484"/>
      <c r="VGK37" s="484"/>
      <c r="VGL37" s="484"/>
      <c r="VGM37" s="484"/>
      <c r="VGN37" s="484"/>
      <c r="VGO37" s="484"/>
      <c r="VGP37" s="484"/>
      <c r="VGQ37" s="484"/>
      <c r="VGR37" s="484"/>
      <c r="VGS37" s="484"/>
      <c r="VGT37" s="484"/>
      <c r="VGU37" s="484"/>
      <c r="VGV37" s="484"/>
      <c r="VGW37" s="484"/>
      <c r="VGX37" s="484"/>
      <c r="VGY37" s="484"/>
      <c r="VGZ37" s="484"/>
      <c r="VHA37" s="484"/>
      <c r="VHB37" s="484"/>
      <c r="VHC37" s="484"/>
      <c r="VHD37" s="484"/>
      <c r="VHE37" s="484"/>
      <c r="VHF37" s="484"/>
      <c r="VHG37" s="484"/>
      <c r="VHH37" s="484"/>
      <c r="VHI37" s="484"/>
      <c r="VHJ37" s="484"/>
      <c r="VHK37" s="484"/>
      <c r="VHL37" s="484"/>
      <c r="VHM37" s="484"/>
      <c r="VHN37" s="484"/>
      <c r="VHO37" s="484"/>
      <c r="VHP37" s="484"/>
      <c r="VHQ37" s="484"/>
      <c r="VHR37" s="484"/>
      <c r="VHS37" s="484"/>
      <c r="VHT37" s="484"/>
      <c r="VHU37" s="484"/>
      <c r="VHV37" s="484"/>
      <c r="VHW37" s="484"/>
      <c r="VHX37" s="484"/>
      <c r="VHY37" s="484"/>
      <c r="VHZ37" s="484"/>
      <c r="VIA37" s="484"/>
      <c r="VIB37" s="484"/>
      <c r="VIC37" s="484"/>
      <c r="VID37" s="484"/>
      <c r="VIE37" s="484"/>
      <c r="VIF37" s="484"/>
      <c r="VIG37" s="484"/>
      <c r="VIH37" s="484"/>
      <c r="VII37" s="484"/>
      <c r="VIJ37" s="484"/>
      <c r="VIK37" s="484"/>
      <c r="VIL37" s="484"/>
      <c r="VIM37" s="484"/>
      <c r="VIN37" s="484"/>
      <c r="VIO37" s="484"/>
      <c r="VIP37" s="484"/>
      <c r="VIQ37" s="484"/>
      <c r="VIR37" s="484"/>
      <c r="VIS37" s="484"/>
      <c r="VIT37" s="484"/>
      <c r="VIU37" s="484"/>
      <c r="VIV37" s="484"/>
      <c r="VIW37" s="484"/>
      <c r="VIX37" s="484"/>
      <c r="VIY37" s="484"/>
      <c r="VIZ37" s="484"/>
      <c r="VJA37" s="484"/>
      <c r="VJB37" s="484"/>
      <c r="VJC37" s="484"/>
      <c r="VJD37" s="484"/>
      <c r="VJE37" s="484"/>
      <c r="VJF37" s="484"/>
      <c r="VJG37" s="484"/>
      <c r="VJH37" s="484"/>
      <c r="VJI37" s="484"/>
      <c r="VJJ37" s="484"/>
      <c r="VJK37" s="484"/>
      <c r="VJL37" s="484"/>
      <c r="VJM37" s="484"/>
      <c r="VJN37" s="484"/>
      <c r="VJO37" s="484"/>
      <c r="VJP37" s="484"/>
      <c r="VJQ37" s="484"/>
      <c r="VJR37" s="484"/>
      <c r="VJS37" s="484"/>
      <c r="VJT37" s="484"/>
      <c r="VJU37" s="484"/>
      <c r="VJV37" s="484"/>
      <c r="VJW37" s="484"/>
      <c r="VJX37" s="484"/>
      <c r="VJY37" s="484"/>
      <c r="VJZ37" s="484"/>
      <c r="VKA37" s="484"/>
      <c r="VKB37" s="484"/>
      <c r="VKC37" s="484"/>
      <c r="VKD37" s="484"/>
      <c r="VKE37" s="484"/>
      <c r="VKF37" s="484"/>
      <c r="VKG37" s="484"/>
      <c r="VKH37" s="484"/>
      <c r="VKI37" s="484"/>
      <c r="VKJ37" s="484"/>
      <c r="VKK37" s="484"/>
      <c r="VKL37" s="484"/>
      <c r="VKM37" s="484"/>
      <c r="VKN37" s="484"/>
      <c r="VKO37" s="484"/>
      <c r="VKP37" s="484"/>
      <c r="VKQ37" s="484"/>
      <c r="VKR37" s="484"/>
      <c r="VKS37" s="484"/>
      <c r="VKT37" s="484"/>
      <c r="VKU37" s="484"/>
      <c r="VKV37" s="484"/>
      <c r="VKW37" s="484"/>
      <c r="VKX37" s="484"/>
      <c r="VKY37" s="484"/>
      <c r="VKZ37" s="484"/>
      <c r="VLA37" s="484"/>
      <c r="VLB37" s="484"/>
      <c r="VLC37" s="484"/>
      <c r="VLD37" s="484"/>
      <c r="VLE37" s="484"/>
      <c r="VLF37" s="484"/>
      <c r="VLG37" s="484"/>
      <c r="VLH37" s="484"/>
      <c r="VLI37" s="484"/>
      <c r="VLJ37" s="484"/>
      <c r="VLK37" s="484"/>
      <c r="VLL37" s="484"/>
      <c r="VLM37" s="484"/>
      <c r="VLN37" s="484"/>
      <c r="VLO37" s="484"/>
      <c r="VLP37" s="484"/>
      <c r="VLQ37" s="484"/>
      <c r="VLR37" s="484"/>
      <c r="VLS37" s="484"/>
      <c r="VLT37" s="484"/>
      <c r="VLU37" s="484"/>
      <c r="VLV37" s="484"/>
      <c r="VLW37" s="484"/>
      <c r="VLX37" s="484"/>
      <c r="VLY37" s="484"/>
      <c r="VLZ37" s="484"/>
      <c r="VMA37" s="484"/>
      <c r="VMB37" s="484"/>
      <c r="VMC37" s="484"/>
      <c r="VMD37" s="484"/>
      <c r="VME37" s="484"/>
      <c r="VMF37" s="484"/>
      <c r="VMG37" s="484"/>
      <c r="VMH37" s="484"/>
      <c r="VMI37" s="484"/>
      <c r="VMJ37" s="484"/>
      <c r="VMK37" s="484"/>
      <c r="VML37" s="484"/>
      <c r="VMM37" s="484"/>
      <c r="VMN37" s="484"/>
      <c r="VMO37" s="484"/>
      <c r="VMP37" s="484"/>
      <c r="VMQ37" s="484"/>
      <c r="VMR37" s="484"/>
      <c r="VMS37" s="484"/>
      <c r="VMT37" s="484"/>
      <c r="VMU37" s="484"/>
      <c r="VMV37" s="484"/>
      <c r="VMW37" s="484"/>
      <c r="VMX37" s="484"/>
      <c r="VMY37" s="484"/>
      <c r="VMZ37" s="484"/>
      <c r="VNA37" s="484"/>
      <c r="VNB37" s="484"/>
      <c r="VNC37" s="484"/>
      <c r="VND37" s="484"/>
      <c r="VNE37" s="484"/>
      <c r="VNF37" s="484"/>
      <c r="VNG37" s="484"/>
      <c r="VNH37" s="484"/>
      <c r="VNI37" s="484"/>
      <c r="VNJ37" s="484"/>
      <c r="VNK37" s="484"/>
      <c r="VNL37" s="484"/>
      <c r="VNM37" s="484"/>
      <c r="VNN37" s="484"/>
      <c r="VNO37" s="484"/>
      <c r="VNP37" s="484"/>
      <c r="VNQ37" s="484"/>
      <c r="VNR37" s="484"/>
      <c r="VNS37" s="484"/>
      <c r="VNT37" s="484"/>
      <c r="VNU37" s="484"/>
      <c r="VNV37" s="484"/>
      <c r="VNW37" s="484"/>
      <c r="VNX37" s="484"/>
      <c r="VNY37" s="484"/>
      <c r="VNZ37" s="484"/>
      <c r="VOA37" s="484"/>
      <c r="VOB37" s="484"/>
      <c r="VOC37" s="484"/>
      <c r="VOD37" s="484"/>
      <c r="VOE37" s="484"/>
      <c r="VOF37" s="484"/>
      <c r="VOG37" s="484"/>
      <c r="VOH37" s="484"/>
      <c r="VOI37" s="484"/>
      <c r="VOJ37" s="484"/>
      <c r="VOK37" s="484"/>
      <c r="VOL37" s="484"/>
      <c r="VOM37" s="484"/>
      <c r="VON37" s="484"/>
      <c r="VOO37" s="484"/>
      <c r="VOP37" s="484"/>
      <c r="VOQ37" s="484"/>
      <c r="VOR37" s="484"/>
      <c r="VOS37" s="484"/>
      <c r="VOT37" s="484"/>
      <c r="VOU37" s="484"/>
      <c r="VOV37" s="484"/>
      <c r="VOW37" s="484"/>
      <c r="VOX37" s="484"/>
      <c r="VOY37" s="484"/>
      <c r="VOZ37" s="484"/>
      <c r="VPA37" s="484"/>
      <c r="VPB37" s="484"/>
      <c r="VPC37" s="484"/>
      <c r="VPD37" s="484"/>
      <c r="VPE37" s="484"/>
      <c r="VPF37" s="484"/>
      <c r="VPG37" s="484"/>
      <c r="VPH37" s="484"/>
      <c r="VPI37" s="484"/>
      <c r="VPJ37" s="484"/>
      <c r="VPK37" s="484"/>
      <c r="VPL37" s="484"/>
      <c r="VPM37" s="484"/>
      <c r="VPN37" s="484"/>
      <c r="VPO37" s="484"/>
      <c r="VPP37" s="484"/>
      <c r="VPQ37" s="484"/>
      <c r="VPR37" s="484"/>
      <c r="VPS37" s="484"/>
      <c r="VPT37" s="484"/>
      <c r="VPU37" s="484"/>
      <c r="VPV37" s="484"/>
      <c r="VPW37" s="484"/>
      <c r="VPX37" s="484"/>
      <c r="VPY37" s="484"/>
      <c r="VPZ37" s="484"/>
      <c r="VQA37" s="484"/>
      <c r="VQB37" s="484"/>
      <c r="VQC37" s="484"/>
      <c r="VQD37" s="484"/>
      <c r="VQE37" s="484"/>
      <c r="VQF37" s="484"/>
      <c r="VQG37" s="484"/>
      <c r="VQH37" s="484"/>
      <c r="VQI37" s="484"/>
      <c r="VQJ37" s="484"/>
      <c r="VQK37" s="484"/>
      <c r="VQL37" s="484"/>
      <c r="VQM37" s="484"/>
      <c r="VQN37" s="484"/>
      <c r="VQO37" s="484"/>
      <c r="VQP37" s="484"/>
      <c r="VQQ37" s="484"/>
      <c r="VQR37" s="484"/>
      <c r="VQS37" s="484"/>
      <c r="VQT37" s="484"/>
      <c r="VQU37" s="484"/>
      <c r="VQV37" s="484"/>
      <c r="VQW37" s="484"/>
      <c r="VQX37" s="484"/>
      <c r="VQY37" s="484"/>
      <c r="VQZ37" s="484"/>
      <c r="VRA37" s="484"/>
      <c r="VRB37" s="484"/>
      <c r="VRC37" s="484"/>
      <c r="VRD37" s="484"/>
      <c r="VRE37" s="484"/>
      <c r="VRF37" s="484"/>
      <c r="VRG37" s="484"/>
      <c r="VRH37" s="484"/>
      <c r="VRI37" s="484"/>
      <c r="VRJ37" s="484"/>
      <c r="VRK37" s="484"/>
      <c r="VRL37" s="484"/>
      <c r="VRM37" s="484"/>
      <c r="VRN37" s="484"/>
      <c r="VRO37" s="484"/>
      <c r="VRP37" s="484"/>
      <c r="VRQ37" s="484"/>
      <c r="VRR37" s="484"/>
      <c r="VRS37" s="484"/>
      <c r="VRT37" s="484"/>
      <c r="VRU37" s="484"/>
      <c r="VRV37" s="484"/>
      <c r="VRW37" s="484"/>
      <c r="VRX37" s="484"/>
      <c r="VRY37" s="484"/>
      <c r="VRZ37" s="484"/>
      <c r="VSA37" s="484"/>
      <c r="VSB37" s="484"/>
      <c r="VSC37" s="484"/>
      <c r="VSD37" s="484"/>
      <c r="VSE37" s="484"/>
      <c r="VSF37" s="484"/>
      <c r="VSG37" s="484"/>
      <c r="VSH37" s="484"/>
      <c r="VSI37" s="484"/>
      <c r="VSJ37" s="484"/>
      <c r="VSK37" s="484"/>
      <c r="VSL37" s="484"/>
      <c r="VSM37" s="484"/>
      <c r="VSN37" s="484"/>
      <c r="VSO37" s="484"/>
      <c r="VSP37" s="484"/>
      <c r="VSQ37" s="484"/>
      <c r="VSR37" s="484"/>
      <c r="VSS37" s="484"/>
      <c r="VST37" s="484"/>
      <c r="VSU37" s="484"/>
      <c r="VSV37" s="484"/>
      <c r="VSW37" s="484"/>
      <c r="VSX37" s="484"/>
      <c r="VSY37" s="484"/>
      <c r="VSZ37" s="484"/>
      <c r="VTA37" s="484"/>
      <c r="VTB37" s="484"/>
      <c r="VTC37" s="484"/>
      <c r="VTD37" s="484"/>
      <c r="VTE37" s="484"/>
      <c r="VTF37" s="484"/>
      <c r="VTG37" s="484"/>
      <c r="VTH37" s="484"/>
      <c r="VTI37" s="484"/>
      <c r="VTJ37" s="484"/>
      <c r="VTK37" s="484"/>
      <c r="VTL37" s="484"/>
      <c r="VTM37" s="484"/>
      <c r="VTN37" s="484"/>
      <c r="VTO37" s="484"/>
      <c r="VTP37" s="484"/>
      <c r="VTQ37" s="484"/>
      <c r="VTR37" s="484"/>
      <c r="VTS37" s="484"/>
      <c r="VTT37" s="484"/>
      <c r="VTU37" s="484"/>
      <c r="VTV37" s="484"/>
      <c r="VTW37" s="484"/>
      <c r="VTX37" s="484"/>
      <c r="VTY37" s="484"/>
      <c r="VTZ37" s="484"/>
      <c r="VUA37" s="484"/>
      <c r="VUB37" s="484"/>
      <c r="VUC37" s="484"/>
      <c r="VUD37" s="484"/>
      <c r="VUE37" s="484"/>
      <c r="VUF37" s="484"/>
      <c r="VUG37" s="484"/>
      <c r="VUH37" s="484"/>
      <c r="VUI37" s="484"/>
      <c r="VUJ37" s="484"/>
      <c r="VUK37" s="484"/>
      <c r="VUL37" s="484"/>
      <c r="VUM37" s="484"/>
      <c r="VUN37" s="484"/>
      <c r="VUO37" s="484"/>
      <c r="VUP37" s="484"/>
      <c r="VUQ37" s="484"/>
      <c r="VUR37" s="484"/>
      <c r="VUS37" s="484"/>
      <c r="VUT37" s="484"/>
      <c r="VUU37" s="484"/>
      <c r="VUV37" s="484"/>
      <c r="VUW37" s="484"/>
      <c r="VUX37" s="484"/>
      <c r="VUY37" s="484"/>
      <c r="VUZ37" s="484"/>
      <c r="VVA37" s="484"/>
      <c r="VVB37" s="484"/>
      <c r="VVC37" s="484"/>
      <c r="VVD37" s="484"/>
      <c r="VVE37" s="484"/>
      <c r="VVF37" s="484"/>
      <c r="VVG37" s="484"/>
      <c r="VVH37" s="484"/>
      <c r="VVI37" s="484"/>
      <c r="VVJ37" s="484"/>
      <c r="VVK37" s="484"/>
      <c r="VVL37" s="484"/>
      <c r="VVM37" s="484"/>
      <c r="VVN37" s="484"/>
      <c r="VVO37" s="484"/>
      <c r="VVP37" s="484"/>
      <c r="VVQ37" s="484"/>
      <c r="VVR37" s="484"/>
      <c r="VVS37" s="484"/>
      <c r="VVT37" s="484"/>
      <c r="VVU37" s="484"/>
      <c r="VVV37" s="484"/>
      <c r="VVW37" s="484"/>
      <c r="VVX37" s="484"/>
      <c r="VVY37" s="484"/>
      <c r="VVZ37" s="484"/>
      <c r="VWA37" s="484"/>
      <c r="VWB37" s="484"/>
      <c r="VWC37" s="484"/>
      <c r="VWD37" s="484"/>
      <c r="VWE37" s="484"/>
      <c r="VWF37" s="484"/>
      <c r="VWG37" s="484"/>
      <c r="VWH37" s="484"/>
      <c r="VWI37" s="484"/>
      <c r="VWJ37" s="484"/>
      <c r="VWK37" s="484"/>
      <c r="VWL37" s="484"/>
      <c r="VWM37" s="484"/>
      <c r="VWN37" s="484"/>
      <c r="VWO37" s="484"/>
      <c r="VWP37" s="484"/>
      <c r="VWQ37" s="484"/>
      <c r="VWR37" s="484"/>
      <c r="VWS37" s="484"/>
      <c r="VWT37" s="484"/>
      <c r="VWU37" s="484"/>
      <c r="VWV37" s="484"/>
      <c r="VWW37" s="484"/>
      <c r="VWX37" s="484"/>
      <c r="VWY37" s="484"/>
      <c r="VWZ37" s="484"/>
      <c r="VXA37" s="484"/>
      <c r="VXB37" s="484"/>
      <c r="VXC37" s="484"/>
      <c r="VXD37" s="484"/>
      <c r="VXE37" s="484"/>
      <c r="VXF37" s="484"/>
      <c r="VXG37" s="484"/>
      <c r="VXH37" s="484"/>
      <c r="VXI37" s="484"/>
      <c r="VXJ37" s="484"/>
      <c r="VXK37" s="484"/>
      <c r="VXL37" s="484"/>
      <c r="VXM37" s="484"/>
      <c r="VXN37" s="484"/>
      <c r="VXO37" s="484"/>
      <c r="VXP37" s="484"/>
      <c r="VXQ37" s="484"/>
      <c r="VXR37" s="484"/>
      <c r="VXS37" s="484"/>
      <c r="VXT37" s="484"/>
      <c r="VXU37" s="484"/>
      <c r="VXV37" s="484"/>
      <c r="VXW37" s="484"/>
      <c r="VXX37" s="484"/>
      <c r="VXY37" s="484"/>
      <c r="VXZ37" s="484"/>
      <c r="VYA37" s="484"/>
      <c r="VYB37" s="484"/>
      <c r="VYC37" s="484"/>
      <c r="VYD37" s="484"/>
      <c r="VYE37" s="484"/>
      <c r="VYF37" s="484"/>
      <c r="VYG37" s="484"/>
      <c r="VYH37" s="484"/>
      <c r="VYI37" s="484"/>
      <c r="VYJ37" s="484"/>
      <c r="VYK37" s="484"/>
      <c r="VYL37" s="484"/>
      <c r="VYM37" s="484"/>
      <c r="VYN37" s="484"/>
      <c r="VYO37" s="484"/>
      <c r="VYP37" s="484"/>
      <c r="VYQ37" s="484"/>
      <c r="VYR37" s="484"/>
      <c r="VYS37" s="484"/>
      <c r="VYT37" s="484"/>
      <c r="VYU37" s="484"/>
      <c r="VYV37" s="484"/>
      <c r="VYW37" s="484"/>
      <c r="VYX37" s="484"/>
      <c r="VYY37" s="484"/>
      <c r="VYZ37" s="484"/>
      <c r="VZA37" s="484"/>
      <c r="VZB37" s="484"/>
      <c r="VZC37" s="484"/>
      <c r="VZD37" s="484"/>
      <c r="VZE37" s="484"/>
      <c r="VZF37" s="484"/>
      <c r="VZG37" s="484"/>
      <c r="VZH37" s="484"/>
      <c r="VZI37" s="484"/>
      <c r="VZJ37" s="484"/>
      <c r="VZK37" s="484"/>
      <c r="VZL37" s="484"/>
      <c r="VZM37" s="484"/>
      <c r="VZN37" s="484"/>
      <c r="VZO37" s="484"/>
      <c r="VZP37" s="484"/>
      <c r="VZQ37" s="484"/>
      <c r="VZR37" s="484"/>
      <c r="VZS37" s="484"/>
      <c r="VZT37" s="484"/>
      <c r="VZU37" s="484"/>
      <c r="VZV37" s="484"/>
      <c r="VZW37" s="484"/>
      <c r="VZX37" s="484"/>
      <c r="VZY37" s="484"/>
      <c r="VZZ37" s="484"/>
      <c r="WAA37" s="484"/>
      <c r="WAB37" s="484"/>
      <c r="WAC37" s="484"/>
      <c r="WAD37" s="484"/>
      <c r="WAE37" s="484"/>
      <c r="WAF37" s="484"/>
      <c r="WAG37" s="484"/>
      <c r="WAH37" s="484"/>
      <c r="WAI37" s="484"/>
      <c r="WAJ37" s="484"/>
      <c r="WAK37" s="484"/>
      <c r="WAL37" s="484"/>
      <c r="WAM37" s="484"/>
      <c r="WAN37" s="484"/>
      <c r="WAO37" s="484"/>
      <c r="WAP37" s="484"/>
      <c r="WAQ37" s="484"/>
      <c r="WAR37" s="484"/>
      <c r="WAS37" s="484"/>
      <c r="WAT37" s="484"/>
      <c r="WAU37" s="484"/>
      <c r="WAV37" s="484"/>
      <c r="WAW37" s="484"/>
      <c r="WAX37" s="484"/>
      <c r="WAY37" s="484"/>
      <c r="WAZ37" s="484"/>
      <c r="WBA37" s="484"/>
      <c r="WBB37" s="484"/>
      <c r="WBC37" s="484"/>
      <c r="WBD37" s="484"/>
      <c r="WBE37" s="484"/>
      <c r="WBF37" s="484"/>
      <c r="WBG37" s="484"/>
      <c r="WBH37" s="484"/>
      <c r="WBI37" s="484"/>
      <c r="WBJ37" s="484"/>
      <c r="WBK37" s="484"/>
      <c r="WBL37" s="484"/>
      <c r="WBM37" s="484"/>
      <c r="WBN37" s="484"/>
      <c r="WBO37" s="484"/>
      <c r="WBP37" s="484"/>
      <c r="WBQ37" s="484"/>
      <c r="WBR37" s="484"/>
      <c r="WBS37" s="484"/>
      <c r="WBT37" s="484"/>
      <c r="WBU37" s="484"/>
      <c r="WBV37" s="484"/>
      <c r="WBW37" s="484"/>
      <c r="WBX37" s="484"/>
      <c r="WBY37" s="484"/>
      <c r="WBZ37" s="484"/>
      <c r="WCA37" s="484"/>
      <c r="WCB37" s="484"/>
      <c r="WCC37" s="484"/>
      <c r="WCD37" s="484"/>
      <c r="WCE37" s="484"/>
      <c r="WCF37" s="484"/>
      <c r="WCG37" s="484"/>
      <c r="WCH37" s="484"/>
      <c r="WCI37" s="484"/>
      <c r="WCJ37" s="484"/>
      <c r="WCK37" s="484"/>
      <c r="WCL37" s="484"/>
      <c r="WCM37" s="484"/>
      <c r="WCN37" s="484"/>
      <c r="WCO37" s="484"/>
      <c r="WCP37" s="484"/>
      <c r="WCQ37" s="484"/>
      <c r="WCR37" s="484"/>
      <c r="WCS37" s="484"/>
      <c r="WCT37" s="484"/>
      <c r="WCU37" s="484"/>
      <c r="WCV37" s="484"/>
      <c r="WCW37" s="484"/>
      <c r="WCX37" s="484"/>
      <c r="WCY37" s="484"/>
      <c r="WCZ37" s="484"/>
      <c r="WDA37" s="484"/>
      <c r="WDB37" s="484"/>
      <c r="WDC37" s="484"/>
      <c r="WDD37" s="484"/>
      <c r="WDE37" s="484"/>
      <c r="WDF37" s="484"/>
      <c r="WDG37" s="484"/>
      <c r="WDH37" s="484"/>
      <c r="WDI37" s="484"/>
      <c r="WDJ37" s="484"/>
      <c r="WDK37" s="484"/>
      <c r="WDL37" s="484"/>
      <c r="WDM37" s="484"/>
      <c r="WDN37" s="484"/>
      <c r="WDO37" s="484"/>
      <c r="WDP37" s="484"/>
      <c r="WDQ37" s="484"/>
      <c r="WDR37" s="484"/>
      <c r="WDS37" s="484"/>
      <c r="WDT37" s="484"/>
      <c r="WDU37" s="484"/>
      <c r="WDV37" s="484"/>
      <c r="WDW37" s="484"/>
      <c r="WDX37" s="484"/>
      <c r="WDY37" s="484"/>
      <c r="WDZ37" s="484"/>
      <c r="WEA37" s="484"/>
      <c r="WEB37" s="484"/>
      <c r="WEC37" s="484"/>
      <c r="WED37" s="484"/>
      <c r="WEE37" s="484"/>
      <c r="WEF37" s="484"/>
      <c r="WEG37" s="484"/>
      <c r="WEH37" s="484"/>
      <c r="WEI37" s="484"/>
      <c r="WEJ37" s="484"/>
      <c r="WEK37" s="484"/>
      <c r="WEL37" s="484"/>
      <c r="WEM37" s="484"/>
      <c r="WEN37" s="484"/>
      <c r="WEO37" s="484"/>
      <c r="WEP37" s="484"/>
      <c r="WEQ37" s="484"/>
      <c r="WER37" s="484"/>
      <c r="WES37" s="484"/>
      <c r="WET37" s="484"/>
      <c r="WEU37" s="484"/>
      <c r="WEV37" s="484"/>
      <c r="WEW37" s="484"/>
      <c r="WEX37" s="484"/>
      <c r="WEY37" s="484"/>
      <c r="WEZ37" s="484"/>
      <c r="WFA37" s="484"/>
      <c r="WFB37" s="484"/>
      <c r="WFC37" s="484"/>
      <c r="WFD37" s="484"/>
      <c r="WFE37" s="484"/>
      <c r="WFF37" s="484"/>
      <c r="WFG37" s="484"/>
      <c r="WFH37" s="484"/>
      <c r="WFI37" s="484"/>
      <c r="WFJ37" s="484"/>
      <c r="WFK37" s="484"/>
      <c r="WFL37" s="484"/>
      <c r="WFM37" s="484"/>
      <c r="WFN37" s="484"/>
      <c r="WFO37" s="484"/>
      <c r="WFP37" s="484"/>
      <c r="WFQ37" s="484"/>
      <c r="WFR37" s="484"/>
      <c r="WFS37" s="484"/>
      <c r="WFT37" s="484"/>
      <c r="WFU37" s="484"/>
      <c r="WFV37" s="484"/>
      <c r="WFW37" s="484"/>
      <c r="WFX37" s="484"/>
      <c r="WFY37" s="484"/>
      <c r="WFZ37" s="484"/>
      <c r="WGA37" s="484"/>
      <c r="WGB37" s="484"/>
      <c r="WGC37" s="484"/>
      <c r="WGD37" s="484"/>
      <c r="WGE37" s="484"/>
      <c r="WGF37" s="484"/>
      <c r="WGG37" s="484"/>
      <c r="WGH37" s="484"/>
      <c r="WGI37" s="484"/>
      <c r="WGJ37" s="484"/>
      <c r="WGK37" s="484"/>
      <c r="WGL37" s="484"/>
      <c r="WGM37" s="484"/>
      <c r="WGN37" s="484"/>
      <c r="WGO37" s="484"/>
      <c r="WGP37" s="484"/>
      <c r="WGQ37" s="484"/>
      <c r="WGR37" s="484"/>
      <c r="WGS37" s="484"/>
      <c r="WGT37" s="484"/>
      <c r="WGU37" s="484"/>
      <c r="WGV37" s="484"/>
      <c r="WGW37" s="484"/>
      <c r="WGX37" s="484"/>
      <c r="WGY37" s="484"/>
      <c r="WGZ37" s="484"/>
      <c r="WHA37" s="484"/>
      <c r="WHB37" s="484"/>
      <c r="WHC37" s="484"/>
      <c r="WHD37" s="484"/>
      <c r="WHE37" s="484"/>
      <c r="WHF37" s="484"/>
      <c r="WHG37" s="484"/>
      <c r="WHH37" s="484"/>
      <c r="WHI37" s="484"/>
      <c r="WHJ37" s="484"/>
      <c r="WHK37" s="484"/>
      <c r="WHL37" s="484"/>
      <c r="WHM37" s="484"/>
      <c r="WHN37" s="484"/>
      <c r="WHO37" s="484"/>
      <c r="WHP37" s="484"/>
      <c r="WHQ37" s="484"/>
      <c r="WHR37" s="484"/>
      <c r="WHS37" s="484"/>
      <c r="WHT37" s="484"/>
      <c r="WHU37" s="484"/>
      <c r="WHV37" s="484"/>
      <c r="WHW37" s="484"/>
      <c r="WHX37" s="484"/>
      <c r="WHY37" s="484"/>
      <c r="WHZ37" s="484"/>
      <c r="WIA37" s="484"/>
      <c r="WIB37" s="484"/>
      <c r="WIC37" s="484"/>
      <c r="WID37" s="484"/>
      <c r="WIE37" s="484"/>
      <c r="WIF37" s="484"/>
      <c r="WIG37" s="484"/>
      <c r="WIH37" s="484"/>
      <c r="WII37" s="484"/>
      <c r="WIJ37" s="484"/>
      <c r="WIK37" s="484"/>
      <c r="WIL37" s="484"/>
      <c r="WIM37" s="484"/>
      <c r="WIN37" s="484"/>
      <c r="WIO37" s="484"/>
      <c r="WIP37" s="484"/>
      <c r="WIQ37" s="484"/>
      <c r="WIR37" s="484"/>
      <c r="WIS37" s="484"/>
      <c r="WIT37" s="484"/>
      <c r="WIU37" s="484"/>
      <c r="WIV37" s="484"/>
      <c r="WIW37" s="484"/>
      <c r="WIX37" s="484"/>
      <c r="WIY37" s="484"/>
      <c r="WIZ37" s="484"/>
      <c r="WJA37" s="484"/>
      <c r="WJB37" s="484"/>
      <c r="WJC37" s="484"/>
      <c r="WJD37" s="484"/>
      <c r="WJE37" s="484"/>
      <c r="WJF37" s="484"/>
      <c r="WJG37" s="484"/>
      <c r="WJH37" s="484"/>
      <c r="WJI37" s="484"/>
      <c r="WJJ37" s="484"/>
      <c r="WJK37" s="484"/>
      <c r="WJL37" s="484"/>
      <c r="WJM37" s="484"/>
      <c r="WJN37" s="484"/>
      <c r="WJO37" s="484"/>
      <c r="WJP37" s="484"/>
      <c r="WJQ37" s="484"/>
      <c r="WJR37" s="484"/>
      <c r="WJS37" s="484"/>
      <c r="WJT37" s="484"/>
      <c r="WJU37" s="484"/>
      <c r="WJV37" s="484"/>
      <c r="WJW37" s="484"/>
      <c r="WJX37" s="484"/>
      <c r="WJY37" s="484"/>
      <c r="WJZ37" s="484"/>
      <c r="WKA37" s="484"/>
      <c r="WKB37" s="484"/>
      <c r="WKC37" s="484"/>
      <c r="WKD37" s="484"/>
      <c r="WKE37" s="484"/>
      <c r="WKF37" s="484"/>
      <c r="WKG37" s="484"/>
      <c r="WKH37" s="484"/>
      <c r="WKI37" s="484"/>
      <c r="WKJ37" s="484"/>
      <c r="WKK37" s="484"/>
      <c r="WKL37" s="484"/>
      <c r="WKM37" s="484"/>
      <c r="WKN37" s="484"/>
      <c r="WKO37" s="484"/>
      <c r="WKP37" s="484"/>
      <c r="WKQ37" s="484"/>
      <c r="WKR37" s="484"/>
      <c r="WKS37" s="484"/>
      <c r="WKT37" s="484"/>
      <c r="WKU37" s="484"/>
      <c r="WKV37" s="484"/>
      <c r="WKW37" s="484"/>
      <c r="WKX37" s="484"/>
      <c r="WKY37" s="484"/>
      <c r="WKZ37" s="484"/>
      <c r="WLA37" s="484"/>
      <c r="WLB37" s="484"/>
      <c r="WLC37" s="484"/>
      <c r="WLD37" s="484"/>
      <c r="WLE37" s="484"/>
      <c r="WLF37" s="484"/>
      <c r="WLG37" s="484"/>
      <c r="WLH37" s="484"/>
      <c r="WLI37" s="484"/>
      <c r="WLJ37" s="484"/>
      <c r="WLK37" s="484"/>
      <c r="WLL37" s="484"/>
      <c r="WLM37" s="484"/>
      <c r="WLN37" s="484"/>
      <c r="WLO37" s="484"/>
      <c r="WLP37" s="484"/>
      <c r="WLQ37" s="484"/>
      <c r="WLR37" s="484"/>
      <c r="WLS37" s="484"/>
      <c r="WLT37" s="484"/>
      <c r="WLU37" s="484"/>
      <c r="WLV37" s="484"/>
      <c r="WLW37" s="484"/>
      <c r="WLX37" s="484"/>
      <c r="WLY37" s="484"/>
      <c r="WLZ37" s="484"/>
      <c r="WMA37" s="484"/>
      <c r="WMB37" s="484"/>
      <c r="WMC37" s="484"/>
      <c r="WMD37" s="484"/>
      <c r="WME37" s="484"/>
      <c r="WMF37" s="484"/>
      <c r="WMG37" s="484"/>
      <c r="WMH37" s="484"/>
      <c r="WMI37" s="484"/>
      <c r="WMJ37" s="484"/>
      <c r="WMK37" s="484"/>
      <c r="WML37" s="484"/>
      <c r="WMM37" s="484"/>
      <c r="WMN37" s="484"/>
      <c r="WMO37" s="484"/>
      <c r="WMP37" s="484"/>
      <c r="WMQ37" s="484"/>
      <c r="WMR37" s="484"/>
      <c r="WMS37" s="484"/>
      <c r="WMT37" s="484"/>
      <c r="WMU37" s="484"/>
      <c r="WMV37" s="484"/>
      <c r="WMW37" s="484"/>
      <c r="WMX37" s="484"/>
      <c r="WMY37" s="484"/>
      <c r="WMZ37" s="484"/>
      <c r="WNA37" s="484"/>
      <c r="WNB37" s="484"/>
      <c r="WNC37" s="484"/>
      <c r="WND37" s="484"/>
      <c r="WNE37" s="484"/>
      <c r="WNF37" s="484"/>
      <c r="WNG37" s="484"/>
      <c r="WNH37" s="484"/>
      <c r="WNI37" s="484"/>
      <c r="WNJ37" s="484"/>
      <c r="WNK37" s="484"/>
      <c r="WNL37" s="484"/>
      <c r="WNM37" s="484"/>
      <c r="WNN37" s="484"/>
      <c r="WNO37" s="484"/>
      <c r="WNP37" s="484"/>
      <c r="WNQ37" s="484"/>
      <c r="WNR37" s="484"/>
      <c r="WNS37" s="484"/>
      <c r="WNT37" s="484"/>
      <c r="WNU37" s="484"/>
      <c r="WNV37" s="484"/>
      <c r="WNW37" s="484"/>
      <c r="WNX37" s="484"/>
      <c r="WNY37" s="484"/>
      <c r="WNZ37" s="484"/>
      <c r="WOA37" s="484"/>
      <c r="WOB37" s="484"/>
      <c r="WOC37" s="484"/>
      <c r="WOD37" s="484"/>
      <c r="WOE37" s="484"/>
      <c r="WOF37" s="484"/>
      <c r="WOG37" s="484"/>
      <c r="WOH37" s="484"/>
      <c r="WOI37" s="484"/>
      <c r="WOJ37" s="484"/>
      <c r="WOK37" s="484"/>
      <c r="WOL37" s="484"/>
      <c r="WOM37" s="484"/>
      <c r="WON37" s="484"/>
      <c r="WOO37" s="484"/>
      <c r="WOP37" s="484"/>
      <c r="WOQ37" s="484"/>
      <c r="WOR37" s="484"/>
      <c r="WOS37" s="484"/>
      <c r="WOT37" s="484"/>
      <c r="WOU37" s="484"/>
      <c r="WOV37" s="484"/>
      <c r="WOW37" s="484"/>
      <c r="WOX37" s="484"/>
      <c r="WOY37" s="484"/>
      <c r="WOZ37" s="484"/>
      <c r="WPA37" s="484"/>
      <c r="WPB37" s="484"/>
      <c r="WPC37" s="484"/>
      <c r="WPD37" s="484"/>
      <c r="WPE37" s="484"/>
      <c r="WPF37" s="484"/>
      <c r="WPG37" s="484"/>
      <c r="WPH37" s="484"/>
      <c r="WPI37" s="484"/>
      <c r="WPJ37" s="484"/>
      <c r="WPK37" s="484"/>
      <c r="WPL37" s="484"/>
      <c r="WPM37" s="484"/>
      <c r="WPN37" s="484"/>
      <c r="WPO37" s="484"/>
      <c r="WPP37" s="484"/>
      <c r="WPQ37" s="484"/>
      <c r="WPR37" s="484"/>
      <c r="WPS37" s="484"/>
      <c r="WPT37" s="484"/>
      <c r="WPU37" s="484"/>
      <c r="WPV37" s="484"/>
      <c r="WPW37" s="484"/>
      <c r="WPX37" s="484"/>
      <c r="WPY37" s="484"/>
      <c r="WPZ37" s="484"/>
      <c r="WQA37" s="484"/>
      <c r="WQB37" s="484"/>
      <c r="WQC37" s="484"/>
      <c r="WQD37" s="484"/>
      <c r="WQE37" s="484"/>
      <c r="WQF37" s="484"/>
      <c r="WQG37" s="484"/>
      <c r="WQH37" s="484"/>
      <c r="WQI37" s="484"/>
      <c r="WQJ37" s="484"/>
      <c r="WQK37" s="484"/>
      <c r="WQL37" s="484"/>
      <c r="WQM37" s="484"/>
      <c r="WQN37" s="484"/>
      <c r="WQO37" s="484"/>
      <c r="WQP37" s="484"/>
      <c r="WQQ37" s="484"/>
      <c r="WQR37" s="484"/>
      <c r="WQS37" s="484"/>
      <c r="WQT37" s="484"/>
      <c r="WQU37" s="484"/>
      <c r="WQV37" s="484"/>
      <c r="WQW37" s="484"/>
      <c r="WQX37" s="484"/>
      <c r="WQY37" s="484"/>
      <c r="WQZ37" s="484"/>
      <c r="WRA37" s="484"/>
      <c r="WRB37" s="484"/>
      <c r="WRC37" s="484"/>
      <c r="WRD37" s="484"/>
      <c r="WRE37" s="484"/>
      <c r="WRF37" s="484"/>
      <c r="WRG37" s="484"/>
      <c r="WRH37" s="484"/>
      <c r="WRI37" s="484"/>
      <c r="WRJ37" s="484"/>
      <c r="WRK37" s="484"/>
      <c r="WRL37" s="484"/>
      <c r="WRM37" s="484"/>
      <c r="WRN37" s="484"/>
      <c r="WRO37" s="484"/>
      <c r="WRP37" s="484"/>
      <c r="WRQ37" s="484"/>
      <c r="WRR37" s="484"/>
      <c r="WRS37" s="484"/>
      <c r="WRT37" s="484"/>
      <c r="WRU37" s="484"/>
      <c r="WRV37" s="484"/>
      <c r="WRW37" s="484"/>
      <c r="WRX37" s="484"/>
      <c r="WRY37" s="484"/>
      <c r="WRZ37" s="484"/>
      <c r="WSA37" s="484"/>
      <c r="WSB37" s="484"/>
      <c r="WSC37" s="484"/>
      <c r="WSD37" s="484"/>
      <c r="WSE37" s="484"/>
      <c r="WSF37" s="484"/>
      <c r="WSG37" s="484"/>
      <c r="WSH37" s="484"/>
      <c r="WSI37" s="484"/>
      <c r="WSJ37" s="484"/>
      <c r="WSK37" s="484"/>
      <c r="WSL37" s="484"/>
      <c r="WSM37" s="484"/>
      <c r="WSN37" s="484"/>
      <c r="WSO37" s="484"/>
      <c r="WSP37" s="484"/>
      <c r="WSQ37" s="484"/>
      <c r="WSR37" s="484"/>
      <c r="WSS37" s="484"/>
      <c r="WST37" s="484"/>
      <c r="WSU37" s="484"/>
      <c r="WSV37" s="484"/>
      <c r="WSW37" s="484"/>
      <c r="WSX37" s="484"/>
      <c r="WSY37" s="484"/>
      <c r="WSZ37" s="484"/>
      <c r="WTA37" s="484"/>
      <c r="WTB37" s="484"/>
      <c r="WTC37" s="484"/>
      <c r="WTD37" s="484"/>
      <c r="WTE37" s="484"/>
      <c r="WTF37" s="484"/>
      <c r="WTG37" s="484"/>
      <c r="WTH37" s="484"/>
      <c r="WTI37" s="484"/>
      <c r="WTJ37" s="484"/>
      <c r="WTK37" s="484"/>
      <c r="WTL37" s="484"/>
      <c r="WTM37" s="484"/>
      <c r="WTN37" s="484"/>
      <c r="WTO37" s="484"/>
      <c r="WTP37" s="484"/>
      <c r="WTQ37" s="484"/>
      <c r="WTR37" s="484"/>
      <c r="WTS37" s="484"/>
      <c r="WTT37" s="484"/>
      <c r="WTU37" s="484"/>
      <c r="WTV37" s="484"/>
      <c r="WTW37" s="484"/>
      <c r="WTX37" s="484"/>
      <c r="WTY37" s="484"/>
      <c r="WTZ37" s="484"/>
      <c r="WUA37" s="484"/>
      <c r="WUB37" s="484"/>
      <c r="WUC37" s="484"/>
      <c r="WUD37" s="484"/>
      <c r="WUE37" s="484"/>
      <c r="WUF37" s="484"/>
      <c r="WUG37" s="484"/>
      <c r="WUH37" s="484"/>
      <c r="WUI37" s="484"/>
      <c r="WUJ37" s="484"/>
      <c r="WUK37" s="484"/>
      <c r="WUL37" s="484"/>
      <c r="WUM37" s="484"/>
      <c r="WUN37" s="484"/>
      <c r="WUO37" s="484"/>
      <c r="WUP37" s="484"/>
      <c r="WUQ37" s="484"/>
      <c r="WUR37" s="484"/>
      <c r="WUS37" s="484"/>
      <c r="WUT37" s="484"/>
      <c r="WUU37" s="484"/>
      <c r="WUV37" s="484"/>
      <c r="WUW37" s="484"/>
      <c r="WUX37" s="484"/>
      <c r="WUY37" s="484"/>
      <c r="WUZ37" s="484"/>
      <c r="WVA37" s="484"/>
      <c r="WVB37" s="484"/>
      <c r="WVC37" s="484"/>
      <c r="WVD37" s="484"/>
      <c r="WVE37" s="484"/>
      <c r="WVF37" s="484"/>
      <c r="WVG37" s="484"/>
      <c r="WVH37" s="484"/>
      <c r="WVI37" s="484"/>
      <c r="WVJ37" s="484"/>
      <c r="WVK37" s="484"/>
      <c r="WVL37" s="484"/>
      <c r="WVM37" s="484"/>
      <c r="WVN37" s="484"/>
      <c r="WVO37" s="484"/>
      <c r="WVP37" s="484"/>
      <c r="WVQ37" s="484"/>
      <c r="WVR37" s="484"/>
      <c r="WVS37" s="484"/>
      <c r="WVT37" s="484"/>
      <c r="WVU37" s="484"/>
      <c r="WVV37" s="484"/>
      <c r="WVW37" s="484"/>
      <c r="WVX37" s="484"/>
      <c r="WVY37" s="484"/>
      <c r="WVZ37" s="484"/>
      <c r="WWA37" s="484"/>
      <c r="WWB37" s="484"/>
      <c r="WWC37" s="484"/>
      <c r="WWD37" s="484"/>
      <c r="WWE37" s="484"/>
      <c r="WWF37" s="484"/>
      <c r="WWG37" s="484"/>
      <c r="WWH37" s="484"/>
      <c r="WWI37" s="484"/>
      <c r="WWJ37" s="484"/>
      <c r="WWK37" s="484"/>
      <c r="WWL37" s="484"/>
      <c r="WWM37" s="484"/>
      <c r="WWN37" s="484"/>
      <c r="WWO37" s="484"/>
      <c r="WWP37" s="484"/>
      <c r="WWQ37" s="484"/>
      <c r="WWR37" s="484"/>
      <c r="WWS37" s="484"/>
      <c r="WWT37" s="484"/>
      <c r="WWU37" s="484"/>
      <c r="WWV37" s="484"/>
      <c r="WWW37" s="484"/>
      <c r="WWX37" s="484"/>
      <c r="WWY37" s="484"/>
      <c r="WWZ37" s="484"/>
      <c r="WXA37" s="484"/>
      <c r="WXB37" s="484"/>
      <c r="WXC37" s="484"/>
      <c r="WXD37" s="484"/>
      <c r="WXE37" s="484"/>
      <c r="WXF37" s="484"/>
      <c r="WXG37" s="484"/>
      <c r="WXH37" s="484"/>
      <c r="WXI37" s="484"/>
      <c r="WXJ37" s="484"/>
      <c r="WXK37" s="484"/>
      <c r="WXL37" s="484"/>
      <c r="WXM37" s="484"/>
      <c r="WXN37" s="484"/>
      <c r="WXO37" s="484"/>
      <c r="WXP37" s="484"/>
      <c r="WXQ37" s="484"/>
      <c r="WXR37" s="484"/>
      <c r="WXS37" s="484"/>
      <c r="WXT37" s="484"/>
      <c r="WXU37" s="484"/>
      <c r="WXV37" s="484"/>
      <c r="WXW37" s="484"/>
      <c r="WXX37" s="484"/>
      <c r="WXY37" s="484"/>
      <c r="WXZ37" s="484"/>
      <c r="WYA37" s="484"/>
      <c r="WYB37" s="484"/>
      <c r="WYC37" s="484"/>
      <c r="WYD37" s="484"/>
      <c r="WYE37" s="484"/>
      <c r="WYF37" s="484"/>
      <c r="WYG37" s="484"/>
      <c r="WYH37" s="484"/>
      <c r="WYI37" s="484"/>
      <c r="WYJ37" s="484"/>
      <c r="WYK37" s="484"/>
      <c r="WYL37" s="484"/>
      <c r="WYM37" s="484"/>
      <c r="WYN37" s="484"/>
      <c r="WYO37" s="484"/>
      <c r="WYP37" s="484"/>
      <c r="WYQ37" s="484"/>
      <c r="WYR37" s="484"/>
      <c r="WYS37" s="484"/>
      <c r="WYT37" s="484"/>
      <c r="WYU37" s="484"/>
      <c r="WYV37" s="484"/>
      <c r="WYW37" s="484"/>
      <c r="WYX37" s="484"/>
      <c r="WYY37" s="484"/>
      <c r="WYZ37" s="484"/>
      <c r="WZA37" s="484"/>
      <c r="WZB37" s="484"/>
      <c r="WZC37" s="484"/>
      <c r="WZD37" s="484"/>
      <c r="WZE37" s="484"/>
      <c r="WZF37" s="484"/>
      <c r="WZG37" s="484"/>
      <c r="WZH37" s="484"/>
      <c r="WZI37" s="484"/>
      <c r="WZJ37" s="484"/>
      <c r="WZK37" s="484"/>
      <c r="WZL37" s="484"/>
      <c r="WZM37" s="484"/>
      <c r="WZN37" s="484"/>
      <c r="WZO37" s="484"/>
      <c r="WZP37" s="484"/>
      <c r="WZQ37" s="484"/>
      <c r="WZR37" s="484"/>
      <c r="WZS37" s="484"/>
      <c r="WZT37" s="484"/>
      <c r="WZU37" s="484"/>
      <c r="WZV37" s="484"/>
      <c r="WZW37" s="484"/>
      <c r="WZX37" s="484"/>
      <c r="WZY37" s="484"/>
      <c r="WZZ37" s="484"/>
      <c r="XAA37" s="484"/>
      <c r="XAB37" s="484"/>
      <c r="XAC37" s="484"/>
      <c r="XAD37" s="484"/>
      <c r="XAE37" s="484"/>
      <c r="XAF37" s="484"/>
      <c r="XAG37" s="484"/>
      <c r="XAH37" s="484"/>
      <c r="XAI37" s="484"/>
      <c r="XAJ37" s="484"/>
      <c r="XAK37" s="484"/>
      <c r="XAL37" s="484"/>
      <c r="XAM37" s="484"/>
      <c r="XAN37" s="484"/>
      <c r="XAO37" s="484"/>
      <c r="XAP37" s="484"/>
      <c r="XAQ37" s="484"/>
      <c r="XAR37" s="484"/>
      <c r="XAS37" s="484"/>
      <c r="XAT37" s="484"/>
      <c r="XAU37" s="484"/>
      <c r="XAV37" s="484"/>
      <c r="XAW37" s="484"/>
      <c r="XAX37" s="484"/>
      <c r="XAY37" s="484"/>
      <c r="XAZ37" s="484"/>
      <c r="XBA37" s="484"/>
      <c r="XBB37" s="484"/>
      <c r="XBC37" s="484"/>
      <c r="XBD37" s="484"/>
      <c r="XBE37" s="484"/>
      <c r="XBF37" s="484"/>
      <c r="XBG37" s="484"/>
      <c r="XBH37" s="484"/>
      <c r="XBI37" s="484"/>
      <c r="XBJ37" s="484"/>
      <c r="XBK37" s="484"/>
      <c r="XBL37" s="484"/>
      <c r="XBM37" s="484"/>
      <c r="XBN37" s="484"/>
      <c r="XBO37" s="484"/>
      <c r="XBP37" s="484"/>
      <c r="XBQ37" s="484"/>
      <c r="XBR37" s="484"/>
      <c r="XBS37" s="484"/>
      <c r="XBT37" s="484"/>
      <c r="XBU37" s="484"/>
      <c r="XBV37" s="484"/>
      <c r="XBW37" s="484"/>
      <c r="XBX37" s="484"/>
      <c r="XBY37" s="484"/>
      <c r="XBZ37" s="484"/>
      <c r="XCA37" s="484"/>
      <c r="XCB37" s="484"/>
      <c r="XCC37" s="484"/>
      <c r="XCD37" s="484"/>
      <c r="XCE37" s="484"/>
      <c r="XCF37" s="484"/>
      <c r="XCG37" s="484"/>
      <c r="XCH37" s="484"/>
      <c r="XCI37" s="484"/>
      <c r="XCJ37" s="484"/>
      <c r="XCK37" s="484"/>
      <c r="XCL37" s="484"/>
      <c r="XCM37" s="484"/>
      <c r="XCN37" s="484"/>
      <c r="XCO37" s="484"/>
      <c r="XCP37" s="484"/>
      <c r="XCQ37" s="484"/>
      <c r="XCR37" s="484"/>
      <c r="XCS37" s="484"/>
      <c r="XCT37" s="484"/>
      <c r="XCU37" s="484"/>
      <c r="XCV37" s="484"/>
      <c r="XCW37" s="484"/>
      <c r="XCX37" s="484"/>
      <c r="XCY37" s="484"/>
      <c r="XCZ37" s="484"/>
      <c r="XDA37" s="484"/>
      <c r="XDB37" s="484"/>
      <c r="XDC37" s="484"/>
      <c r="XDD37" s="484"/>
      <c r="XDE37" s="484"/>
      <c r="XDF37" s="484"/>
      <c r="XDG37" s="484"/>
      <c r="XDH37" s="484"/>
      <c r="XDI37" s="484"/>
      <c r="XDJ37" s="484"/>
      <c r="XDK37" s="484"/>
      <c r="XDL37" s="484"/>
      <c r="XDM37" s="484"/>
      <c r="XDN37" s="484"/>
      <c r="XDO37" s="484"/>
      <c r="XDP37" s="484"/>
      <c r="XDQ37" s="484"/>
      <c r="XDR37" s="484"/>
      <c r="XDS37" s="484"/>
      <c r="XDT37" s="484"/>
      <c r="XDU37" s="484"/>
      <c r="XDV37" s="484"/>
      <c r="XDW37" s="484"/>
      <c r="XDX37" s="484"/>
      <c r="XDY37" s="484"/>
      <c r="XDZ37" s="484"/>
      <c r="XEA37" s="484"/>
      <c r="XEB37" s="484"/>
      <c r="XEC37" s="484"/>
      <c r="XED37" s="484"/>
      <c r="XEE37" s="484"/>
      <c r="XEF37" s="484"/>
      <c r="XEG37" s="484"/>
      <c r="XEH37" s="484"/>
      <c r="XEI37" s="484"/>
      <c r="XEJ37" s="484"/>
      <c r="XEK37" s="484"/>
      <c r="XEL37" s="484"/>
      <c r="XEM37" s="484"/>
      <c r="XEN37" s="484"/>
      <c r="XEO37" s="484"/>
      <c r="XEP37" s="484"/>
      <c r="XEQ37" s="484"/>
      <c r="XER37" s="484"/>
      <c r="XES37" s="484"/>
      <c r="XET37" s="484"/>
      <c r="XEU37" s="484"/>
      <c r="XEV37" s="484"/>
      <c r="XEW37" s="484"/>
      <c r="XEX37" s="484"/>
      <c r="XEY37" s="484"/>
      <c r="XEZ37" s="484"/>
    </row>
    <row r="38" spans="1:16380" s="178" customFormat="1" ht="57" customHeight="1" x14ac:dyDescent="0.25">
      <c r="A38" s="181"/>
    </row>
    <row r="39" spans="1:16380" s="178" customFormat="1" ht="12.75" customHeight="1" x14ac:dyDescent="0.25">
      <c r="A39" s="182"/>
    </row>
    <row r="40" spans="1:16380" s="178" customFormat="1" ht="12.75" customHeight="1" x14ac:dyDescent="0.25"/>
    <row r="41" spans="1:16380" s="178" customFormat="1" ht="12.75" customHeight="1" x14ac:dyDescent="0.25"/>
    <row r="42" spans="1:16380" s="178" customFormat="1" ht="12.75" customHeight="1" x14ac:dyDescent="0.25"/>
    <row r="43" spans="1:16380" s="178" customFormat="1" ht="12.75" customHeight="1" x14ac:dyDescent="0.25"/>
    <row r="44" spans="1:16380" s="178" customFormat="1" ht="12.75" customHeight="1" x14ac:dyDescent="0.25"/>
    <row r="45" spans="1:16380" s="178" customFormat="1" ht="12.75" customHeight="1" x14ac:dyDescent="0.25"/>
    <row r="46" spans="1:16380" s="178" customFormat="1" ht="12.75" customHeight="1" x14ac:dyDescent="0.25"/>
    <row r="47" spans="1:16380" s="178" customFormat="1" ht="12.75" customHeight="1" x14ac:dyDescent="0.25"/>
    <row r="48" spans="1:16380" s="178" customFormat="1" ht="12.75" customHeight="1" x14ac:dyDescent="0.25"/>
    <row r="49" spans="1:1" ht="12.75" customHeight="1" x14ac:dyDescent="0.25">
      <c r="A49" s="178"/>
    </row>
  </sheetData>
  <mergeCells count="2730">
    <mergeCell ref="WZO37:WZT37"/>
    <mergeCell ref="WZU37:WZZ37"/>
    <mergeCell ref="XAA37:XAF37"/>
    <mergeCell ref="XAG37:XAL37"/>
    <mergeCell ref="XAM37:XAR37"/>
    <mergeCell ref="XAS37:XAX37"/>
    <mergeCell ref="WYE37:WYJ37"/>
    <mergeCell ref="WYK37:WYP37"/>
    <mergeCell ref="WYQ37:WYV37"/>
    <mergeCell ref="WYW37:WZB37"/>
    <mergeCell ref="WZC37:WZH37"/>
    <mergeCell ref="WZI37:WZN37"/>
    <mergeCell ref="WWU37:WWZ37"/>
    <mergeCell ref="WXA37:WXF37"/>
    <mergeCell ref="WXG37:WXL37"/>
    <mergeCell ref="WXM37:WXR37"/>
    <mergeCell ref="WXS37:WXX37"/>
    <mergeCell ref="WXY37:WYD37"/>
    <mergeCell ref="XDS37:XDX37"/>
    <mergeCell ref="XDY37:XED37"/>
    <mergeCell ref="XEE37:XEJ37"/>
    <mergeCell ref="XEK37:XEP37"/>
    <mergeCell ref="XEQ37:XEV37"/>
    <mergeCell ref="XEW37:XEZ37"/>
    <mergeCell ref="XCI37:XCN37"/>
    <mergeCell ref="XCO37:XCT37"/>
    <mergeCell ref="XCU37:XCZ37"/>
    <mergeCell ref="XDA37:XDF37"/>
    <mergeCell ref="XDG37:XDL37"/>
    <mergeCell ref="XDM37:XDR37"/>
    <mergeCell ref="XAY37:XBD37"/>
    <mergeCell ref="XBE37:XBJ37"/>
    <mergeCell ref="XBK37:XBP37"/>
    <mergeCell ref="XBQ37:XBV37"/>
    <mergeCell ref="XBW37:XCB37"/>
    <mergeCell ref="XCC37:XCH37"/>
    <mergeCell ref="WRG37:WRL37"/>
    <mergeCell ref="WRM37:WRR37"/>
    <mergeCell ref="WRS37:WRX37"/>
    <mergeCell ref="WRY37:WSD37"/>
    <mergeCell ref="WSE37:WSJ37"/>
    <mergeCell ref="WSK37:WSP37"/>
    <mergeCell ref="WPW37:WQB37"/>
    <mergeCell ref="WQC37:WQH37"/>
    <mergeCell ref="WQI37:WQN37"/>
    <mergeCell ref="WQO37:WQT37"/>
    <mergeCell ref="WQU37:WQZ37"/>
    <mergeCell ref="WRA37:WRF37"/>
    <mergeCell ref="WOM37:WOR37"/>
    <mergeCell ref="WOS37:WOX37"/>
    <mergeCell ref="WOY37:WPD37"/>
    <mergeCell ref="WPE37:WPJ37"/>
    <mergeCell ref="WPK37:WPP37"/>
    <mergeCell ref="WPQ37:WPV37"/>
    <mergeCell ref="WVK37:WVP37"/>
    <mergeCell ref="WVQ37:WVV37"/>
    <mergeCell ref="WVW37:WWB37"/>
    <mergeCell ref="WWC37:WWH37"/>
    <mergeCell ref="WWI37:WWN37"/>
    <mergeCell ref="WWO37:WWT37"/>
    <mergeCell ref="WUA37:WUF37"/>
    <mergeCell ref="WUG37:WUL37"/>
    <mergeCell ref="WUM37:WUR37"/>
    <mergeCell ref="WUS37:WUX37"/>
    <mergeCell ref="WUY37:WVD37"/>
    <mergeCell ref="WVE37:WVJ37"/>
    <mergeCell ref="WSQ37:WSV37"/>
    <mergeCell ref="WSW37:WTB37"/>
    <mergeCell ref="WTC37:WTH37"/>
    <mergeCell ref="WTI37:WTN37"/>
    <mergeCell ref="WTO37:WTT37"/>
    <mergeCell ref="WTU37:WTZ37"/>
    <mergeCell ref="WIY37:WJD37"/>
    <mergeCell ref="WJE37:WJJ37"/>
    <mergeCell ref="WJK37:WJP37"/>
    <mergeCell ref="WJQ37:WJV37"/>
    <mergeCell ref="WJW37:WKB37"/>
    <mergeCell ref="WKC37:WKH37"/>
    <mergeCell ref="WHO37:WHT37"/>
    <mergeCell ref="WHU37:WHZ37"/>
    <mergeCell ref="WIA37:WIF37"/>
    <mergeCell ref="WIG37:WIL37"/>
    <mergeCell ref="WIM37:WIR37"/>
    <mergeCell ref="WIS37:WIX37"/>
    <mergeCell ref="WGE37:WGJ37"/>
    <mergeCell ref="WGK37:WGP37"/>
    <mergeCell ref="WGQ37:WGV37"/>
    <mergeCell ref="WGW37:WHB37"/>
    <mergeCell ref="WHC37:WHH37"/>
    <mergeCell ref="WHI37:WHN37"/>
    <mergeCell ref="WNC37:WNH37"/>
    <mergeCell ref="WNI37:WNN37"/>
    <mergeCell ref="WNO37:WNT37"/>
    <mergeCell ref="WNU37:WNZ37"/>
    <mergeCell ref="WOA37:WOF37"/>
    <mergeCell ref="WOG37:WOL37"/>
    <mergeCell ref="WLS37:WLX37"/>
    <mergeCell ref="WLY37:WMD37"/>
    <mergeCell ref="WME37:WMJ37"/>
    <mergeCell ref="WMK37:WMP37"/>
    <mergeCell ref="WMQ37:WMV37"/>
    <mergeCell ref="WMW37:WNB37"/>
    <mergeCell ref="WKI37:WKN37"/>
    <mergeCell ref="WKO37:WKT37"/>
    <mergeCell ref="WKU37:WKZ37"/>
    <mergeCell ref="WLA37:WLF37"/>
    <mergeCell ref="WLG37:WLL37"/>
    <mergeCell ref="WLM37:WLR37"/>
    <mergeCell ref="WAQ37:WAV37"/>
    <mergeCell ref="WAW37:WBB37"/>
    <mergeCell ref="WBC37:WBH37"/>
    <mergeCell ref="WBI37:WBN37"/>
    <mergeCell ref="WBO37:WBT37"/>
    <mergeCell ref="WBU37:WBZ37"/>
    <mergeCell ref="VZG37:VZL37"/>
    <mergeCell ref="VZM37:VZR37"/>
    <mergeCell ref="VZS37:VZX37"/>
    <mergeCell ref="VZY37:WAD37"/>
    <mergeCell ref="WAE37:WAJ37"/>
    <mergeCell ref="WAK37:WAP37"/>
    <mergeCell ref="VXW37:VYB37"/>
    <mergeCell ref="VYC37:VYH37"/>
    <mergeCell ref="VYI37:VYN37"/>
    <mergeCell ref="VYO37:VYT37"/>
    <mergeCell ref="VYU37:VYZ37"/>
    <mergeCell ref="VZA37:VZF37"/>
    <mergeCell ref="WEU37:WEZ37"/>
    <mergeCell ref="WFA37:WFF37"/>
    <mergeCell ref="WFG37:WFL37"/>
    <mergeCell ref="WFM37:WFR37"/>
    <mergeCell ref="WFS37:WFX37"/>
    <mergeCell ref="WFY37:WGD37"/>
    <mergeCell ref="WDK37:WDP37"/>
    <mergeCell ref="WDQ37:WDV37"/>
    <mergeCell ref="WDW37:WEB37"/>
    <mergeCell ref="WEC37:WEH37"/>
    <mergeCell ref="WEI37:WEN37"/>
    <mergeCell ref="WEO37:WET37"/>
    <mergeCell ref="WCA37:WCF37"/>
    <mergeCell ref="WCG37:WCL37"/>
    <mergeCell ref="WCM37:WCR37"/>
    <mergeCell ref="WCS37:WCX37"/>
    <mergeCell ref="WCY37:WDD37"/>
    <mergeCell ref="WDE37:WDJ37"/>
    <mergeCell ref="VSI37:VSN37"/>
    <mergeCell ref="VSO37:VST37"/>
    <mergeCell ref="VSU37:VSZ37"/>
    <mergeCell ref="VTA37:VTF37"/>
    <mergeCell ref="VTG37:VTL37"/>
    <mergeCell ref="VTM37:VTR37"/>
    <mergeCell ref="VQY37:VRD37"/>
    <mergeCell ref="VRE37:VRJ37"/>
    <mergeCell ref="VRK37:VRP37"/>
    <mergeCell ref="VRQ37:VRV37"/>
    <mergeCell ref="VRW37:VSB37"/>
    <mergeCell ref="VSC37:VSH37"/>
    <mergeCell ref="VPO37:VPT37"/>
    <mergeCell ref="VPU37:VPZ37"/>
    <mergeCell ref="VQA37:VQF37"/>
    <mergeCell ref="VQG37:VQL37"/>
    <mergeCell ref="VQM37:VQR37"/>
    <mergeCell ref="VQS37:VQX37"/>
    <mergeCell ref="VWM37:VWR37"/>
    <mergeCell ref="VWS37:VWX37"/>
    <mergeCell ref="VWY37:VXD37"/>
    <mergeCell ref="VXE37:VXJ37"/>
    <mergeCell ref="VXK37:VXP37"/>
    <mergeCell ref="VXQ37:VXV37"/>
    <mergeCell ref="VVC37:VVH37"/>
    <mergeCell ref="VVI37:VVN37"/>
    <mergeCell ref="VVO37:VVT37"/>
    <mergeCell ref="VVU37:VVZ37"/>
    <mergeCell ref="VWA37:VWF37"/>
    <mergeCell ref="VWG37:VWL37"/>
    <mergeCell ref="VTS37:VTX37"/>
    <mergeCell ref="VTY37:VUD37"/>
    <mergeCell ref="VUE37:VUJ37"/>
    <mergeCell ref="VUK37:VUP37"/>
    <mergeCell ref="VUQ37:VUV37"/>
    <mergeCell ref="VUW37:VVB37"/>
    <mergeCell ref="VKA37:VKF37"/>
    <mergeCell ref="VKG37:VKL37"/>
    <mergeCell ref="VKM37:VKR37"/>
    <mergeCell ref="VKS37:VKX37"/>
    <mergeCell ref="VKY37:VLD37"/>
    <mergeCell ref="VLE37:VLJ37"/>
    <mergeCell ref="VIQ37:VIV37"/>
    <mergeCell ref="VIW37:VJB37"/>
    <mergeCell ref="VJC37:VJH37"/>
    <mergeCell ref="VJI37:VJN37"/>
    <mergeCell ref="VJO37:VJT37"/>
    <mergeCell ref="VJU37:VJZ37"/>
    <mergeCell ref="VHG37:VHL37"/>
    <mergeCell ref="VHM37:VHR37"/>
    <mergeCell ref="VHS37:VHX37"/>
    <mergeCell ref="VHY37:VID37"/>
    <mergeCell ref="VIE37:VIJ37"/>
    <mergeCell ref="VIK37:VIP37"/>
    <mergeCell ref="VOE37:VOJ37"/>
    <mergeCell ref="VOK37:VOP37"/>
    <mergeCell ref="VOQ37:VOV37"/>
    <mergeCell ref="VOW37:VPB37"/>
    <mergeCell ref="VPC37:VPH37"/>
    <mergeCell ref="VPI37:VPN37"/>
    <mergeCell ref="VMU37:VMZ37"/>
    <mergeCell ref="VNA37:VNF37"/>
    <mergeCell ref="VNG37:VNL37"/>
    <mergeCell ref="VNM37:VNR37"/>
    <mergeCell ref="VNS37:VNX37"/>
    <mergeCell ref="VNY37:VOD37"/>
    <mergeCell ref="VLK37:VLP37"/>
    <mergeCell ref="VLQ37:VLV37"/>
    <mergeCell ref="VLW37:VMB37"/>
    <mergeCell ref="VMC37:VMH37"/>
    <mergeCell ref="VMI37:VMN37"/>
    <mergeCell ref="VMO37:VMT37"/>
    <mergeCell ref="VBS37:VBX37"/>
    <mergeCell ref="VBY37:VCD37"/>
    <mergeCell ref="VCE37:VCJ37"/>
    <mergeCell ref="VCK37:VCP37"/>
    <mergeCell ref="VCQ37:VCV37"/>
    <mergeCell ref="VCW37:VDB37"/>
    <mergeCell ref="VAI37:VAN37"/>
    <mergeCell ref="VAO37:VAT37"/>
    <mergeCell ref="VAU37:VAZ37"/>
    <mergeCell ref="VBA37:VBF37"/>
    <mergeCell ref="VBG37:VBL37"/>
    <mergeCell ref="VBM37:VBR37"/>
    <mergeCell ref="UYY37:UZD37"/>
    <mergeCell ref="UZE37:UZJ37"/>
    <mergeCell ref="UZK37:UZP37"/>
    <mergeCell ref="UZQ37:UZV37"/>
    <mergeCell ref="UZW37:VAB37"/>
    <mergeCell ref="VAC37:VAH37"/>
    <mergeCell ref="VFW37:VGB37"/>
    <mergeCell ref="VGC37:VGH37"/>
    <mergeCell ref="VGI37:VGN37"/>
    <mergeCell ref="VGO37:VGT37"/>
    <mergeCell ref="VGU37:VGZ37"/>
    <mergeCell ref="VHA37:VHF37"/>
    <mergeCell ref="VEM37:VER37"/>
    <mergeCell ref="VES37:VEX37"/>
    <mergeCell ref="VEY37:VFD37"/>
    <mergeCell ref="VFE37:VFJ37"/>
    <mergeCell ref="VFK37:VFP37"/>
    <mergeCell ref="VFQ37:VFV37"/>
    <mergeCell ref="VDC37:VDH37"/>
    <mergeCell ref="VDI37:VDN37"/>
    <mergeCell ref="VDO37:VDT37"/>
    <mergeCell ref="VDU37:VDZ37"/>
    <mergeCell ref="VEA37:VEF37"/>
    <mergeCell ref="VEG37:VEL37"/>
    <mergeCell ref="UTK37:UTP37"/>
    <mergeCell ref="UTQ37:UTV37"/>
    <mergeCell ref="UTW37:UUB37"/>
    <mergeCell ref="UUC37:UUH37"/>
    <mergeCell ref="UUI37:UUN37"/>
    <mergeCell ref="UUO37:UUT37"/>
    <mergeCell ref="USA37:USF37"/>
    <mergeCell ref="USG37:USL37"/>
    <mergeCell ref="USM37:USR37"/>
    <mergeCell ref="USS37:USX37"/>
    <mergeCell ref="USY37:UTD37"/>
    <mergeCell ref="UTE37:UTJ37"/>
    <mergeCell ref="UQQ37:UQV37"/>
    <mergeCell ref="UQW37:URB37"/>
    <mergeCell ref="URC37:URH37"/>
    <mergeCell ref="URI37:URN37"/>
    <mergeCell ref="URO37:URT37"/>
    <mergeCell ref="URU37:URZ37"/>
    <mergeCell ref="UXO37:UXT37"/>
    <mergeCell ref="UXU37:UXZ37"/>
    <mergeCell ref="UYA37:UYF37"/>
    <mergeCell ref="UYG37:UYL37"/>
    <mergeCell ref="UYM37:UYR37"/>
    <mergeCell ref="UYS37:UYX37"/>
    <mergeCell ref="UWE37:UWJ37"/>
    <mergeCell ref="UWK37:UWP37"/>
    <mergeCell ref="UWQ37:UWV37"/>
    <mergeCell ref="UWW37:UXB37"/>
    <mergeCell ref="UXC37:UXH37"/>
    <mergeCell ref="UXI37:UXN37"/>
    <mergeCell ref="UUU37:UUZ37"/>
    <mergeCell ref="UVA37:UVF37"/>
    <mergeCell ref="UVG37:UVL37"/>
    <mergeCell ref="UVM37:UVR37"/>
    <mergeCell ref="UVS37:UVX37"/>
    <mergeCell ref="UVY37:UWD37"/>
    <mergeCell ref="ULC37:ULH37"/>
    <mergeCell ref="ULI37:ULN37"/>
    <mergeCell ref="ULO37:ULT37"/>
    <mergeCell ref="ULU37:ULZ37"/>
    <mergeCell ref="UMA37:UMF37"/>
    <mergeCell ref="UMG37:UML37"/>
    <mergeCell ref="UJS37:UJX37"/>
    <mergeCell ref="UJY37:UKD37"/>
    <mergeCell ref="UKE37:UKJ37"/>
    <mergeCell ref="UKK37:UKP37"/>
    <mergeCell ref="UKQ37:UKV37"/>
    <mergeCell ref="UKW37:ULB37"/>
    <mergeCell ref="UII37:UIN37"/>
    <mergeCell ref="UIO37:UIT37"/>
    <mergeCell ref="UIU37:UIZ37"/>
    <mergeCell ref="UJA37:UJF37"/>
    <mergeCell ref="UJG37:UJL37"/>
    <mergeCell ref="UJM37:UJR37"/>
    <mergeCell ref="UPG37:UPL37"/>
    <mergeCell ref="UPM37:UPR37"/>
    <mergeCell ref="UPS37:UPX37"/>
    <mergeCell ref="UPY37:UQD37"/>
    <mergeCell ref="UQE37:UQJ37"/>
    <mergeCell ref="UQK37:UQP37"/>
    <mergeCell ref="UNW37:UOB37"/>
    <mergeCell ref="UOC37:UOH37"/>
    <mergeCell ref="UOI37:UON37"/>
    <mergeCell ref="UOO37:UOT37"/>
    <mergeCell ref="UOU37:UOZ37"/>
    <mergeCell ref="UPA37:UPF37"/>
    <mergeCell ref="UMM37:UMR37"/>
    <mergeCell ref="UMS37:UMX37"/>
    <mergeCell ref="UMY37:UND37"/>
    <mergeCell ref="UNE37:UNJ37"/>
    <mergeCell ref="UNK37:UNP37"/>
    <mergeCell ref="UNQ37:UNV37"/>
    <mergeCell ref="UCU37:UCZ37"/>
    <mergeCell ref="UDA37:UDF37"/>
    <mergeCell ref="UDG37:UDL37"/>
    <mergeCell ref="UDM37:UDR37"/>
    <mergeCell ref="UDS37:UDX37"/>
    <mergeCell ref="UDY37:UED37"/>
    <mergeCell ref="UBK37:UBP37"/>
    <mergeCell ref="UBQ37:UBV37"/>
    <mergeCell ref="UBW37:UCB37"/>
    <mergeCell ref="UCC37:UCH37"/>
    <mergeCell ref="UCI37:UCN37"/>
    <mergeCell ref="UCO37:UCT37"/>
    <mergeCell ref="UAA37:UAF37"/>
    <mergeCell ref="UAG37:UAL37"/>
    <mergeCell ref="UAM37:UAR37"/>
    <mergeCell ref="UAS37:UAX37"/>
    <mergeCell ref="UAY37:UBD37"/>
    <mergeCell ref="UBE37:UBJ37"/>
    <mergeCell ref="UGY37:UHD37"/>
    <mergeCell ref="UHE37:UHJ37"/>
    <mergeCell ref="UHK37:UHP37"/>
    <mergeCell ref="UHQ37:UHV37"/>
    <mergeCell ref="UHW37:UIB37"/>
    <mergeCell ref="UIC37:UIH37"/>
    <mergeCell ref="UFO37:UFT37"/>
    <mergeCell ref="UFU37:UFZ37"/>
    <mergeCell ref="UGA37:UGF37"/>
    <mergeCell ref="UGG37:UGL37"/>
    <mergeCell ref="UGM37:UGR37"/>
    <mergeCell ref="UGS37:UGX37"/>
    <mergeCell ref="UEE37:UEJ37"/>
    <mergeCell ref="UEK37:UEP37"/>
    <mergeCell ref="UEQ37:UEV37"/>
    <mergeCell ref="UEW37:UFB37"/>
    <mergeCell ref="UFC37:UFH37"/>
    <mergeCell ref="UFI37:UFN37"/>
    <mergeCell ref="TUM37:TUR37"/>
    <mergeCell ref="TUS37:TUX37"/>
    <mergeCell ref="TUY37:TVD37"/>
    <mergeCell ref="TVE37:TVJ37"/>
    <mergeCell ref="TVK37:TVP37"/>
    <mergeCell ref="TVQ37:TVV37"/>
    <mergeCell ref="TTC37:TTH37"/>
    <mergeCell ref="TTI37:TTN37"/>
    <mergeCell ref="TTO37:TTT37"/>
    <mergeCell ref="TTU37:TTZ37"/>
    <mergeCell ref="TUA37:TUF37"/>
    <mergeCell ref="TUG37:TUL37"/>
    <mergeCell ref="TRS37:TRX37"/>
    <mergeCell ref="TRY37:TSD37"/>
    <mergeCell ref="TSE37:TSJ37"/>
    <mergeCell ref="TSK37:TSP37"/>
    <mergeCell ref="TSQ37:TSV37"/>
    <mergeCell ref="TSW37:TTB37"/>
    <mergeCell ref="TYQ37:TYV37"/>
    <mergeCell ref="TYW37:TZB37"/>
    <mergeCell ref="TZC37:TZH37"/>
    <mergeCell ref="TZI37:TZN37"/>
    <mergeCell ref="TZO37:TZT37"/>
    <mergeCell ref="TZU37:TZZ37"/>
    <mergeCell ref="TXG37:TXL37"/>
    <mergeCell ref="TXM37:TXR37"/>
    <mergeCell ref="TXS37:TXX37"/>
    <mergeCell ref="TXY37:TYD37"/>
    <mergeCell ref="TYE37:TYJ37"/>
    <mergeCell ref="TYK37:TYP37"/>
    <mergeCell ref="TVW37:TWB37"/>
    <mergeCell ref="TWC37:TWH37"/>
    <mergeCell ref="TWI37:TWN37"/>
    <mergeCell ref="TWO37:TWT37"/>
    <mergeCell ref="TWU37:TWZ37"/>
    <mergeCell ref="TXA37:TXF37"/>
    <mergeCell ref="TME37:TMJ37"/>
    <mergeCell ref="TMK37:TMP37"/>
    <mergeCell ref="TMQ37:TMV37"/>
    <mergeCell ref="TMW37:TNB37"/>
    <mergeCell ref="TNC37:TNH37"/>
    <mergeCell ref="TNI37:TNN37"/>
    <mergeCell ref="TKU37:TKZ37"/>
    <mergeCell ref="TLA37:TLF37"/>
    <mergeCell ref="TLG37:TLL37"/>
    <mergeCell ref="TLM37:TLR37"/>
    <mergeCell ref="TLS37:TLX37"/>
    <mergeCell ref="TLY37:TMD37"/>
    <mergeCell ref="TJK37:TJP37"/>
    <mergeCell ref="TJQ37:TJV37"/>
    <mergeCell ref="TJW37:TKB37"/>
    <mergeCell ref="TKC37:TKH37"/>
    <mergeCell ref="TKI37:TKN37"/>
    <mergeCell ref="TKO37:TKT37"/>
    <mergeCell ref="TQI37:TQN37"/>
    <mergeCell ref="TQO37:TQT37"/>
    <mergeCell ref="TQU37:TQZ37"/>
    <mergeCell ref="TRA37:TRF37"/>
    <mergeCell ref="TRG37:TRL37"/>
    <mergeCell ref="TRM37:TRR37"/>
    <mergeCell ref="TOY37:TPD37"/>
    <mergeCell ref="TPE37:TPJ37"/>
    <mergeCell ref="TPK37:TPP37"/>
    <mergeCell ref="TPQ37:TPV37"/>
    <mergeCell ref="TPW37:TQB37"/>
    <mergeCell ref="TQC37:TQH37"/>
    <mergeCell ref="TNO37:TNT37"/>
    <mergeCell ref="TNU37:TNZ37"/>
    <mergeCell ref="TOA37:TOF37"/>
    <mergeCell ref="TOG37:TOL37"/>
    <mergeCell ref="TOM37:TOR37"/>
    <mergeCell ref="TOS37:TOX37"/>
    <mergeCell ref="TDW37:TEB37"/>
    <mergeCell ref="TEC37:TEH37"/>
    <mergeCell ref="TEI37:TEN37"/>
    <mergeCell ref="TEO37:TET37"/>
    <mergeCell ref="TEU37:TEZ37"/>
    <mergeCell ref="TFA37:TFF37"/>
    <mergeCell ref="TCM37:TCR37"/>
    <mergeCell ref="TCS37:TCX37"/>
    <mergeCell ref="TCY37:TDD37"/>
    <mergeCell ref="TDE37:TDJ37"/>
    <mergeCell ref="TDK37:TDP37"/>
    <mergeCell ref="TDQ37:TDV37"/>
    <mergeCell ref="TBC37:TBH37"/>
    <mergeCell ref="TBI37:TBN37"/>
    <mergeCell ref="TBO37:TBT37"/>
    <mergeCell ref="TBU37:TBZ37"/>
    <mergeCell ref="TCA37:TCF37"/>
    <mergeCell ref="TCG37:TCL37"/>
    <mergeCell ref="TIA37:TIF37"/>
    <mergeCell ref="TIG37:TIL37"/>
    <mergeCell ref="TIM37:TIR37"/>
    <mergeCell ref="TIS37:TIX37"/>
    <mergeCell ref="TIY37:TJD37"/>
    <mergeCell ref="TJE37:TJJ37"/>
    <mergeCell ref="TGQ37:TGV37"/>
    <mergeCell ref="TGW37:THB37"/>
    <mergeCell ref="THC37:THH37"/>
    <mergeCell ref="THI37:THN37"/>
    <mergeCell ref="THO37:THT37"/>
    <mergeCell ref="THU37:THZ37"/>
    <mergeCell ref="TFG37:TFL37"/>
    <mergeCell ref="TFM37:TFR37"/>
    <mergeCell ref="TFS37:TFX37"/>
    <mergeCell ref="TFY37:TGD37"/>
    <mergeCell ref="TGE37:TGJ37"/>
    <mergeCell ref="TGK37:TGP37"/>
    <mergeCell ref="SVO37:SVT37"/>
    <mergeCell ref="SVU37:SVZ37"/>
    <mergeCell ref="SWA37:SWF37"/>
    <mergeCell ref="SWG37:SWL37"/>
    <mergeCell ref="SWM37:SWR37"/>
    <mergeCell ref="SWS37:SWX37"/>
    <mergeCell ref="SUE37:SUJ37"/>
    <mergeCell ref="SUK37:SUP37"/>
    <mergeCell ref="SUQ37:SUV37"/>
    <mergeCell ref="SUW37:SVB37"/>
    <mergeCell ref="SVC37:SVH37"/>
    <mergeCell ref="SVI37:SVN37"/>
    <mergeCell ref="SSU37:SSZ37"/>
    <mergeCell ref="STA37:STF37"/>
    <mergeCell ref="STG37:STL37"/>
    <mergeCell ref="STM37:STR37"/>
    <mergeCell ref="STS37:STX37"/>
    <mergeCell ref="STY37:SUD37"/>
    <mergeCell ref="SZS37:SZX37"/>
    <mergeCell ref="SZY37:TAD37"/>
    <mergeCell ref="TAE37:TAJ37"/>
    <mergeCell ref="TAK37:TAP37"/>
    <mergeCell ref="TAQ37:TAV37"/>
    <mergeCell ref="TAW37:TBB37"/>
    <mergeCell ref="SYI37:SYN37"/>
    <mergeCell ref="SYO37:SYT37"/>
    <mergeCell ref="SYU37:SYZ37"/>
    <mergeCell ref="SZA37:SZF37"/>
    <mergeCell ref="SZG37:SZL37"/>
    <mergeCell ref="SZM37:SZR37"/>
    <mergeCell ref="SWY37:SXD37"/>
    <mergeCell ref="SXE37:SXJ37"/>
    <mergeCell ref="SXK37:SXP37"/>
    <mergeCell ref="SXQ37:SXV37"/>
    <mergeCell ref="SXW37:SYB37"/>
    <mergeCell ref="SYC37:SYH37"/>
    <mergeCell ref="SNG37:SNL37"/>
    <mergeCell ref="SNM37:SNR37"/>
    <mergeCell ref="SNS37:SNX37"/>
    <mergeCell ref="SNY37:SOD37"/>
    <mergeCell ref="SOE37:SOJ37"/>
    <mergeCell ref="SOK37:SOP37"/>
    <mergeCell ref="SLW37:SMB37"/>
    <mergeCell ref="SMC37:SMH37"/>
    <mergeCell ref="SMI37:SMN37"/>
    <mergeCell ref="SMO37:SMT37"/>
    <mergeCell ref="SMU37:SMZ37"/>
    <mergeCell ref="SNA37:SNF37"/>
    <mergeCell ref="SKM37:SKR37"/>
    <mergeCell ref="SKS37:SKX37"/>
    <mergeCell ref="SKY37:SLD37"/>
    <mergeCell ref="SLE37:SLJ37"/>
    <mergeCell ref="SLK37:SLP37"/>
    <mergeCell ref="SLQ37:SLV37"/>
    <mergeCell ref="SRK37:SRP37"/>
    <mergeCell ref="SRQ37:SRV37"/>
    <mergeCell ref="SRW37:SSB37"/>
    <mergeCell ref="SSC37:SSH37"/>
    <mergeCell ref="SSI37:SSN37"/>
    <mergeCell ref="SSO37:SST37"/>
    <mergeCell ref="SQA37:SQF37"/>
    <mergeCell ref="SQG37:SQL37"/>
    <mergeCell ref="SQM37:SQR37"/>
    <mergeCell ref="SQS37:SQX37"/>
    <mergeCell ref="SQY37:SRD37"/>
    <mergeCell ref="SRE37:SRJ37"/>
    <mergeCell ref="SOQ37:SOV37"/>
    <mergeCell ref="SOW37:SPB37"/>
    <mergeCell ref="SPC37:SPH37"/>
    <mergeCell ref="SPI37:SPN37"/>
    <mergeCell ref="SPO37:SPT37"/>
    <mergeCell ref="SPU37:SPZ37"/>
    <mergeCell ref="SEY37:SFD37"/>
    <mergeCell ref="SFE37:SFJ37"/>
    <mergeCell ref="SFK37:SFP37"/>
    <mergeCell ref="SFQ37:SFV37"/>
    <mergeCell ref="SFW37:SGB37"/>
    <mergeCell ref="SGC37:SGH37"/>
    <mergeCell ref="SDO37:SDT37"/>
    <mergeCell ref="SDU37:SDZ37"/>
    <mergeCell ref="SEA37:SEF37"/>
    <mergeCell ref="SEG37:SEL37"/>
    <mergeCell ref="SEM37:SER37"/>
    <mergeCell ref="SES37:SEX37"/>
    <mergeCell ref="SCE37:SCJ37"/>
    <mergeCell ref="SCK37:SCP37"/>
    <mergeCell ref="SCQ37:SCV37"/>
    <mergeCell ref="SCW37:SDB37"/>
    <mergeCell ref="SDC37:SDH37"/>
    <mergeCell ref="SDI37:SDN37"/>
    <mergeCell ref="SJC37:SJH37"/>
    <mergeCell ref="SJI37:SJN37"/>
    <mergeCell ref="SJO37:SJT37"/>
    <mergeCell ref="SJU37:SJZ37"/>
    <mergeCell ref="SKA37:SKF37"/>
    <mergeCell ref="SKG37:SKL37"/>
    <mergeCell ref="SHS37:SHX37"/>
    <mergeCell ref="SHY37:SID37"/>
    <mergeCell ref="SIE37:SIJ37"/>
    <mergeCell ref="SIK37:SIP37"/>
    <mergeCell ref="SIQ37:SIV37"/>
    <mergeCell ref="SIW37:SJB37"/>
    <mergeCell ref="SGI37:SGN37"/>
    <mergeCell ref="SGO37:SGT37"/>
    <mergeCell ref="SGU37:SGZ37"/>
    <mergeCell ref="SHA37:SHF37"/>
    <mergeCell ref="SHG37:SHL37"/>
    <mergeCell ref="SHM37:SHR37"/>
    <mergeCell ref="RWQ37:RWV37"/>
    <mergeCell ref="RWW37:RXB37"/>
    <mergeCell ref="RXC37:RXH37"/>
    <mergeCell ref="RXI37:RXN37"/>
    <mergeCell ref="RXO37:RXT37"/>
    <mergeCell ref="RXU37:RXZ37"/>
    <mergeCell ref="RVG37:RVL37"/>
    <mergeCell ref="RVM37:RVR37"/>
    <mergeCell ref="RVS37:RVX37"/>
    <mergeCell ref="RVY37:RWD37"/>
    <mergeCell ref="RWE37:RWJ37"/>
    <mergeCell ref="RWK37:RWP37"/>
    <mergeCell ref="RTW37:RUB37"/>
    <mergeCell ref="RUC37:RUH37"/>
    <mergeCell ref="RUI37:RUN37"/>
    <mergeCell ref="RUO37:RUT37"/>
    <mergeCell ref="RUU37:RUZ37"/>
    <mergeCell ref="RVA37:RVF37"/>
    <mergeCell ref="SAU37:SAZ37"/>
    <mergeCell ref="SBA37:SBF37"/>
    <mergeCell ref="SBG37:SBL37"/>
    <mergeCell ref="SBM37:SBR37"/>
    <mergeCell ref="SBS37:SBX37"/>
    <mergeCell ref="SBY37:SCD37"/>
    <mergeCell ref="RZK37:RZP37"/>
    <mergeCell ref="RZQ37:RZV37"/>
    <mergeCell ref="RZW37:SAB37"/>
    <mergeCell ref="SAC37:SAH37"/>
    <mergeCell ref="SAI37:SAN37"/>
    <mergeCell ref="SAO37:SAT37"/>
    <mergeCell ref="RYA37:RYF37"/>
    <mergeCell ref="RYG37:RYL37"/>
    <mergeCell ref="RYM37:RYR37"/>
    <mergeCell ref="RYS37:RYX37"/>
    <mergeCell ref="RYY37:RZD37"/>
    <mergeCell ref="RZE37:RZJ37"/>
    <mergeCell ref="ROI37:RON37"/>
    <mergeCell ref="ROO37:ROT37"/>
    <mergeCell ref="ROU37:ROZ37"/>
    <mergeCell ref="RPA37:RPF37"/>
    <mergeCell ref="RPG37:RPL37"/>
    <mergeCell ref="RPM37:RPR37"/>
    <mergeCell ref="RMY37:RND37"/>
    <mergeCell ref="RNE37:RNJ37"/>
    <mergeCell ref="RNK37:RNP37"/>
    <mergeCell ref="RNQ37:RNV37"/>
    <mergeCell ref="RNW37:ROB37"/>
    <mergeCell ref="ROC37:ROH37"/>
    <mergeCell ref="RLO37:RLT37"/>
    <mergeCell ref="RLU37:RLZ37"/>
    <mergeCell ref="RMA37:RMF37"/>
    <mergeCell ref="RMG37:RML37"/>
    <mergeCell ref="RMM37:RMR37"/>
    <mergeCell ref="RMS37:RMX37"/>
    <mergeCell ref="RSM37:RSR37"/>
    <mergeCell ref="RSS37:RSX37"/>
    <mergeCell ref="RSY37:RTD37"/>
    <mergeCell ref="RTE37:RTJ37"/>
    <mergeCell ref="RTK37:RTP37"/>
    <mergeCell ref="RTQ37:RTV37"/>
    <mergeCell ref="RRC37:RRH37"/>
    <mergeCell ref="RRI37:RRN37"/>
    <mergeCell ref="RRO37:RRT37"/>
    <mergeCell ref="RRU37:RRZ37"/>
    <mergeCell ref="RSA37:RSF37"/>
    <mergeCell ref="RSG37:RSL37"/>
    <mergeCell ref="RPS37:RPX37"/>
    <mergeCell ref="RPY37:RQD37"/>
    <mergeCell ref="RQE37:RQJ37"/>
    <mergeCell ref="RQK37:RQP37"/>
    <mergeCell ref="RQQ37:RQV37"/>
    <mergeCell ref="RQW37:RRB37"/>
    <mergeCell ref="RGA37:RGF37"/>
    <mergeCell ref="RGG37:RGL37"/>
    <mergeCell ref="RGM37:RGR37"/>
    <mergeCell ref="RGS37:RGX37"/>
    <mergeCell ref="RGY37:RHD37"/>
    <mergeCell ref="RHE37:RHJ37"/>
    <mergeCell ref="REQ37:REV37"/>
    <mergeCell ref="REW37:RFB37"/>
    <mergeCell ref="RFC37:RFH37"/>
    <mergeCell ref="RFI37:RFN37"/>
    <mergeCell ref="RFO37:RFT37"/>
    <mergeCell ref="RFU37:RFZ37"/>
    <mergeCell ref="RDG37:RDL37"/>
    <mergeCell ref="RDM37:RDR37"/>
    <mergeCell ref="RDS37:RDX37"/>
    <mergeCell ref="RDY37:RED37"/>
    <mergeCell ref="REE37:REJ37"/>
    <mergeCell ref="REK37:REP37"/>
    <mergeCell ref="RKE37:RKJ37"/>
    <mergeCell ref="RKK37:RKP37"/>
    <mergeCell ref="RKQ37:RKV37"/>
    <mergeCell ref="RKW37:RLB37"/>
    <mergeCell ref="RLC37:RLH37"/>
    <mergeCell ref="RLI37:RLN37"/>
    <mergeCell ref="RIU37:RIZ37"/>
    <mergeCell ref="RJA37:RJF37"/>
    <mergeCell ref="RJG37:RJL37"/>
    <mergeCell ref="RJM37:RJR37"/>
    <mergeCell ref="RJS37:RJX37"/>
    <mergeCell ref="RJY37:RKD37"/>
    <mergeCell ref="RHK37:RHP37"/>
    <mergeCell ref="RHQ37:RHV37"/>
    <mergeCell ref="RHW37:RIB37"/>
    <mergeCell ref="RIC37:RIH37"/>
    <mergeCell ref="RII37:RIN37"/>
    <mergeCell ref="RIO37:RIT37"/>
    <mergeCell ref="QXS37:QXX37"/>
    <mergeCell ref="QXY37:QYD37"/>
    <mergeCell ref="QYE37:QYJ37"/>
    <mergeCell ref="QYK37:QYP37"/>
    <mergeCell ref="QYQ37:QYV37"/>
    <mergeCell ref="QYW37:QZB37"/>
    <mergeCell ref="QWI37:QWN37"/>
    <mergeCell ref="QWO37:QWT37"/>
    <mergeCell ref="QWU37:QWZ37"/>
    <mergeCell ref="QXA37:QXF37"/>
    <mergeCell ref="QXG37:QXL37"/>
    <mergeCell ref="QXM37:QXR37"/>
    <mergeCell ref="QUY37:QVD37"/>
    <mergeCell ref="QVE37:QVJ37"/>
    <mergeCell ref="QVK37:QVP37"/>
    <mergeCell ref="QVQ37:QVV37"/>
    <mergeCell ref="QVW37:QWB37"/>
    <mergeCell ref="QWC37:QWH37"/>
    <mergeCell ref="RBW37:RCB37"/>
    <mergeCell ref="RCC37:RCH37"/>
    <mergeCell ref="RCI37:RCN37"/>
    <mergeCell ref="RCO37:RCT37"/>
    <mergeCell ref="RCU37:RCZ37"/>
    <mergeCell ref="RDA37:RDF37"/>
    <mergeCell ref="RAM37:RAR37"/>
    <mergeCell ref="RAS37:RAX37"/>
    <mergeCell ref="RAY37:RBD37"/>
    <mergeCell ref="RBE37:RBJ37"/>
    <mergeCell ref="RBK37:RBP37"/>
    <mergeCell ref="RBQ37:RBV37"/>
    <mergeCell ref="QZC37:QZH37"/>
    <mergeCell ref="QZI37:QZN37"/>
    <mergeCell ref="QZO37:QZT37"/>
    <mergeCell ref="QZU37:QZZ37"/>
    <mergeCell ref="RAA37:RAF37"/>
    <mergeCell ref="RAG37:RAL37"/>
    <mergeCell ref="QPK37:QPP37"/>
    <mergeCell ref="QPQ37:QPV37"/>
    <mergeCell ref="QPW37:QQB37"/>
    <mergeCell ref="QQC37:QQH37"/>
    <mergeCell ref="QQI37:QQN37"/>
    <mergeCell ref="QQO37:QQT37"/>
    <mergeCell ref="QOA37:QOF37"/>
    <mergeCell ref="QOG37:QOL37"/>
    <mergeCell ref="QOM37:QOR37"/>
    <mergeCell ref="QOS37:QOX37"/>
    <mergeCell ref="QOY37:QPD37"/>
    <mergeCell ref="QPE37:QPJ37"/>
    <mergeCell ref="QMQ37:QMV37"/>
    <mergeCell ref="QMW37:QNB37"/>
    <mergeCell ref="QNC37:QNH37"/>
    <mergeCell ref="QNI37:QNN37"/>
    <mergeCell ref="QNO37:QNT37"/>
    <mergeCell ref="QNU37:QNZ37"/>
    <mergeCell ref="QTO37:QTT37"/>
    <mergeCell ref="QTU37:QTZ37"/>
    <mergeCell ref="QUA37:QUF37"/>
    <mergeCell ref="QUG37:QUL37"/>
    <mergeCell ref="QUM37:QUR37"/>
    <mergeCell ref="QUS37:QUX37"/>
    <mergeCell ref="QSE37:QSJ37"/>
    <mergeCell ref="QSK37:QSP37"/>
    <mergeCell ref="QSQ37:QSV37"/>
    <mergeCell ref="QSW37:QTB37"/>
    <mergeCell ref="QTC37:QTH37"/>
    <mergeCell ref="QTI37:QTN37"/>
    <mergeCell ref="QQU37:QQZ37"/>
    <mergeCell ref="QRA37:QRF37"/>
    <mergeCell ref="QRG37:QRL37"/>
    <mergeCell ref="QRM37:QRR37"/>
    <mergeCell ref="QRS37:QRX37"/>
    <mergeCell ref="QRY37:QSD37"/>
    <mergeCell ref="QHC37:QHH37"/>
    <mergeCell ref="QHI37:QHN37"/>
    <mergeCell ref="QHO37:QHT37"/>
    <mergeCell ref="QHU37:QHZ37"/>
    <mergeCell ref="QIA37:QIF37"/>
    <mergeCell ref="QIG37:QIL37"/>
    <mergeCell ref="QFS37:QFX37"/>
    <mergeCell ref="QFY37:QGD37"/>
    <mergeCell ref="QGE37:QGJ37"/>
    <mergeCell ref="QGK37:QGP37"/>
    <mergeCell ref="QGQ37:QGV37"/>
    <mergeCell ref="QGW37:QHB37"/>
    <mergeCell ref="QEI37:QEN37"/>
    <mergeCell ref="QEO37:QET37"/>
    <mergeCell ref="QEU37:QEZ37"/>
    <mergeCell ref="QFA37:QFF37"/>
    <mergeCell ref="QFG37:QFL37"/>
    <mergeCell ref="QFM37:QFR37"/>
    <mergeCell ref="QLG37:QLL37"/>
    <mergeCell ref="QLM37:QLR37"/>
    <mergeCell ref="QLS37:QLX37"/>
    <mergeCell ref="QLY37:QMD37"/>
    <mergeCell ref="QME37:QMJ37"/>
    <mergeCell ref="QMK37:QMP37"/>
    <mergeCell ref="QJW37:QKB37"/>
    <mergeCell ref="QKC37:QKH37"/>
    <mergeCell ref="QKI37:QKN37"/>
    <mergeCell ref="QKO37:QKT37"/>
    <mergeCell ref="QKU37:QKZ37"/>
    <mergeCell ref="QLA37:QLF37"/>
    <mergeCell ref="QIM37:QIR37"/>
    <mergeCell ref="QIS37:QIX37"/>
    <mergeCell ref="QIY37:QJD37"/>
    <mergeCell ref="QJE37:QJJ37"/>
    <mergeCell ref="QJK37:QJP37"/>
    <mergeCell ref="QJQ37:QJV37"/>
    <mergeCell ref="PYU37:PYZ37"/>
    <mergeCell ref="PZA37:PZF37"/>
    <mergeCell ref="PZG37:PZL37"/>
    <mergeCell ref="PZM37:PZR37"/>
    <mergeCell ref="PZS37:PZX37"/>
    <mergeCell ref="PZY37:QAD37"/>
    <mergeCell ref="PXK37:PXP37"/>
    <mergeCell ref="PXQ37:PXV37"/>
    <mergeCell ref="PXW37:PYB37"/>
    <mergeCell ref="PYC37:PYH37"/>
    <mergeCell ref="PYI37:PYN37"/>
    <mergeCell ref="PYO37:PYT37"/>
    <mergeCell ref="PWA37:PWF37"/>
    <mergeCell ref="PWG37:PWL37"/>
    <mergeCell ref="PWM37:PWR37"/>
    <mergeCell ref="PWS37:PWX37"/>
    <mergeCell ref="PWY37:PXD37"/>
    <mergeCell ref="PXE37:PXJ37"/>
    <mergeCell ref="QCY37:QDD37"/>
    <mergeCell ref="QDE37:QDJ37"/>
    <mergeCell ref="QDK37:QDP37"/>
    <mergeCell ref="QDQ37:QDV37"/>
    <mergeCell ref="QDW37:QEB37"/>
    <mergeCell ref="QEC37:QEH37"/>
    <mergeCell ref="QBO37:QBT37"/>
    <mergeCell ref="QBU37:QBZ37"/>
    <mergeCell ref="QCA37:QCF37"/>
    <mergeCell ref="QCG37:QCL37"/>
    <mergeCell ref="QCM37:QCR37"/>
    <mergeCell ref="QCS37:QCX37"/>
    <mergeCell ref="QAE37:QAJ37"/>
    <mergeCell ref="QAK37:QAP37"/>
    <mergeCell ref="QAQ37:QAV37"/>
    <mergeCell ref="QAW37:QBB37"/>
    <mergeCell ref="QBC37:QBH37"/>
    <mergeCell ref="QBI37:QBN37"/>
    <mergeCell ref="PQM37:PQR37"/>
    <mergeCell ref="PQS37:PQX37"/>
    <mergeCell ref="PQY37:PRD37"/>
    <mergeCell ref="PRE37:PRJ37"/>
    <mergeCell ref="PRK37:PRP37"/>
    <mergeCell ref="PRQ37:PRV37"/>
    <mergeCell ref="PPC37:PPH37"/>
    <mergeCell ref="PPI37:PPN37"/>
    <mergeCell ref="PPO37:PPT37"/>
    <mergeCell ref="PPU37:PPZ37"/>
    <mergeCell ref="PQA37:PQF37"/>
    <mergeCell ref="PQG37:PQL37"/>
    <mergeCell ref="PNS37:PNX37"/>
    <mergeCell ref="PNY37:POD37"/>
    <mergeCell ref="POE37:POJ37"/>
    <mergeCell ref="POK37:POP37"/>
    <mergeCell ref="POQ37:POV37"/>
    <mergeCell ref="POW37:PPB37"/>
    <mergeCell ref="PUQ37:PUV37"/>
    <mergeCell ref="PUW37:PVB37"/>
    <mergeCell ref="PVC37:PVH37"/>
    <mergeCell ref="PVI37:PVN37"/>
    <mergeCell ref="PVO37:PVT37"/>
    <mergeCell ref="PVU37:PVZ37"/>
    <mergeCell ref="PTG37:PTL37"/>
    <mergeCell ref="PTM37:PTR37"/>
    <mergeCell ref="PTS37:PTX37"/>
    <mergeCell ref="PTY37:PUD37"/>
    <mergeCell ref="PUE37:PUJ37"/>
    <mergeCell ref="PUK37:PUP37"/>
    <mergeCell ref="PRW37:PSB37"/>
    <mergeCell ref="PSC37:PSH37"/>
    <mergeCell ref="PSI37:PSN37"/>
    <mergeCell ref="PSO37:PST37"/>
    <mergeCell ref="PSU37:PSZ37"/>
    <mergeCell ref="PTA37:PTF37"/>
    <mergeCell ref="PIE37:PIJ37"/>
    <mergeCell ref="PIK37:PIP37"/>
    <mergeCell ref="PIQ37:PIV37"/>
    <mergeCell ref="PIW37:PJB37"/>
    <mergeCell ref="PJC37:PJH37"/>
    <mergeCell ref="PJI37:PJN37"/>
    <mergeCell ref="PGU37:PGZ37"/>
    <mergeCell ref="PHA37:PHF37"/>
    <mergeCell ref="PHG37:PHL37"/>
    <mergeCell ref="PHM37:PHR37"/>
    <mergeCell ref="PHS37:PHX37"/>
    <mergeCell ref="PHY37:PID37"/>
    <mergeCell ref="PFK37:PFP37"/>
    <mergeCell ref="PFQ37:PFV37"/>
    <mergeCell ref="PFW37:PGB37"/>
    <mergeCell ref="PGC37:PGH37"/>
    <mergeCell ref="PGI37:PGN37"/>
    <mergeCell ref="PGO37:PGT37"/>
    <mergeCell ref="PMI37:PMN37"/>
    <mergeCell ref="PMO37:PMT37"/>
    <mergeCell ref="PMU37:PMZ37"/>
    <mergeCell ref="PNA37:PNF37"/>
    <mergeCell ref="PNG37:PNL37"/>
    <mergeCell ref="PNM37:PNR37"/>
    <mergeCell ref="PKY37:PLD37"/>
    <mergeCell ref="PLE37:PLJ37"/>
    <mergeCell ref="PLK37:PLP37"/>
    <mergeCell ref="PLQ37:PLV37"/>
    <mergeCell ref="PLW37:PMB37"/>
    <mergeCell ref="PMC37:PMH37"/>
    <mergeCell ref="PJO37:PJT37"/>
    <mergeCell ref="PJU37:PJZ37"/>
    <mergeCell ref="PKA37:PKF37"/>
    <mergeCell ref="PKG37:PKL37"/>
    <mergeCell ref="PKM37:PKR37"/>
    <mergeCell ref="PKS37:PKX37"/>
    <mergeCell ref="OZW37:PAB37"/>
    <mergeCell ref="PAC37:PAH37"/>
    <mergeCell ref="PAI37:PAN37"/>
    <mergeCell ref="PAO37:PAT37"/>
    <mergeCell ref="PAU37:PAZ37"/>
    <mergeCell ref="PBA37:PBF37"/>
    <mergeCell ref="OYM37:OYR37"/>
    <mergeCell ref="OYS37:OYX37"/>
    <mergeCell ref="OYY37:OZD37"/>
    <mergeCell ref="OZE37:OZJ37"/>
    <mergeCell ref="OZK37:OZP37"/>
    <mergeCell ref="OZQ37:OZV37"/>
    <mergeCell ref="OXC37:OXH37"/>
    <mergeCell ref="OXI37:OXN37"/>
    <mergeCell ref="OXO37:OXT37"/>
    <mergeCell ref="OXU37:OXZ37"/>
    <mergeCell ref="OYA37:OYF37"/>
    <mergeCell ref="OYG37:OYL37"/>
    <mergeCell ref="PEA37:PEF37"/>
    <mergeCell ref="PEG37:PEL37"/>
    <mergeCell ref="PEM37:PER37"/>
    <mergeCell ref="PES37:PEX37"/>
    <mergeCell ref="PEY37:PFD37"/>
    <mergeCell ref="PFE37:PFJ37"/>
    <mergeCell ref="PCQ37:PCV37"/>
    <mergeCell ref="PCW37:PDB37"/>
    <mergeCell ref="PDC37:PDH37"/>
    <mergeCell ref="PDI37:PDN37"/>
    <mergeCell ref="PDO37:PDT37"/>
    <mergeCell ref="PDU37:PDZ37"/>
    <mergeCell ref="PBG37:PBL37"/>
    <mergeCell ref="PBM37:PBR37"/>
    <mergeCell ref="PBS37:PBX37"/>
    <mergeCell ref="PBY37:PCD37"/>
    <mergeCell ref="PCE37:PCJ37"/>
    <mergeCell ref="PCK37:PCP37"/>
    <mergeCell ref="ORO37:ORT37"/>
    <mergeCell ref="ORU37:ORZ37"/>
    <mergeCell ref="OSA37:OSF37"/>
    <mergeCell ref="OSG37:OSL37"/>
    <mergeCell ref="OSM37:OSR37"/>
    <mergeCell ref="OSS37:OSX37"/>
    <mergeCell ref="OQE37:OQJ37"/>
    <mergeCell ref="OQK37:OQP37"/>
    <mergeCell ref="OQQ37:OQV37"/>
    <mergeCell ref="OQW37:ORB37"/>
    <mergeCell ref="ORC37:ORH37"/>
    <mergeCell ref="ORI37:ORN37"/>
    <mergeCell ref="OOU37:OOZ37"/>
    <mergeCell ref="OPA37:OPF37"/>
    <mergeCell ref="OPG37:OPL37"/>
    <mergeCell ref="OPM37:OPR37"/>
    <mergeCell ref="OPS37:OPX37"/>
    <mergeCell ref="OPY37:OQD37"/>
    <mergeCell ref="OVS37:OVX37"/>
    <mergeCell ref="OVY37:OWD37"/>
    <mergeCell ref="OWE37:OWJ37"/>
    <mergeCell ref="OWK37:OWP37"/>
    <mergeCell ref="OWQ37:OWV37"/>
    <mergeCell ref="OWW37:OXB37"/>
    <mergeCell ref="OUI37:OUN37"/>
    <mergeCell ref="OUO37:OUT37"/>
    <mergeCell ref="OUU37:OUZ37"/>
    <mergeCell ref="OVA37:OVF37"/>
    <mergeCell ref="OVG37:OVL37"/>
    <mergeCell ref="OVM37:OVR37"/>
    <mergeCell ref="OSY37:OTD37"/>
    <mergeCell ref="OTE37:OTJ37"/>
    <mergeCell ref="OTK37:OTP37"/>
    <mergeCell ref="OTQ37:OTV37"/>
    <mergeCell ref="OTW37:OUB37"/>
    <mergeCell ref="OUC37:OUH37"/>
    <mergeCell ref="OJG37:OJL37"/>
    <mergeCell ref="OJM37:OJR37"/>
    <mergeCell ref="OJS37:OJX37"/>
    <mergeCell ref="OJY37:OKD37"/>
    <mergeCell ref="OKE37:OKJ37"/>
    <mergeCell ref="OKK37:OKP37"/>
    <mergeCell ref="OHW37:OIB37"/>
    <mergeCell ref="OIC37:OIH37"/>
    <mergeCell ref="OII37:OIN37"/>
    <mergeCell ref="OIO37:OIT37"/>
    <mergeCell ref="OIU37:OIZ37"/>
    <mergeCell ref="OJA37:OJF37"/>
    <mergeCell ref="OGM37:OGR37"/>
    <mergeCell ref="OGS37:OGX37"/>
    <mergeCell ref="OGY37:OHD37"/>
    <mergeCell ref="OHE37:OHJ37"/>
    <mergeCell ref="OHK37:OHP37"/>
    <mergeCell ref="OHQ37:OHV37"/>
    <mergeCell ref="ONK37:ONP37"/>
    <mergeCell ref="ONQ37:ONV37"/>
    <mergeCell ref="ONW37:OOB37"/>
    <mergeCell ref="OOC37:OOH37"/>
    <mergeCell ref="OOI37:OON37"/>
    <mergeCell ref="OOO37:OOT37"/>
    <mergeCell ref="OMA37:OMF37"/>
    <mergeCell ref="OMG37:OML37"/>
    <mergeCell ref="OMM37:OMR37"/>
    <mergeCell ref="OMS37:OMX37"/>
    <mergeCell ref="OMY37:OND37"/>
    <mergeCell ref="ONE37:ONJ37"/>
    <mergeCell ref="OKQ37:OKV37"/>
    <mergeCell ref="OKW37:OLB37"/>
    <mergeCell ref="OLC37:OLH37"/>
    <mergeCell ref="OLI37:OLN37"/>
    <mergeCell ref="OLO37:OLT37"/>
    <mergeCell ref="OLU37:OLZ37"/>
    <mergeCell ref="OAY37:OBD37"/>
    <mergeCell ref="OBE37:OBJ37"/>
    <mergeCell ref="OBK37:OBP37"/>
    <mergeCell ref="OBQ37:OBV37"/>
    <mergeCell ref="OBW37:OCB37"/>
    <mergeCell ref="OCC37:OCH37"/>
    <mergeCell ref="NZO37:NZT37"/>
    <mergeCell ref="NZU37:NZZ37"/>
    <mergeCell ref="OAA37:OAF37"/>
    <mergeCell ref="OAG37:OAL37"/>
    <mergeCell ref="OAM37:OAR37"/>
    <mergeCell ref="OAS37:OAX37"/>
    <mergeCell ref="NYE37:NYJ37"/>
    <mergeCell ref="NYK37:NYP37"/>
    <mergeCell ref="NYQ37:NYV37"/>
    <mergeCell ref="NYW37:NZB37"/>
    <mergeCell ref="NZC37:NZH37"/>
    <mergeCell ref="NZI37:NZN37"/>
    <mergeCell ref="OFC37:OFH37"/>
    <mergeCell ref="OFI37:OFN37"/>
    <mergeCell ref="OFO37:OFT37"/>
    <mergeCell ref="OFU37:OFZ37"/>
    <mergeCell ref="OGA37:OGF37"/>
    <mergeCell ref="OGG37:OGL37"/>
    <mergeCell ref="ODS37:ODX37"/>
    <mergeCell ref="ODY37:OED37"/>
    <mergeCell ref="OEE37:OEJ37"/>
    <mergeCell ref="OEK37:OEP37"/>
    <mergeCell ref="OEQ37:OEV37"/>
    <mergeCell ref="OEW37:OFB37"/>
    <mergeCell ref="OCI37:OCN37"/>
    <mergeCell ref="OCO37:OCT37"/>
    <mergeCell ref="OCU37:OCZ37"/>
    <mergeCell ref="ODA37:ODF37"/>
    <mergeCell ref="ODG37:ODL37"/>
    <mergeCell ref="ODM37:ODR37"/>
    <mergeCell ref="NSQ37:NSV37"/>
    <mergeCell ref="NSW37:NTB37"/>
    <mergeCell ref="NTC37:NTH37"/>
    <mergeCell ref="NTI37:NTN37"/>
    <mergeCell ref="NTO37:NTT37"/>
    <mergeCell ref="NTU37:NTZ37"/>
    <mergeCell ref="NRG37:NRL37"/>
    <mergeCell ref="NRM37:NRR37"/>
    <mergeCell ref="NRS37:NRX37"/>
    <mergeCell ref="NRY37:NSD37"/>
    <mergeCell ref="NSE37:NSJ37"/>
    <mergeCell ref="NSK37:NSP37"/>
    <mergeCell ref="NPW37:NQB37"/>
    <mergeCell ref="NQC37:NQH37"/>
    <mergeCell ref="NQI37:NQN37"/>
    <mergeCell ref="NQO37:NQT37"/>
    <mergeCell ref="NQU37:NQZ37"/>
    <mergeCell ref="NRA37:NRF37"/>
    <mergeCell ref="NWU37:NWZ37"/>
    <mergeCell ref="NXA37:NXF37"/>
    <mergeCell ref="NXG37:NXL37"/>
    <mergeCell ref="NXM37:NXR37"/>
    <mergeCell ref="NXS37:NXX37"/>
    <mergeCell ref="NXY37:NYD37"/>
    <mergeCell ref="NVK37:NVP37"/>
    <mergeCell ref="NVQ37:NVV37"/>
    <mergeCell ref="NVW37:NWB37"/>
    <mergeCell ref="NWC37:NWH37"/>
    <mergeCell ref="NWI37:NWN37"/>
    <mergeCell ref="NWO37:NWT37"/>
    <mergeCell ref="NUA37:NUF37"/>
    <mergeCell ref="NUG37:NUL37"/>
    <mergeCell ref="NUM37:NUR37"/>
    <mergeCell ref="NUS37:NUX37"/>
    <mergeCell ref="NUY37:NVD37"/>
    <mergeCell ref="NVE37:NVJ37"/>
    <mergeCell ref="NKI37:NKN37"/>
    <mergeCell ref="NKO37:NKT37"/>
    <mergeCell ref="NKU37:NKZ37"/>
    <mergeCell ref="NLA37:NLF37"/>
    <mergeCell ref="NLG37:NLL37"/>
    <mergeCell ref="NLM37:NLR37"/>
    <mergeCell ref="NIY37:NJD37"/>
    <mergeCell ref="NJE37:NJJ37"/>
    <mergeCell ref="NJK37:NJP37"/>
    <mergeCell ref="NJQ37:NJV37"/>
    <mergeCell ref="NJW37:NKB37"/>
    <mergeCell ref="NKC37:NKH37"/>
    <mergeCell ref="NHO37:NHT37"/>
    <mergeCell ref="NHU37:NHZ37"/>
    <mergeCell ref="NIA37:NIF37"/>
    <mergeCell ref="NIG37:NIL37"/>
    <mergeCell ref="NIM37:NIR37"/>
    <mergeCell ref="NIS37:NIX37"/>
    <mergeCell ref="NOM37:NOR37"/>
    <mergeCell ref="NOS37:NOX37"/>
    <mergeCell ref="NOY37:NPD37"/>
    <mergeCell ref="NPE37:NPJ37"/>
    <mergeCell ref="NPK37:NPP37"/>
    <mergeCell ref="NPQ37:NPV37"/>
    <mergeCell ref="NNC37:NNH37"/>
    <mergeCell ref="NNI37:NNN37"/>
    <mergeCell ref="NNO37:NNT37"/>
    <mergeCell ref="NNU37:NNZ37"/>
    <mergeCell ref="NOA37:NOF37"/>
    <mergeCell ref="NOG37:NOL37"/>
    <mergeCell ref="NLS37:NLX37"/>
    <mergeCell ref="NLY37:NMD37"/>
    <mergeCell ref="NME37:NMJ37"/>
    <mergeCell ref="NMK37:NMP37"/>
    <mergeCell ref="NMQ37:NMV37"/>
    <mergeCell ref="NMW37:NNB37"/>
    <mergeCell ref="NCA37:NCF37"/>
    <mergeCell ref="NCG37:NCL37"/>
    <mergeCell ref="NCM37:NCR37"/>
    <mergeCell ref="NCS37:NCX37"/>
    <mergeCell ref="NCY37:NDD37"/>
    <mergeCell ref="NDE37:NDJ37"/>
    <mergeCell ref="NAQ37:NAV37"/>
    <mergeCell ref="NAW37:NBB37"/>
    <mergeCell ref="NBC37:NBH37"/>
    <mergeCell ref="NBI37:NBN37"/>
    <mergeCell ref="NBO37:NBT37"/>
    <mergeCell ref="NBU37:NBZ37"/>
    <mergeCell ref="MZG37:MZL37"/>
    <mergeCell ref="MZM37:MZR37"/>
    <mergeCell ref="MZS37:MZX37"/>
    <mergeCell ref="MZY37:NAD37"/>
    <mergeCell ref="NAE37:NAJ37"/>
    <mergeCell ref="NAK37:NAP37"/>
    <mergeCell ref="NGE37:NGJ37"/>
    <mergeCell ref="NGK37:NGP37"/>
    <mergeCell ref="NGQ37:NGV37"/>
    <mergeCell ref="NGW37:NHB37"/>
    <mergeCell ref="NHC37:NHH37"/>
    <mergeCell ref="NHI37:NHN37"/>
    <mergeCell ref="NEU37:NEZ37"/>
    <mergeCell ref="NFA37:NFF37"/>
    <mergeCell ref="NFG37:NFL37"/>
    <mergeCell ref="NFM37:NFR37"/>
    <mergeCell ref="NFS37:NFX37"/>
    <mergeCell ref="NFY37:NGD37"/>
    <mergeCell ref="NDK37:NDP37"/>
    <mergeCell ref="NDQ37:NDV37"/>
    <mergeCell ref="NDW37:NEB37"/>
    <mergeCell ref="NEC37:NEH37"/>
    <mergeCell ref="NEI37:NEN37"/>
    <mergeCell ref="NEO37:NET37"/>
    <mergeCell ref="MTS37:MTX37"/>
    <mergeCell ref="MTY37:MUD37"/>
    <mergeCell ref="MUE37:MUJ37"/>
    <mergeCell ref="MUK37:MUP37"/>
    <mergeCell ref="MUQ37:MUV37"/>
    <mergeCell ref="MUW37:MVB37"/>
    <mergeCell ref="MSI37:MSN37"/>
    <mergeCell ref="MSO37:MST37"/>
    <mergeCell ref="MSU37:MSZ37"/>
    <mergeCell ref="MTA37:MTF37"/>
    <mergeCell ref="MTG37:MTL37"/>
    <mergeCell ref="MTM37:MTR37"/>
    <mergeCell ref="MQY37:MRD37"/>
    <mergeCell ref="MRE37:MRJ37"/>
    <mergeCell ref="MRK37:MRP37"/>
    <mergeCell ref="MRQ37:MRV37"/>
    <mergeCell ref="MRW37:MSB37"/>
    <mergeCell ref="MSC37:MSH37"/>
    <mergeCell ref="MXW37:MYB37"/>
    <mergeCell ref="MYC37:MYH37"/>
    <mergeCell ref="MYI37:MYN37"/>
    <mergeCell ref="MYO37:MYT37"/>
    <mergeCell ref="MYU37:MYZ37"/>
    <mergeCell ref="MZA37:MZF37"/>
    <mergeCell ref="MWM37:MWR37"/>
    <mergeCell ref="MWS37:MWX37"/>
    <mergeCell ref="MWY37:MXD37"/>
    <mergeCell ref="MXE37:MXJ37"/>
    <mergeCell ref="MXK37:MXP37"/>
    <mergeCell ref="MXQ37:MXV37"/>
    <mergeCell ref="MVC37:MVH37"/>
    <mergeCell ref="MVI37:MVN37"/>
    <mergeCell ref="MVO37:MVT37"/>
    <mergeCell ref="MVU37:MVZ37"/>
    <mergeCell ref="MWA37:MWF37"/>
    <mergeCell ref="MWG37:MWL37"/>
    <mergeCell ref="MLK37:MLP37"/>
    <mergeCell ref="MLQ37:MLV37"/>
    <mergeCell ref="MLW37:MMB37"/>
    <mergeCell ref="MMC37:MMH37"/>
    <mergeCell ref="MMI37:MMN37"/>
    <mergeCell ref="MMO37:MMT37"/>
    <mergeCell ref="MKA37:MKF37"/>
    <mergeCell ref="MKG37:MKL37"/>
    <mergeCell ref="MKM37:MKR37"/>
    <mergeCell ref="MKS37:MKX37"/>
    <mergeCell ref="MKY37:MLD37"/>
    <mergeCell ref="MLE37:MLJ37"/>
    <mergeCell ref="MIQ37:MIV37"/>
    <mergeCell ref="MIW37:MJB37"/>
    <mergeCell ref="MJC37:MJH37"/>
    <mergeCell ref="MJI37:MJN37"/>
    <mergeCell ref="MJO37:MJT37"/>
    <mergeCell ref="MJU37:MJZ37"/>
    <mergeCell ref="MPO37:MPT37"/>
    <mergeCell ref="MPU37:MPZ37"/>
    <mergeCell ref="MQA37:MQF37"/>
    <mergeCell ref="MQG37:MQL37"/>
    <mergeCell ref="MQM37:MQR37"/>
    <mergeCell ref="MQS37:MQX37"/>
    <mergeCell ref="MOE37:MOJ37"/>
    <mergeCell ref="MOK37:MOP37"/>
    <mergeCell ref="MOQ37:MOV37"/>
    <mergeCell ref="MOW37:MPB37"/>
    <mergeCell ref="MPC37:MPH37"/>
    <mergeCell ref="MPI37:MPN37"/>
    <mergeCell ref="MMU37:MMZ37"/>
    <mergeCell ref="MNA37:MNF37"/>
    <mergeCell ref="MNG37:MNL37"/>
    <mergeCell ref="MNM37:MNR37"/>
    <mergeCell ref="MNS37:MNX37"/>
    <mergeCell ref="MNY37:MOD37"/>
    <mergeCell ref="MDC37:MDH37"/>
    <mergeCell ref="MDI37:MDN37"/>
    <mergeCell ref="MDO37:MDT37"/>
    <mergeCell ref="MDU37:MDZ37"/>
    <mergeCell ref="MEA37:MEF37"/>
    <mergeCell ref="MEG37:MEL37"/>
    <mergeCell ref="MBS37:MBX37"/>
    <mergeCell ref="MBY37:MCD37"/>
    <mergeCell ref="MCE37:MCJ37"/>
    <mergeCell ref="MCK37:MCP37"/>
    <mergeCell ref="MCQ37:MCV37"/>
    <mergeCell ref="MCW37:MDB37"/>
    <mergeCell ref="MAI37:MAN37"/>
    <mergeCell ref="MAO37:MAT37"/>
    <mergeCell ref="MAU37:MAZ37"/>
    <mergeCell ref="MBA37:MBF37"/>
    <mergeCell ref="MBG37:MBL37"/>
    <mergeCell ref="MBM37:MBR37"/>
    <mergeCell ref="MHG37:MHL37"/>
    <mergeCell ref="MHM37:MHR37"/>
    <mergeCell ref="MHS37:MHX37"/>
    <mergeCell ref="MHY37:MID37"/>
    <mergeCell ref="MIE37:MIJ37"/>
    <mergeCell ref="MIK37:MIP37"/>
    <mergeCell ref="MFW37:MGB37"/>
    <mergeCell ref="MGC37:MGH37"/>
    <mergeCell ref="MGI37:MGN37"/>
    <mergeCell ref="MGO37:MGT37"/>
    <mergeCell ref="MGU37:MGZ37"/>
    <mergeCell ref="MHA37:MHF37"/>
    <mergeCell ref="MEM37:MER37"/>
    <mergeCell ref="MES37:MEX37"/>
    <mergeCell ref="MEY37:MFD37"/>
    <mergeCell ref="MFE37:MFJ37"/>
    <mergeCell ref="MFK37:MFP37"/>
    <mergeCell ref="MFQ37:MFV37"/>
    <mergeCell ref="LUU37:LUZ37"/>
    <mergeCell ref="LVA37:LVF37"/>
    <mergeCell ref="LVG37:LVL37"/>
    <mergeCell ref="LVM37:LVR37"/>
    <mergeCell ref="LVS37:LVX37"/>
    <mergeCell ref="LVY37:LWD37"/>
    <mergeCell ref="LTK37:LTP37"/>
    <mergeCell ref="LTQ37:LTV37"/>
    <mergeCell ref="LTW37:LUB37"/>
    <mergeCell ref="LUC37:LUH37"/>
    <mergeCell ref="LUI37:LUN37"/>
    <mergeCell ref="LUO37:LUT37"/>
    <mergeCell ref="LSA37:LSF37"/>
    <mergeCell ref="LSG37:LSL37"/>
    <mergeCell ref="LSM37:LSR37"/>
    <mergeCell ref="LSS37:LSX37"/>
    <mergeCell ref="LSY37:LTD37"/>
    <mergeCell ref="LTE37:LTJ37"/>
    <mergeCell ref="LYY37:LZD37"/>
    <mergeCell ref="LZE37:LZJ37"/>
    <mergeCell ref="LZK37:LZP37"/>
    <mergeCell ref="LZQ37:LZV37"/>
    <mergeCell ref="LZW37:MAB37"/>
    <mergeCell ref="MAC37:MAH37"/>
    <mergeCell ref="LXO37:LXT37"/>
    <mergeCell ref="LXU37:LXZ37"/>
    <mergeCell ref="LYA37:LYF37"/>
    <mergeCell ref="LYG37:LYL37"/>
    <mergeCell ref="LYM37:LYR37"/>
    <mergeCell ref="LYS37:LYX37"/>
    <mergeCell ref="LWE37:LWJ37"/>
    <mergeCell ref="LWK37:LWP37"/>
    <mergeCell ref="LWQ37:LWV37"/>
    <mergeCell ref="LWW37:LXB37"/>
    <mergeCell ref="LXC37:LXH37"/>
    <mergeCell ref="LXI37:LXN37"/>
    <mergeCell ref="LMM37:LMR37"/>
    <mergeCell ref="LMS37:LMX37"/>
    <mergeCell ref="LMY37:LND37"/>
    <mergeCell ref="LNE37:LNJ37"/>
    <mergeCell ref="LNK37:LNP37"/>
    <mergeCell ref="LNQ37:LNV37"/>
    <mergeCell ref="LLC37:LLH37"/>
    <mergeCell ref="LLI37:LLN37"/>
    <mergeCell ref="LLO37:LLT37"/>
    <mergeCell ref="LLU37:LLZ37"/>
    <mergeCell ref="LMA37:LMF37"/>
    <mergeCell ref="LMG37:LML37"/>
    <mergeCell ref="LJS37:LJX37"/>
    <mergeCell ref="LJY37:LKD37"/>
    <mergeCell ref="LKE37:LKJ37"/>
    <mergeCell ref="LKK37:LKP37"/>
    <mergeCell ref="LKQ37:LKV37"/>
    <mergeCell ref="LKW37:LLB37"/>
    <mergeCell ref="LQQ37:LQV37"/>
    <mergeCell ref="LQW37:LRB37"/>
    <mergeCell ref="LRC37:LRH37"/>
    <mergeCell ref="LRI37:LRN37"/>
    <mergeCell ref="LRO37:LRT37"/>
    <mergeCell ref="LRU37:LRZ37"/>
    <mergeCell ref="LPG37:LPL37"/>
    <mergeCell ref="LPM37:LPR37"/>
    <mergeCell ref="LPS37:LPX37"/>
    <mergeCell ref="LPY37:LQD37"/>
    <mergeCell ref="LQE37:LQJ37"/>
    <mergeCell ref="LQK37:LQP37"/>
    <mergeCell ref="LNW37:LOB37"/>
    <mergeCell ref="LOC37:LOH37"/>
    <mergeCell ref="LOI37:LON37"/>
    <mergeCell ref="LOO37:LOT37"/>
    <mergeCell ref="LOU37:LOZ37"/>
    <mergeCell ref="LPA37:LPF37"/>
    <mergeCell ref="LEE37:LEJ37"/>
    <mergeCell ref="LEK37:LEP37"/>
    <mergeCell ref="LEQ37:LEV37"/>
    <mergeCell ref="LEW37:LFB37"/>
    <mergeCell ref="LFC37:LFH37"/>
    <mergeCell ref="LFI37:LFN37"/>
    <mergeCell ref="LCU37:LCZ37"/>
    <mergeCell ref="LDA37:LDF37"/>
    <mergeCell ref="LDG37:LDL37"/>
    <mergeCell ref="LDM37:LDR37"/>
    <mergeCell ref="LDS37:LDX37"/>
    <mergeCell ref="LDY37:LED37"/>
    <mergeCell ref="LBK37:LBP37"/>
    <mergeCell ref="LBQ37:LBV37"/>
    <mergeCell ref="LBW37:LCB37"/>
    <mergeCell ref="LCC37:LCH37"/>
    <mergeCell ref="LCI37:LCN37"/>
    <mergeCell ref="LCO37:LCT37"/>
    <mergeCell ref="LII37:LIN37"/>
    <mergeCell ref="LIO37:LIT37"/>
    <mergeCell ref="LIU37:LIZ37"/>
    <mergeCell ref="LJA37:LJF37"/>
    <mergeCell ref="LJG37:LJL37"/>
    <mergeCell ref="LJM37:LJR37"/>
    <mergeCell ref="LGY37:LHD37"/>
    <mergeCell ref="LHE37:LHJ37"/>
    <mergeCell ref="LHK37:LHP37"/>
    <mergeCell ref="LHQ37:LHV37"/>
    <mergeCell ref="LHW37:LIB37"/>
    <mergeCell ref="LIC37:LIH37"/>
    <mergeCell ref="LFO37:LFT37"/>
    <mergeCell ref="LFU37:LFZ37"/>
    <mergeCell ref="LGA37:LGF37"/>
    <mergeCell ref="LGG37:LGL37"/>
    <mergeCell ref="LGM37:LGR37"/>
    <mergeCell ref="LGS37:LGX37"/>
    <mergeCell ref="KVW37:KWB37"/>
    <mergeCell ref="KWC37:KWH37"/>
    <mergeCell ref="KWI37:KWN37"/>
    <mergeCell ref="KWO37:KWT37"/>
    <mergeCell ref="KWU37:KWZ37"/>
    <mergeCell ref="KXA37:KXF37"/>
    <mergeCell ref="KUM37:KUR37"/>
    <mergeCell ref="KUS37:KUX37"/>
    <mergeCell ref="KUY37:KVD37"/>
    <mergeCell ref="KVE37:KVJ37"/>
    <mergeCell ref="KVK37:KVP37"/>
    <mergeCell ref="KVQ37:KVV37"/>
    <mergeCell ref="KTC37:KTH37"/>
    <mergeCell ref="KTI37:KTN37"/>
    <mergeCell ref="KTO37:KTT37"/>
    <mergeCell ref="KTU37:KTZ37"/>
    <mergeCell ref="KUA37:KUF37"/>
    <mergeCell ref="KUG37:KUL37"/>
    <mergeCell ref="LAA37:LAF37"/>
    <mergeCell ref="LAG37:LAL37"/>
    <mergeCell ref="LAM37:LAR37"/>
    <mergeCell ref="LAS37:LAX37"/>
    <mergeCell ref="LAY37:LBD37"/>
    <mergeCell ref="LBE37:LBJ37"/>
    <mergeCell ref="KYQ37:KYV37"/>
    <mergeCell ref="KYW37:KZB37"/>
    <mergeCell ref="KZC37:KZH37"/>
    <mergeCell ref="KZI37:KZN37"/>
    <mergeCell ref="KZO37:KZT37"/>
    <mergeCell ref="KZU37:KZZ37"/>
    <mergeCell ref="KXG37:KXL37"/>
    <mergeCell ref="KXM37:KXR37"/>
    <mergeCell ref="KXS37:KXX37"/>
    <mergeCell ref="KXY37:KYD37"/>
    <mergeCell ref="KYE37:KYJ37"/>
    <mergeCell ref="KYK37:KYP37"/>
    <mergeCell ref="KNO37:KNT37"/>
    <mergeCell ref="KNU37:KNZ37"/>
    <mergeCell ref="KOA37:KOF37"/>
    <mergeCell ref="KOG37:KOL37"/>
    <mergeCell ref="KOM37:KOR37"/>
    <mergeCell ref="KOS37:KOX37"/>
    <mergeCell ref="KME37:KMJ37"/>
    <mergeCell ref="KMK37:KMP37"/>
    <mergeCell ref="KMQ37:KMV37"/>
    <mergeCell ref="KMW37:KNB37"/>
    <mergeCell ref="KNC37:KNH37"/>
    <mergeCell ref="KNI37:KNN37"/>
    <mergeCell ref="KKU37:KKZ37"/>
    <mergeCell ref="KLA37:KLF37"/>
    <mergeCell ref="KLG37:KLL37"/>
    <mergeCell ref="KLM37:KLR37"/>
    <mergeCell ref="KLS37:KLX37"/>
    <mergeCell ref="KLY37:KMD37"/>
    <mergeCell ref="KRS37:KRX37"/>
    <mergeCell ref="KRY37:KSD37"/>
    <mergeCell ref="KSE37:KSJ37"/>
    <mergeCell ref="KSK37:KSP37"/>
    <mergeCell ref="KSQ37:KSV37"/>
    <mergeCell ref="KSW37:KTB37"/>
    <mergeCell ref="KQI37:KQN37"/>
    <mergeCell ref="KQO37:KQT37"/>
    <mergeCell ref="KQU37:KQZ37"/>
    <mergeCell ref="KRA37:KRF37"/>
    <mergeCell ref="KRG37:KRL37"/>
    <mergeCell ref="KRM37:KRR37"/>
    <mergeCell ref="KOY37:KPD37"/>
    <mergeCell ref="KPE37:KPJ37"/>
    <mergeCell ref="KPK37:KPP37"/>
    <mergeCell ref="KPQ37:KPV37"/>
    <mergeCell ref="KPW37:KQB37"/>
    <mergeCell ref="KQC37:KQH37"/>
    <mergeCell ref="KFG37:KFL37"/>
    <mergeCell ref="KFM37:KFR37"/>
    <mergeCell ref="KFS37:KFX37"/>
    <mergeCell ref="KFY37:KGD37"/>
    <mergeCell ref="KGE37:KGJ37"/>
    <mergeCell ref="KGK37:KGP37"/>
    <mergeCell ref="KDW37:KEB37"/>
    <mergeCell ref="KEC37:KEH37"/>
    <mergeCell ref="KEI37:KEN37"/>
    <mergeCell ref="KEO37:KET37"/>
    <mergeCell ref="KEU37:KEZ37"/>
    <mergeCell ref="KFA37:KFF37"/>
    <mergeCell ref="KCM37:KCR37"/>
    <mergeCell ref="KCS37:KCX37"/>
    <mergeCell ref="KCY37:KDD37"/>
    <mergeCell ref="KDE37:KDJ37"/>
    <mergeCell ref="KDK37:KDP37"/>
    <mergeCell ref="KDQ37:KDV37"/>
    <mergeCell ref="KJK37:KJP37"/>
    <mergeCell ref="KJQ37:KJV37"/>
    <mergeCell ref="KJW37:KKB37"/>
    <mergeCell ref="KKC37:KKH37"/>
    <mergeCell ref="KKI37:KKN37"/>
    <mergeCell ref="KKO37:KKT37"/>
    <mergeCell ref="KIA37:KIF37"/>
    <mergeCell ref="KIG37:KIL37"/>
    <mergeCell ref="KIM37:KIR37"/>
    <mergeCell ref="KIS37:KIX37"/>
    <mergeCell ref="KIY37:KJD37"/>
    <mergeCell ref="KJE37:KJJ37"/>
    <mergeCell ref="KGQ37:KGV37"/>
    <mergeCell ref="KGW37:KHB37"/>
    <mergeCell ref="KHC37:KHH37"/>
    <mergeCell ref="KHI37:KHN37"/>
    <mergeCell ref="KHO37:KHT37"/>
    <mergeCell ref="KHU37:KHZ37"/>
    <mergeCell ref="JWY37:JXD37"/>
    <mergeCell ref="JXE37:JXJ37"/>
    <mergeCell ref="JXK37:JXP37"/>
    <mergeCell ref="JXQ37:JXV37"/>
    <mergeCell ref="JXW37:JYB37"/>
    <mergeCell ref="JYC37:JYH37"/>
    <mergeCell ref="JVO37:JVT37"/>
    <mergeCell ref="JVU37:JVZ37"/>
    <mergeCell ref="JWA37:JWF37"/>
    <mergeCell ref="JWG37:JWL37"/>
    <mergeCell ref="JWM37:JWR37"/>
    <mergeCell ref="JWS37:JWX37"/>
    <mergeCell ref="JUE37:JUJ37"/>
    <mergeCell ref="JUK37:JUP37"/>
    <mergeCell ref="JUQ37:JUV37"/>
    <mergeCell ref="JUW37:JVB37"/>
    <mergeCell ref="JVC37:JVH37"/>
    <mergeCell ref="JVI37:JVN37"/>
    <mergeCell ref="KBC37:KBH37"/>
    <mergeCell ref="KBI37:KBN37"/>
    <mergeCell ref="KBO37:KBT37"/>
    <mergeCell ref="KBU37:KBZ37"/>
    <mergeCell ref="KCA37:KCF37"/>
    <mergeCell ref="KCG37:KCL37"/>
    <mergeCell ref="JZS37:JZX37"/>
    <mergeCell ref="JZY37:KAD37"/>
    <mergeCell ref="KAE37:KAJ37"/>
    <mergeCell ref="KAK37:KAP37"/>
    <mergeCell ref="KAQ37:KAV37"/>
    <mergeCell ref="KAW37:KBB37"/>
    <mergeCell ref="JYI37:JYN37"/>
    <mergeCell ref="JYO37:JYT37"/>
    <mergeCell ref="JYU37:JYZ37"/>
    <mergeCell ref="JZA37:JZF37"/>
    <mergeCell ref="JZG37:JZL37"/>
    <mergeCell ref="JZM37:JZR37"/>
    <mergeCell ref="JOQ37:JOV37"/>
    <mergeCell ref="JOW37:JPB37"/>
    <mergeCell ref="JPC37:JPH37"/>
    <mergeCell ref="JPI37:JPN37"/>
    <mergeCell ref="JPO37:JPT37"/>
    <mergeCell ref="JPU37:JPZ37"/>
    <mergeCell ref="JNG37:JNL37"/>
    <mergeCell ref="JNM37:JNR37"/>
    <mergeCell ref="JNS37:JNX37"/>
    <mergeCell ref="JNY37:JOD37"/>
    <mergeCell ref="JOE37:JOJ37"/>
    <mergeCell ref="JOK37:JOP37"/>
    <mergeCell ref="JLW37:JMB37"/>
    <mergeCell ref="JMC37:JMH37"/>
    <mergeCell ref="JMI37:JMN37"/>
    <mergeCell ref="JMO37:JMT37"/>
    <mergeCell ref="JMU37:JMZ37"/>
    <mergeCell ref="JNA37:JNF37"/>
    <mergeCell ref="JSU37:JSZ37"/>
    <mergeCell ref="JTA37:JTF37"/>
    <mergeCell ref="JTG37:JTL37"/>
    <mergeCell ref="JTM37:JTR37"/>
    <mergeCell ref="JTS37:JTX37"/>
    <mergeCell ref="JTY37:JUD37"/>
    <mergeCell ref="JRK37:JRP37"/>
    <mergeCell ref="JRQ37:JRV37"/>
    <mergeCell ref="JRW37:JSB37"/>
    <mergeCell ref="JSC37:JSH37"/>
    <mergeCell ref="JSI37:JSN37"/>
    <mergeCell ref="JSO37:JST37"/>
    <mergeCell ref="JQA37:JQF37"/>
    <mergeCell ref="JQG37:JQL37"/>
    <mergeCell ref="JQM37:JQR37"/>
    <mergeCell ref="JQS37:JQX37"/>
    <mergeCell ref="JQY37:JRD37"/>
    <mergeCell ref="JRE37:JRJ37"/>
    <mergeCell ref="JGI37:JGN37"/>
    <mergeCell ref="JGO37:JGT37"/>
    <mergeCell ref="JGU37:JGZ37"/>
    <mergeCell ref="JHA37:JHF37"/>
    <mergeCell ref="JHG37:JHL37"/>
    <mergeCell ref="JHM37:JHR37"/>
    <mergeCell ref="JEY37:JFD37"/>
    <mergeCell ref="JFE37:JFJ37"/>
    <mergeCell ref="JFK37:JFP37"/>
    <mergeCell ref="JFQ37:JFV37"/>
    <mergeCell ref="JFW37:JGB37"/>
    <mergeCell ref="JGC37:JGH37"/>
    <mergeCell ref="JDO37:JDT37"/>
    <mergeCell ref="JDU37:JDZ37"/>
    <mergeCell ref="JEA37:JEF37"/>
    <mergeCell ref="JEG37:JEL37"/>
    <mergeCell ref="JEM37:JER37"/>
    <mergeCell ref="JES37:JEX37"/>
    <mergeCell ref="JKM37:JKR37"/>
    <mergeCell ref="JKS37:JKX37"/>
    <mergeCell ref="JKY37:JLD37"/>
    <mergeCell ref="JLE37:JLJ37"/>
    <mergeCell ref="JLK37:JLP37"/>
    <mergeCell ref="JLQ37:JLV37"/>
    <mergeCell ref="JJC37:JJH37"/>
    <mergeCell ref="JJI37:JJN37"/>
    <mergeCell ref="JJO37:JJT37"/>
    <mergeCell ref="JJU37:JJZ37"/>
    <mergeCell ref="JKA37:JKF37"/>
    <mergeCell ref="JKG37:JKL37"/>
    <mergeCell ref="JHS37:JHX37"/>
    <mergeCell ref="JHY37:JID37"/>
    <mergeCell ref="JIE37:JIJ37"/>
    <mergeCell ref="JIK37:JIP37"/>
    <mergeCell ref="JIQ37:JIV37"/>
    <mergeCell ref="JIW37:JJB37"/>
    <mergeCell ref="IYA37:IYF37"/>
    <mergeCell ref="IYG37:IYL37"/>
    <mergeCell ref="IYM37:IYR37"/>
    <mergeCell ref="IYS37:IYX37"/>
    <mergeCell ref="IYY37:IZD37"/>
    <mergeCell ref="IZE37:IZJ37"/>
    <mergeCell ref="IWQ37:IWV37"/>
    <mergeCell ref="IWW37:IXB37"/>
    <mergeCell ref="IXC37:IXH37"/>
    <mergeCell ref="IXI37:IXN37"/>
    <mergeCell ref="IXO37:IXT37"/>
    <mergeCell ref="IXU37:IXZ37"/>
    <mergeCell ref="IVG37:IVL37"/>
    <mergeCell ref="IVM37:IVR37"/>
    <mergeCell ref="IVS37:IVX37"/>
    <mergeCell ref="IVY37:IWD37"/>
    <mergeCell ref="IWE37:IWJ37"/>
    <mergeCell ref="IWK37:IWP37"/>
    <mergeCell ref="JCE37:JCJ37"/>
    <mergeCell ref="JCK37:JCP37"/>
    <mergeCell ref="JCQ37:JCV37"/>
    <mergeCell ref="JCW37:JDB37"/>
    <mergeCell ref="JDC37:JDH37"/>
    <mergeCell ref="JDI37:JDN37"/>
    <mergeCell ref="JAU37:JAZ37"/>
    <mergeCell ref="JBA37:JBF37"/>
    <mergeCell ref="JBG37:JBL37"/>
    <mergeCell ref="JBM37:JBR37"/>
    <mergeCell ref="JBS37:JBX37"/>
    <mergeCell ref="JBY37:JCD37"/>
    <mergeCell ref="IZK37:IZP37"/>
    <mergeCell ref="IZQ37:IZV37"/>
    <mergeCell ref="IZW37:JAB37"/>
    <mergeCell ref="JAC37:JAH37"/>
    <mergeCell ref="JAI37:JAN37"/>
    <mergeCell ref="JAO37:JAT37"/>
    <mergeCell ref="IPS37:IPX37"/>
    <mergeCell ref="IPY37:IQD37"/>
    <mergeCell ref="IQE37:IQJ37"/>
    <mergeCell ref="IQK37:IQP37"/>
    <mergeCell ref="IQQ37:IQV37"/>
    <mergeCell ref="IQW37:IRB37"/>
    <mergeCell ref="IOI37:ION37"/>
    <mergeCell ref="IOO37:IOT37"/>
    <mergeCell ref="IOU37:IOZ37"/>
    <mergeCell ref="IPA37:IPF37"/>
    <mergeCell ref="IPG37:IPL37"/>
    <mergeCell ref="IPM37:IPR37"/>
    <mergeCell ref="IMY37:IND37"/>
    <mergeCell ref="INE37:INJ37"/>
    <mergeCell ref="INK37:INP37"/>
    <mergeCell ref="INQ37:INV37"/>
    <mergeCell ref="INW37:IOB37"/>
    <mergeCell ref="IOC37:IOH37"/>
    <mergeCell ref="ITW37:IUB37"/>
    <mergeCell ref="IUC37:IUH37"/>
    <mergeCell ref="IUI37:IUN37"/>
    <mergeCell ref="IUO37:IUT37"/>
    <mergeCell ref="IUU37:IUZ37"/>
    <mergeCell ref="IVA37:IVF37"/>
    <mergeCell ref="ISM37:ISR37"/>
    <mergeCell ref="ISS37:ISX37"/>
    <mergeCell ref="ISY37:ITD37"/>
    <mergeCell ref="ITE37:ITJ37"/>
    <mergeCell ref="ITK37:ITP37"/>
    <mergeCell ref="ITQ37:ITV37"/>
    <mergeCell ref="IRC37:IRH37"/>
    <mergeCell ref="IRI37:IRN37"/>
    <mergeCell ref="IRO37:IRT37"/>
    <mergeCell ref="IRU37:IRZ37"/>
    <mergeCell ref="ISA37:ISF37"/>
    <mergeCell ref="ISG37:ISL37"/>
    <mergeCell ref="IHK37:IHP37"/>
    <mergeCell ref="IHQ37:IHV37"/>
    <mergeCell ref="IHW37:IIB37"/>
    <mergeCell ref="IIC37:IIH37"/>
    <mergeCell ref="III37:IIN37"/>
    <mergeCell ref="IIO37:IIT37"/>
    <mergeCell ref="IGA37:IGF37"/>
    <mergeCell ref="IGG37:IGL37"/>
    <mergeCell ref="IGM37:IGR37"/>
    <mergeCell ref="IGS37:IGX37"/>
    <mergeCell ref="IGY37:IHD37"/>
    <mergeCell ref="IHE37:IHJ37"/>
    <mergeCell ref="IEQ37:IEV37"/>
    <mergeCell ref="IEW37:IFB37"/>
    <mergeCell ref="IFC37:IFH37"/>
    <mergeCell ref="IFI37:IFN37"/>
    <mergeCell ref="IFO37:IFT37"/>
    <mergeCell ref="IFU37:IFZ37"/>
    <mergeCell ref="ILO37:ILT37"/>
    <mergeCell ref="ILU37:ILZ37"/>
    <mergeCell ref="IMA37:IMF37"/>
    <mergeCell ref="IMG37:IML37"/>
    <mergeCell ref="IMM37:IMR37"/>
    <mergeCell ref="IMS37:IMX37"/>
    <mergeCell ref="IKE37:IKJ37"/>
    <mergeCell ref="IKK37:IKP37"/>
    <mergeCell ref="IKQ37:IKV37"/>
    <mergeCell ref="IKW37:ILB37"/>
    <mergeCell ref="ILC37:ILH37"/>
    <mergeCell ref="ILI37:ILN37"/>
    <mergeCell ref="IIU37:IIZ37"/>
    <mergeCell ref="IJA37:IJF37"/>
    <mergeCell ref="IJG37:IJL37"/>
    <mergeCell ref="IJM37:IJR37"/>
    <mergeCell ref="IJS37:IJX37"/>
    <mergeCell ref="IJY37:IKD37"/>
    <mergeCell ref="HZC37:HZH37"/>
    <mergeCell ref="HZI37:HZN37"/>
    <mergeCell ref="HZO37:HZT37"/>
    <mergeCell ref="HZU37:HZZ37"/>
    <mergeCell ref="IAA37:IAF37"/>
    <mergeCell ref="IAG37:IAL37"/>
    <mergeCell ref="HXS37:HXX37"/>
    <mergeCell ref="HXY37:HYD37"/>
    <mergeCell ref="HYE37:HYJ37"/>
    <mergeCell ref="HYK37:HYP37"/>
    <mergeCell ref="HYQ37:HYV37"/>
    <mergeCell ref="HYW37:HZB37"/>
    <mergeCell ref="HWI37:HWN37"/>
    <mergeCell ref="HWO37:HWT37"/>
    <mergeCell ref="HWU37:HWZ37"/>
    <mergeCell ref="HXA37:HXF37"/>
    <mergeCell ref="HXG37:HXL37"/>
    <mergeCell ref="HXM37:HXR37"/>
    <mergeCell ref="IDG37:IDL37"/>
    <mergeCell ref="IDM37:IDR37"/>
    <mergeCell ref="IDS37:IDX37"/>
    <mergeCell ref="IDY37:IED37"/>
    <mergeCell ref="IEE37:IEJ37"/>
    <mergeCell ref="IEK37:IEP37"/>
    <mergeCell ref="IBW37:ICB37"/>
    <mergeCell ref="ICC37:ICH37"/>
    <mergeCell ref="ICI37:ICN37"/>
    <mergeCell ref="ICO37:ICT37"/>
    <mergeCell ref="ICU37:ICZ37"/>
    <mergeCell ref="IDA37:IDF37"/>
    <mergeCell ref="IAM37:IAR37"/>
    <mergeCell ref="IAS37:IAX37"/>
    <mergeCell ref="IAY37:IBD37"/>
    <mergeCell ref="IBE37:IBJ37"/>
    <mergeCell ref="IBK37:IBP37"/>
    <mergeCell ref="IBQ37:IBV37"/>
    <mergeCell ref="HQU37:HQZ37"/>
    <mergeCell ref="HRA37:HRF37"/>
    <mergeCell ref="HRG37:HRL37"/>
    <mergeCell ref="HRM37:HRR37"/>
    <mergeCell ref="HRS37:HRX37"/>
    <mergeCell ref="HRY37:HSD37"/>
    <mergeCell ref="HPK37:HPP37"/>
    <mergeCell ref="HPQ37:HPV37"/>
    <mergeCell ref="HPW37:HQB37"/>
    <mergeCell ref="HQC37:HQH37"/>
    <mergeCell ref="HQI37:HQN37"/>
    <mergeCell ref="HQO37:HQT37"/>
    <mergeCell ref="HOA37:HOF37"/>
    <mergeCell ref="HOG37:HOL37"/>
    <mergeCell ref="HOM37:HOR37"/>
    <mergeCell ref="HOS37:HOX37"/>
    <mergeCell ref="HOY37:HPD37"/>
    <mergeCell ref="HPE37:HPJ37"/>
    <mergeCell ref="HUY37:HVD37"/>
    <mergeCell ref="HVE37:HVJ37"/>
    <mergeCell ref="HVK37:HVP37"/>
    <mergeCell ref="HVQ37:HVV37"/>
    <mergeCell ref="HVW37:HWB37"/>
    <mergeCell ref="HWC37:HWH37"/>
    <mergeCell ref="HTO37:HTT37"/>
    <mergeCell ref="HTU37:HTZ37"/>
    <mergeCell ref="HUA37:HUF37"/>
    <mergeCell ref="HUG37:HUL37"/>
    <mergeCell ref="HUM37:HUR37"/>
    <mergeCell ref="HUS37:HUX37"/>
    <mergeCell ref="HSE37:HSJ37"/>
    <mergeCell ref="HSK37:HSP37"/>
    <mergeCell ref="HSQ37:HSV37"/>
    <mergeCell ref="HSW37:HTB37"/>
    <mergeCell ref="HTC37:HTH37"/>
    <mergeCell ref="HTI37:HTN37"/>
    <mergeCell ref="HIM37:HIR37"/>
    <mergeCell ref="HIS37:HIX37"/>
    <mergeCell ref="HIY37:HJD37"/>
    <mergeCell ref="HJE37:HJJ37"/>
    <mergeCell ref="HJK37:HJP37"/>
    <mergeCell ref="HJQ37:HJV37"/>
    <mergeCell ref="HHC37:HHH37"/>
    <mergeCell ref="HHI37:HHN37"/>
    <mergeCell ref="HHO37:HHT37"/>
    <mergeCell ref="HHU37:HHZ37"/>
    <mergeCell ref="HIA37:HIF37"/>
    <mergeCell ref="HIG37:HIL37"/>
    <mergeCell ref="HFS37:HFX37"/>
    <mergeCell ref="HFY37:HGD37"/>
    <mergeCell ref="HGE37:HGJ37"/>
    <mergeCell ref="HGK37:HGP37"/>
    <mergeCell ref="HGQ37:HGV37"/>
    <mergeCell ref="HGW37:HHB37"/>
    <mergeCell ref="HMQ37:HMV37"/>
    <mergeCell ref="HMW37:HNB37"/>
    <mergeCell ref="HNC37:HNH37"/>
    <mergeCell ref="HNI37:HNN37"/>
    <mergeCell ref="HNO37:HNT37"/>
    <mergeCell ref="HNU37:HNZ37"/>
    <mergeCell ref="HLG37:HLL37"/>
    <mergeCell ref="HLM37:HLR37"/>
    <mergeCell ref="HLS37:HLX37"/>
    <mergeCell ref="HLY37:HMD37"/>
    <mergeCell ref="HME37:HMJ37"/>
    <mergeCell ref="HMK37:HMP37"/>
    <mergeCell ref="HJW37:HKB37"/>
    <mergeCell ref="HKC37:HKH37"/>
    <mergeCell ref="HKI37:HKN37"/>
    <mergeCell ref="HKO37:HKT37"/>
    <mergeCell ref="HKU37:HKZ37"/>
    <mergeCell ref="HLA37:HLF37"/>
    <mergeCell ref="HAE37:HAJ37"/>
    <mergeCell ref="HAK37:HAP37"/>
    <mergeCell ref="HAQ37:HAV37"/>
    <mergeCell ref="HAW37:HBB37"/>
    <mergeCell ref="HBC37:HBH37"/>
    <mergeCell ref="HBI37:HBN37"/>
    <mergeCell ref="GYU37:GYZ37"/>
    <mergeCell ref="GZA37:GZF37"/>
    <mergeCell ref="GZG37:GZL37"/>
    <mergeCell ref="GZM37:GZR37"/>
    <mergeCell ref="GZS37:GZX37"/>
    <mergeCell ref="GZY37:HAD37"/>
    <mergeCell ref="GXK37:GXP37"/>
    <mergeCell ref="GXQ37:GXV37"/>
    <mergeCell ref="GXW37:GYB37"/>
    <mergeCell ref="GYC37:GYH37"/>
    <mergeCell ref="GYI37:GYN37"/>
    <mergeCell ref="GYO37:GYT37"/>
    <mergeCell ref="HEI37:HEN37"/>
    <mergeCell ref="HEO37:HET37"/>
    <mergeCell ref="HEU37:HEZ37"/>
    <mergeCell ref="HFA37:HFF37"/>
    <mergeCell ref="HFG37:HFL37"/>
    <mergeCell ref="HFM37:HFR37"/>
    <mergeCell ref="HCY37:HDD37"/>
    <mergeCell ref="HDE37:HDJ37"/>
    <mergeCell ref="HDK37:HDP37"/>
    <mergeCell ref="HDQ37:HDV37"/>
    <mergeCell ref="HDW37:HEB37"/>
    <mergeCell ref="HEC37:HEH37"/>
    <mergeCell ref="HBO37:HBT37"/>
    <mergeCell ref="HBU37:HBZ37"/>
    <mergeCell ref="HCA37:HCF37"/>
    <mergeCell ref="HCG37:HCL37"/>
    <mergeCell ref="HCM37:HCR37"/>
    <mergeCell ref="HCS37:HCX37"/>
    <mergeCell ref="GRW37:GSB37"/>
    <mergeCell ref="GSC37:GSH37"/>
    <mergeCell ref="GSI37:GSN37"/>
    <mergeCell ref="GSO37:GST37"/>
    <mergeCell ref="GSU37:GSZ37"/>
    <mergeCell ref="GTA37:GTF37"/>
    <mergeCell ref="GQM37:GQR37"/>
    <mergeCell ref="GQS37:GQX37"/>
    <mergeCell ref="GQY37:GRD37"/>
    <mergeCell ref="GRE37:GRJ37"/>
    <mergeCell ref="GRK37:GRP37"/>
    <mergeCell ref="GRQ37:GRV37"/>
    <mergeCell ref="GPC37:GPH37"/>
    <mergeCell ref="GPI37:GPN37"/>
    <mergeCell ref="GPO37:GPT37"/>
    <mergeCell ref="GPU37:GPZ37"/>
    <mergeCell ref="GQA37:GQF37"/>
    <mergeCell ref="GQG37:GQL37"/>
    <mergeCell ref="GWA37:GWF37"/>
    <mergeCell ref="GWG37:GWL37"/>
    <mergeCell ref="GWM37:GWR37"/>
    <mergeCell ref="GWS37:GWX37"/>
    <mergeCell ref="GWY37:GXD37"/>
    <mergeCell ref="GXE37:GXJ37"/>
    <mergeCell ref="GUQ37:GUV37"/>
    <mergeCell ref="GUW37:GVB37"/>
    <mergeCell ref="GVC37:GVH37"/>
    <mergeCell ref="GVI37:GVN37"/>
    <mergeCell ref="GVO37:GVT37"/>
    <mergeCell ref="GVU37:GVZ37"/>
    <mergeCell ref="GTG37:GTL37"/>
    <mergeCell ref="GTM37:GTR37"/>
    <mergeCell ref="GTS37:GTX37"/>
    <mergeCell ref="GTY37:GUD37"/>
    <mergeCell ref="GUE37:GUJ37"/>
    <mergeCell ref="GUK37:GUP37"/>
    <mergeCell ref="GJO37:GJT37"/>
    <mergeCell ref="GJU37:GJZ37"/>
    <mergeCell ref="GKA37:GKF37"/>
    <mergeCell ref="GKG37:GKL37"/>
    <mergeCell ref="GKM37:GKR37"/>
    <mergeCell ref="GKS37:GKX37"/>
    <mergeCell ref="GIE37:GIJ37"/>
    <mergeCell ref="GIK37:GIP37"/>
    <mergeCell ref="GIQ37:GIV37"/>
    <mergeCell ref="GIW37:GJB37"/>
    <mergeCell ref="GJC37:GJH37"/>
    <mergeCell ref="GJI37:GJN37"/>
    <mergeCell ref="GGU37:GGZ37"/>
    <mergeCell ref="GHA37:GHF37"/>
    <mergeCell ref="GHG37:GHL37"/>
    <mergeCell ref="GHM37:GHR37"/>
    <mergeCell ref="GHS37:GHX37"/>
    <mergeCell ref="GHY37:GID37"/>
    <mergeCell ref="GNS37:GNX37"/>
    <mergeCell ref="GNY37:GOD37"/>
    <mergeCell ref="GOE37:GOJ37"/>
    <mergeCell ref="GOK37:GOP37"/>
    <mergeCell ref="GOQ37:GOV37"/>
    <mergeCell ref="GOW37:GPB37"/>
    <mergeCell ref="GMI37:GMN37"/>
    <mergeCell ref="GMO37:GMT37"/>
    <mergeCell ref="GMU37:GMZ37"/>
    <mergeCell ref="GNA37:GNF37"/>
    <mergeCell ref="GNG37:GNL37"/>
    <mergeCell ref="GNM37:GNR37"/>
    <mergeCell ref="GKY37:GLD37"/>
    <mergeCell ref="GLE37:GLJ37"/>
    <mergeCell ref="GLK37:GLP37"/>
    <mergeCell ref="GLQ37:GLV37"/>
    <mergeCell ref="GLW37:GMB37"/>
    <mergeCell ref="GMC37:GMH37"/>
    <mergeCell ref="GBG37:GBL37"/>
    <mergeCell ref="GBM37:GBR37"/>
    <mergeCell ref="GBS37:GBX37"/>
    <mergeCell ref="GBY37:GCD37"/>
    <mergeCell ref="GCE37:GCJ37"/>
    <mergeCell ref="GCK37:GCP37"/>
    <mergeCell ref="FZW37:GAB37"/>
    <mergeCell ref="GAC37:GAH37"/>
    <mergeCell ref="GAI37:GAN37"/>
    <mergeCell ref="GAO37:GAT37"/>
    <mergeCell ref="GAU37:GAZ37"/>
    <mergeCell ref="GBA37:GBF37"/>
    <mergeCell ref="FYM37:FYR37"/>
    <mergeCell ref="FYS37:FYX37"/>
    <mergeCell ref="FYY37:FZD37"/>
    <mergeCell ref="FZE37:FZJ37"/>
    <mergeCell ref="FZK37:FZP37"/>
    <mergeCell ref="FZQ37:FZV37"/>
    <mergeCell ref="GFK37:GFP37"/>
    <mergeCell ref="GFQ37:GFV37"/>
    <mergeCell ref="GFW37:GGB37"/>
    <mergeCell ref="GGC37:GGH37"/>
    <mergeCell ref="GGI37:GGN37"/>
    <mergeCell ref="GGO37:GGT37"/>
    <mergeCell ref="GEA37:GEF37"/>
    <mergeCell ref="GEG37:GEL37"/>
    <mergeCell ref="GEM37:GER37"/>
    <mergeCell ref="GES37:GEX37"/>
    <mergeCell ref="GEY37:GFD37"/>
    <mergeCell ref="GFE37:GFJ37"/>
    <mergeCell ref="GCQ37:GCV37"/>
    <mergeCell ref="GCW37:GDB37"/>
    <mergeCell ref="GDC37:GDH37"/>
    <mergeCell ref="GDI37:GDN37"/>
    <mergeCell ref="GDO37:GDT37"/>
    <mergeCell ref="GDU37:GDZ37"/>
    <mergeCell ref="FSY37:FTD37"/>
    <mergeCell ref="FTE37:FTJ37"/>
    <mergeCell ref="FTK37:FTP37"/>
    <mergeCell ref="FTQ37:FTV37"/>
    <mergeCell ref="FTW37:FUB37"/>
    <mergeCell ref="FUC37:FUH37"/>
    <mergeCell ref="FRO37:FRT37"/>
    <mergeCell ref="FRU37:FRZ37"/>
    <mergeCell ref="FSA37:FSF37"/>
    <mergeCell ref="FSG37:FSL37"/>
    <mergeCell ref="FSM37:FSR37"/>
    <mergeCell ref="FSS37:FSX37"/>
    <mergeCell ref="FQE37:FQJ37"/>
    <mergeCell ref="FQK37:FQP37"/>
    <mergeCell ref="FQQ37:FQV37"/>
    <mergeCell ref="FQW37:FRB37"/>
    <mergeCell ref="FRC37:FRH37"/>
    <mergeCell ref="FRI37:FRN37"/>
    <mergeCell ref="FXC37:FXH37"/>
    <mergeCell ref="FXI37:FXN37"/>
    <mergeCell ref="FXO37:FXT37"/>
    <mergeCell ref="FXU37:FXZ37"/>
    <mergeCell ref="FYA37:FYF37"/>
    <mergeCell ref="FYG37:FYL37"/>
    <mergeCell ref="FVS37:FVX37"/>
    <mergeCell ref="FVY37:FWD37"/>
    <mergeCell ref="FWE37:FWJ37"/>
    <mergeCell ref="FWK37:FWP37"/>
    <mergeCell ref="FWQ37:FWV37"/>
    <mergeCell ref="FWW37:FXB37"/>
    <mergeCell ref="FUI37:FUN37"/>
    <mergeCell ref="FUO37:FUT37"/>
    <mergeCell ref="FUU37:FUZ37"/>
    <mergeCell ref="FVA37:FVF37"/>
    <mergeCell ref="FVG37:FVL37"/>
    <mergeCell ref="FVM37:FVR37"/>
    <mergeCell ref="FKQ37:FKV37"/>
    <mergeCell ref="FKW37:FLB37"/>
    <mergeCell ref="FLC37:FLH37"/>
    <mergeCell ref="FLI37:FLN37"/>
    <mergeCell ref="FLO37:FLT37"/>
    <mergeCell ref="FLU37:FLZ37"/>
    <mergeCell ref="FJG37:FJL37"/>
    <mergeCell ref="FJM37:FJR37"/>
    <mergeCell ref="FJS37:FJX37"/>
    <mergeCell ref="FJY37:FKD37"/>
    <mergeCell ref="FKE37:FKJ37"/>
    <mergeCell ref="FKK37:FKP37"/>
    <mergeCell ref="FHW37:FIB37"/>
    <mergeCell ref="FIC37:FIH37"/>
    <mergeCell ref="FII37:FIN37"/>
    <mergeCell ref="FIO37:FIT37"/>
    <mergeCell ref="FIU37:FIZ37"/>
    <mergeCell ref="FJA37:FJF37"/>
    <mergeCell ref="FOU37:FOZ37"/>
    <mergeCell ref="FPA37:FPF37"/>
    <mergeCell ref="FPG37:FPL37"/>
    <mergeCell ref="FPM37:FPR37"/>
    <mergeCell ref="FPS37:FPX37"/>
    <mergeCell ref="FPY37:FQD37"/>
    <mergeCell ref="FNK37:FNP37"/>
    <mergeCell ref="FNQ37:FNV37"/>
    <mergeCell ref="FNW37:FOB37"/>
    <mergeCell ref="FOC37:FOH37"/>
    <mergeCell ref="FOI37:FON37"/>
    <mergeCell ref="FOO37:FOT37"/>
    <mergeCell ref="FMA37:FMF37"/>
    <mergeCell ref="FMG37:FML37"/>
    <mergeCell ref="FMM37:FMR37"/>
    <mergeCell ref="FMS37:FMX37"/>
    <mergeCell ref="FMY37:FND37"/>
    <mergeCell ref="FNE37:FNJ37"/>
    <mergeCell ref="FCI37:FCN37"/>
    <mergeCell ref="FCO37:FCT37"/>
    <mergeCell ref="FCU37:FCZ37"/>
    <mergeCell ref="FDA37:FDF37"/>
    <mergeCell ref="FDG37:FDL37"/>
    <mergeCell ref="FDM37:FDR37"/>
    <mergeCell ref="FAY37:FBD37"/>
    <mergeCell ref="FBE37:FBJ37"/>
    <mergeCell ref="FBK37:FBP37"/>
    <mergeCell ref="FBQ37:FBV37"/>
    <mergeCell ref="FBW37:FCB37"/>
    <mergeCell ref="FCC37:FCH37"/>
    <mergeCell ref="EZO37:EZT37"/>
    <mergeCell ref="EZU37:EZZ37"/>
    <mergeCell ref="FAA37:FAF37"/>
    <mergeCell ref="FAG37:FAL37"/>
    <mergeCell ref="FAM37:FAR37"/>
    <mergeCell ref="FAS37:FAX37"/>
    <mergeCell ref="FGM37:FGR37"/>
    <mergeCell ref="FGS37:FGX37"/>
    <mergeCell ref="FGY37:FHD37"/>
    <mergeCell ref="FHE37:FHJ37"/>
    <mergeCell ref="FHK37:FHP37"/>
    <mergeCell ref="FHQ37:FHV37"/>
    <mergeCell ref="FFC37:FFH37"/>
    <mergeCell ref="FFI37:FFN37"/>
    <mergeCell ref="FFO37:FFT37"/>
    <mergeCell ref="FFU37:FFZ37"/>
    <mergeCell ref="FGA37:FGF37"/>
    <mergeCell ref="FGG37:FGL37"/>
    <mergeCell ref="FDS37:FDX37"/>
    <mergeCell ref="FDY37:FED37"/>
    <mergeCell ref="FEE37:FEJ37"/>
    <mergeCell ref="FEK37:FEP37"/>
    <mergeCell ref="FEQ37:FEV37"/>
    <mergeCell ref="FEW37:FFB37"/>
    <mergeCell ref="EUA37:EUF37"/>
    <mergeCell ref="EUG37:EUL37"/>
    <mergeCell ref="EUM37:EUR37"/>
    <mergeCell ref="EUS37:EUX37"/>
    <mergeCell ref="EUY37:EVD37"/>
    <mergeCell ref="EVE37:EVJ37"/>
    <mergeCell ref="ESQ37:ESV37"/>
    <mergeCell ref="ESW37:ETB37"/>
    <mergeCell ref="ETC37:ETH37"/>
    <mergeCell ref="ETI37:ETN37"/>
    <mergeCell ref="ETO37:ETT37"/>
    <mergeCell ref="ETU37:ETZ37"/>
    <mergeCell ref="ERG37:ERL37"/>
    <mergeCell ref="ERM37:ERR37"/>
    <mergeCell ref="ERS37:ERX37"/>
    <mergeCell ref="ERY37:ESD37"/>
    <mergeCell ref="ESE37:ESJ37"/>
    <mergeCell ref="ESK37:ESP37"/>
    <mergeCell ref="EYE37:EYJ37"/>
    <mergeCell ref="EYK37:EYP37"/>
    <mergeCell ref="EYQ37:EYV37"/>
    <mergeCell ref="EYW37:EZB37"/>
    <mergeCell ref="EZC37:EZH37"/>
    <mergeCell ref="EZI37:EZN37"/>
    <mergeCell ref="EWU37:EWZ37"/>
    <mergeCell ref="EXA37:EXF37"/>
    <mergeCell ref="EXG37:EXL37"/>
    <mergeCell ref="EXM37:EXR37"/>
    <mergeCell ref="EXS37:EXX37"/>
    <mergeCell ref="EXY37:EYD37"/>
    <mergeCell ref="EVK37:EVP37"/>
    <mergeCell ref="EVQ37:EVV37"/>
    <mergeCell ref="EVW37:EWB37"/>
    <mergeCell ref="EWC37:EWH37"/>
    <mergeCell ref="EWI37:EWN37"/>
    <mergeCell ref="EWO37:EWT37"/>
    <mergeCell ref="ELS37:ELX37"/>
    <mergeCell ref="ELY37:EMD37"/>
    <mergeCell ref="EME37:EMJ37"/>
    <mergeCell ref="EMK37:EMP37"/>
    <mergeCell ref="EMQ37:EMV37"/>
    <mergeCell ref="EMW37:ENB37"/>
    <mergeCell ref="EKI37:EKN37"/>
    <mergeCell ref="EKO37:EKT37"/>
    <mergeCell ref="EKU37:EKZ37"/>
    <mergeCell ref="ELA37:ELF37"/>
    <mergeCell ref="ELG37:ELL37"/>
    <mergeCell ref="ELM37:ELR37"/>
    <mergeCell ref="EIY37:EJD37"/>
    <mergeCell ref="EJE37:EJJ37"/>
    <mergeCell ref="EJK37:EJP37"/>
    <mergeCell ref="EJQ37:EJV37"/>
    <mergeCell ref="EJW37:EKB37"/>
    <mergeCell ref="EKC37:EKH37"/>
    <mergeCell ref="EPW37:EQB37"/>
    <mergeCell ref="EQC37:EQH37"/>
    <mergeCell ref="EQI37:EQN37"/>
    <mergeCell ref="EQO37:EQT37"/>
    <mergeCell ref="EQU37:EQZ37"/>
    <mergeCell ref="ERA37:ERF37"/>
    <mergeCell ref="EOM37:EOR37"/>
    <mergeCell ref="EOS37:EOX37"/>
    <mergeCell ref="EOY37:EPD37"/>
    <mergeCell ref="EPE37:EPJ37"/>
    <mergeCell ref="EPK37:EPP37"/>
    <mergeCell ref="EPQ37:EPV37"/>
    <mergeCell ref="ENC37:ENH37"/>
    <mergeCell ref="ENI37:ENN37"/>
    <mergeCell ref="ENO37:ENT37"/>
    <mergeCell ref="ENU37:ENZ37"/>
    <mergeCell ref="EOA37:EOF37"/>
    <mergeCell ref="EOG37:EOL37"/>
    <mergeCell ref="EDK37:EDP37"/>
    <mergeCell ref="EDQ37:EDV37"/>
    <mergeCell ref="EDW37:EEB37"/>
    <mergeCell ref="EEC37:EEH37"/>
    <mergeCell ref="EEI37:EEN37"/>
    <mergeCell ref="EEO37:EET37"/>
    <mergeCell ref="ECA37:ECF37"/>
    <mergeCell ref="ECG37:ECL37"/>
    <mergeCell ref="ECM37:ECR37"/>
    <mergeCell ref="ECS37:ECX37"/>
    <mergeCell ref="ECY37:EDD37"/>
    <mergeCell ref="EDE37:EDJ37"/>
    <mergeCell ref="EAQ37:EAV37"/>
    <mergeCell ref="EAW37:EBB37"/>
    <mergeCell ref="EBC37:EBH37"/>
    <mergeCell ref="EBI37:EBN37"/>
    <mergeCell ref="EBO37:EBT37"/>
    <mergeCell ref="EBU37:EBZ37"/>
    <mergeCell ref="EHO37:EHT37"/>
    <mergeCell ref="EHU37:EHZ37"/>
    <mergeCell ref="EIA37:EIF37"/>
    <mergeCell ref="EIG37:EIL37"/>
    <mergeCell ref="EIM37:EIR37"/>
    <mergeCell ref="EIS37:EIX37"/>
    <mergeCell ref="EGE37:EGJ37"/>
    <mergeCell ref="EGK37:EGP37"/>
    <mergeCell ref="EGQ37:EGV37"/>
    <mergeCell ref="EGW37:EHB37"/>
    <mergeCell ref="EHC37:EHH37"/>
    <mergeCell ref="EHI37:EHN37"/>
    <mergeCell ref="EEU37:EEZ37"/>
    <mergeCell ref="EFA37:EFF37"/>
    <mergeCell ref="EFG37:EFL37"/>
    <mergeCell ref="EFM37:EFR37"/>
    <mergeCell ref="EFS37:EFX37"/>
    <mergeCell ref="EFY37:EGD37"/>
    <mergeCell ref="DVC37:DVH37"/>
    <mergeCell ref="DVI37:DVN37"/>
    <mergeCell ref="DVO37:DVT37"/>
    <mergeCell ref="DVU37:DVZ37"/>
    <mergeCell ref="DWA37:DWF37"/>
    <mergeCell ref="DWG37:DWL37"/>
    <mergeCell ref="DTS37:DTX37"/>
    <mergeCell ref="DTY37:DUD37"/>
    <mergeCell ref="DUE37:DUJ37"/>
    <mergeCell ref="DUK37:DUP37"/>
    <mergeCell ref="DUQ37:DUV37"/>
    <mergeCell ref="DUW37:DVB37"/>
    <mergeCell ref="DSI37:DSN37"/>
    <mergeCell ref="DSO37:DST37"/>
    <mergeCell ref="DSU37:DSZ37"/>
    <mergeCell ref="DTA37:DTF37"/>
    <mergeCell ref="DTG37:DTL37"/>
    <mergeCell ref="DTM37:DTR37"/>
    <mergeCell ref="DZG37:DZL37"/>
    <mergeCell ref="DZM37:DZR37"/>
    <mergeCell ref="DZS37:DZX37"/>
    <mergeCell ref="DZY37:EAD37"/>
    <mergeCell ref="EAE37:EAJ37"/>
    <mergeCell ref="EAK37:EAP37"/>
    <mergeCell ref="DXW37:DYB37"/>
    <mergeCell ref="DYC37:DYH37"/>
    <mergeCell ref="DYI37:DYN37"/>
    <mergeCell ref="DYO37:DYT37"/>
    <mergeCell ref="DYU37:DYZ37"/>
    <mergeCell ref="DZA37:DZF37"/>
    <mergeCell ref="DWM37:DWR37"/>
    <mergeCell ref="DWS37:DWX37"/>
    <mergeCell ref="DWY37:DXD37"/>
    <mergeCell ref="DXE37:DXJ37"/>
    <mergeCell ref="DXK37:DXP37"/>
    <mergeCell ref="DXQ37:DXV37"/>
    <mergeCell ref="DMU37:DMZ37"/>
    <mergeCell ref="DNA37:DNF37"/>
    <mergeCell ref="DNG37:DNL37"/>
    <mergeCell ref="DNM37:DNR37"/>
    <mergeCell ref="DNS37:DNX37"/>
    <mergeCell ref="DNY37:DOD37"/>
    <mergeCell ref="DLK37:DLP37"/>
    <mergeCell ref="DLQ37:DLV37"/>
    <mergeCell ref="DLW37:DMB37"/>
    <mergeCell ref="DMC37:DMH37"/>
    <mergeCell ref="DMI37:DMN37"/>
    <mergeCell ref="DMO37:DMT37"/>
    <mergeCell ref="DKA37:DKF37"/>
    <mergeCell ref="DKG37:DKL37"/>
    <mergeCell ref="DKM37:DKR37"/>
    <mergeCell ref="DKS37:DKX37"/>
    <mergeCell ref="DKY37:DLD37"/>
    <mergeCell ref="DLE37:DLJ37"/>
    <mergeCell ref="DQY37:DRD37"/>
    <mergeCell ref="DRE37:DRJ37"/>
    <mergeCell ref="DRK37:DRP37"/>
    <mergeCell ref="DRQ37:DRV37"/>
    <mergeCell ref="DRW37:DSB37"/>
    <mergeCell ref="DSC37:DSH37"/>
    <mergeCell ref="DPO37:DPT37"/>
    <mergeCell ref="DPU37:DPZ37"/>
    <mergeCell ref="DQA37:DQF37"/>
    <mergeCell ref="DQG37:DQL37"/>
    <mergeCell ref="DQM37:DQR37"/>
    <mergeCell ref="DQS37:DQX37"/>
    <mergeCell ref="DOE37:DOJ37"/>
    <mergeCell ref="DOK37:DOP37"/>
    <mergeCell ref="DOQ37:DOV37"/>
    <mergeCell ref="DOW37:DPB37"/>
    <mergeCell ref="DPC37:DPH37"/>
    <mergeCell ref="DPI37:DPN37"/>
    <mergeCell ref="DEM37:DER37"/>
    <mergeCell ref="DES37:DEX37"/>
    <mergeCell ref="DEY37:DFD37"/>
    <mergeCell ref="DFE37:DFJ37"/>
    <mergeCell ref="DFK37:DFP37"/>
    <mergeCell ref="DFQ37:DFV37"/>
    <mergeCell ref="DDC37:DDH37"/>
    <mergeCell ref="DDI37:DDN37"/>
    <mergeCell ref="DDO37:DDT37"/>
    <mergeCell ref="DDU37:DDZ37"/>
    <mergeCell ref="DEA37:DEF37"/>
    <mergeCell ref="DEG37:DEL37"/>
    <mergeCell ref="DBS37:DBX37"/>
    <mergeCell ref="DBY37:DCD37"/>
    <mergeCell ref="DCE37:DCJ37"/>
    <mergeCell ref="DCK37:DCP37"/>
    <mergeCell ref="DCQ37:DCV37"/>
    <mergeCell ref="DCW37:DDB37"/>
    <mergeCell ref="DIQ37:DIV37"/>
    <mergeCell ref="DIW37:DJB37"/>
    <mergeCell ref="DJC37:DJH37"/>
    <mergeCell ref="DJI37:DJN37"/>
    <mergeCell ref="DJO37:DJT37"/>
    <mergeCell ref="DJU37:DJZ37"/>
    <mergeCell ref="DHG37:DHL37"/>
    <mergeCell ref="DHM37:DHR37"/>
    <mergeCell ref="DHS37:DHX37"/>
    <mergeCell ref="DHY37:DID37"/>
    <mergeCell ref="DIE37:DIJ37"/>
    <mergeCell ref="DIK37:DIP37"/>
    <mergeCell ref="DFW37:DGB37"/>
    <mergeCell ref="DGC37:DGH37"/>
    <mergeCell ref="DGI37:DGN37"/>
    <mergeCell ref="DGO37:DGT37"/>
    <mergeCell ref="DGU37:DGZ37"/>
    <mergeCell ref="DHA37:DHF37"/>
    <mergeCell ref="CWE37:CWJ37"/>
    <mergeCell ref="CWK37:CWP37"/>
    <mergeCell ref="CWQ37:CWV37"/>
    <mergeCell ref="CWW37:CXB37"/>
    <mergeCell ref="CXC37:CXH37"/>
    <mergeCell ref="CXI37:CXN37"/>
    <mergeCell ref="CUU37:CUZ37"/>
    <mergeCell ref="CVA37:CVF37"/>
    <mergeCell ref="CVG37:CVL37"/>
    <mergeCell ref="CVM37:CVR37"/>
    <mergeCell ref="CVS37:CVX37"/>
    <mergeCell ref="CVY37:CWD37"/>
    <mergeCell ref="CTK37:CTP37"/>
    <mergeCell ref="CTQ37:CTV37"/>
    <mergeCell ref="CTW37:CUB37"/>
    <mergeCell ref="CUC37:CUH37"/>
    <mergeCell ref="CUI37:CUN37"/>
    <mergeCell ref="CUO37:CUT37"/>
    <mergeCell ref="DAI37:DAN37"/>
    <mergeCell ref="DAO37:DAT37"/>
    <mergeCell ref="DAU37:DAZ37"/>
    <mergeCell ref="DBA37:DBF37"/>
    <mergeCell ref="DBG37:DBL37"/>
    <mergeCell ref="DBM37:DBR37"/>
    <mergeCell ref="CYY37:CZD37"/>
    <mergeCell ref="CZE37:CZJ37"/>
    <mergeCell ref="CZK37:CZP37"/>
    <mergeCell ref="CZQ37:CZV37"/>
    <mergeCell ref="CZW37:DAB37"/>
    <mergeCell ref="DAC37:DAH37"/>
    <mergeCell ref="CXO37:CXT37"/>
    <mergeCell ref="CXU37:CXZ37"/>
    <mergeCell ref="CYA37:CYF37"/>
    <mergeCell ref="CYG37:CYL37"/>
    <mergeCell ref="CYM37:CYR37"/>
    <mergeCell ref="CYS37:CYX37"/>
    <mergeCell ref="CNW37:COB37"/>
    <mergeCell ref="COC37:COH37"/>
    <mergeCell ref="COI37:CON37"/>
    <mergeCell ref="COO37:COT37"/>
    <mergeCell ref="COU37:COZ37"/>
    <mergeCell ref="CPA37:CPF37"/>
    <mergeCell ref="CMM37:CMR37"/>
    <mergeCell ref="CMS37:CMX37"/>
    <mergeCell ref="CMY37:CND37"/>
    <mergeCell ref="CNE37:CNJ37"/>
    <mergeCell ref="CNK37:CNP37"/>
    <mergeCell ref="CNQ37:CNV37"/>
    <mergeCell ref="CLC37:CLH37"/>
    <mergeCell ref="CLI37:CLN37"/>
    <mergeCell ref="CLO37:CLT37"/>
    <mergeCell ref="CLU37:CLZ37"/>
    <mergeCell ref="CMA37:CMF37"/>
    <mergeCell ref="CMG37:CML37"/>
    <mergeCell ref="CSA37:CSF37"/>
    <mergeCell ref="CSG37:CSL37"/>
    <mergeCell ref="CSM37:CSR37"/>
    <mergeCell ref="CSS37:CSX37"/>
    <mergeCell ref="CSY37:CTD37"/>
    <mergeCell ref="CTE37:CTJ37"/>
    <mergeCell ref="CQQ37:CQV37"/>
    <mergeCell ref="CQW37:CRB37"/>
    <mergeCell ref="CRC37:CRH37"/>
    <mergeCell ref="CRI37:CRN37"/>
    <mergeCell ref="CRO37:CRT37"/>
    <mergeCell ref="CRU37:CRZ37"/>
    <mergeCell ref="CPG37:CPL37"/>
    <mergeCell ref="CPM37:CPR37"/>
    <mergeCell ref="CPS37:CPX37"/>
    <mergeCell ref="CPY37:CQD37"/>
    <mergeCell ref="CQE37:CQJ37"/>
    <mergeCell ref="CQK37:CQP37"/>
    <mergeCell ref="CFO37:CFT37"/>
    <mergeCell ref="CFU37:CFZ37"/>
    <mergeCell ref="CGA37:CGF37"/>
    <mergeCell ref="CGG37:CGL37"/>
    <mergeCell ref="CGM37:CGR37"/>
    <mergeCell ref="CGS37:CGX37"/>
    <mergeCell ref="CEE37:CEJ37"/>
    <mergeCell ref="CEK37:CEP37"/>
    <mergeCell ref="CEQ37:CEV37"/>
    <mergeCell ref="CEW37:CFB37"/>
    <mergeCell ref="CFC37:CFH37"/>
    <mergeCell ref="CFI37:CFN37"/>
    <mergeCell ref="CCU37:CCZ37"/>
    <mergeCell ref="CDA37:CDF37"/>
    <mergeCell ref="CDG37:CDL37"/>
    <mergeCell ref="CDM37:CDR37"/>
    <mergeCell ref="CDS37:CDX37"/>
    <mergeCell ref="CDY37:CED37"/>
    <mergeCell ref="CJS37:CJX37"/>
    <mergeCell ref="CJY37:CKD37"/>
    <mergeCell ref="CKE37:CKJ37"/>
    <mergeCell ref="CKK37:CKP37"/>
    <mergeCell ref="CKQ37:CKV37"/>
    <mergeCell ref="CKW37:CLB37"/>
    <mergeCell ref="CII37:CIN37"/>
    <mergeCell ref="CIO37:CIT37"/>
    <mergeCell ref="CIU37:CIZ37"/>
    <mergeCell ref="CJA37:CJF37"/>
    <mergeCell ref="CJG37:CJL37"/>
    <mergeCell ref="CJM37:CJR37"/>
    <mergeCell ref="CGY37:CHD37"/>
    <mergeCell ref="CHE37:CHJ37"/>
    <mergeCell ref="CHK37:CHP37"/>
    <mergeCell ref="CHQ37:CHV37"/>
    <mergeCell ref="CHW37:CIB37"/>
    <mergeCell ref="CIC37:CIH37"/>
    <mergeCell ref="BXG37:BXL37"/>
    <mergeCell ref="BXM37:BXR37"/>
    <mergeCell ref="BXS37:BXX37"/>
    <mergeCell ref="BXY37:BYD37"/>
    <mergeCell ref="BYE37:BYJ37"/>
    <mergeCell ref="BYK37:BYP37"/>
    <mergeCell ref="BVW37:BWB37"/>
    <mergeCell ref="BWC37:BWH37"/>
    <mergeCell ref="BWI37:BWN37"/>
    <mergeCell ref="BWO37:BWT37"/>
    <mergeCell ref="BWU37:BWZ37"/>
    <mergeCell ref="BXA37:BXF37"/>
    <mergeCell ref="BUM37:BUR37"/>
    <mergeCell ref="BUS37:BUX37"/>
    <mergeCell ref="BUY37:BVD37"/>
    <mergeCell ref="BVE37:BVJ37"/>
    <mergeCell ref="BVK37:BVP37"/>
    <mergeCell ref="BVQ37:BVV37"/>
    <mergeCell ref="CBK37:CBP37"/>
    <mergeCell ref="CBQ37:CBV37"/>
    <mergeCell ref="CBW37:CCB37"/>
    <mergeCell ref="CCC37:CCH37"/>
    <mergeCell ref="CCI37:CCN37"/>
    <mergeCell ref="CCO37:CCT37"/>
    <mergeCell ref="CAA37:CAF37"/>
    <mergeCell ref="CAG37:CAL37"/>
    <mergeCell ref="CAM37:CAR37"/>
    <mergeCell ref="CAS37:CAX37"/>
    <mergeCell ref="CAY37:CBD37"/>
    <mergeCell ref="CBE37:CBJ37"/>
    <mergeCell ref="BYQ37:BYV37"/>
    <mergeCell ref="BYW37:BZB37"/>
    <mergeCell ref="BZC37:BZH37"/>
    <mergeCell ref="BZI37:BZN37"/>
    <mergeCell ref="BZO37:BZT37"/>
    <mergeCell ref="BZU37:BZZ37"/>
    <mergeCell ref="BOY37:BPD37"/>
    <mergeCell ref="BPE37:BPJ37"/>
    <mergeCell ref="BPK37:BPP37"/>
    <mergeCell ref="BPQ37:BPV37"/>
    <mergeCell ref="BPW37:BQB37"/>
    <mergeCell ref="BQC37:BQH37"/>
    <mergeCell ref="BNO37:BNT37"/>
    <mergeCell ref="BNU37:BNZ37"/>
    <mergeCell ref="BOA37:BOF37"/>
    <mergeCell ref="BOG37:BOL37"/>
    <mergeCell ref="BOM37:BOR37"/>
    <mergeCell ref="BOS37:BOX37"/>
    <mergeCell ref="BME37:BMJ37"/>
    <mergeCell ref="BMK37:BMP37"/>
    <mergeCell ref="BMQ37:BMV37"/>
    <mergeCell ref="BMW37:BNB37"/>
    <mergeCell ref="BNC37:BNH37"/>
    <mergeCell ref="BNI37:BNN37"/>
    <mergeCell ref="BTC37:BTH37"/>
    <mergeCell ref="BTI37:BTN37"/>
    <mergeCell ref="BTO37:BTT37"/>
    <mergeCell ref="BTU37:BTZ37"/>
    <mergeCell ref="BUA37:BUF37"/>
    <mergeCell ref="BUG37:BUL37"/>
    <mergeCell ref="BRS37:BRX37"/>
    <mergeCell ref="BRY37:BSD37"/>
    <mergeCell ref="BSE37:BSJ37"/>
    <mergeCell ref="BSK37:BSP37"/>
    <mergeCell ref="BSQ37:BSV37"/>
    <mergeCell ref="BSW37:BTB37"/>
    <mergeCell ref="BQI37:BQN37"/>
    <mergeCell ref="BQO37:BQT37"/>
    <mergeCell ref="BQU37:BQZ37"/>
    <mergeCell ref="BRA37:BRF37"/>
    <mergeCell ref="BRG37:BRL37"/>
    <mergeCell ref="BRM37:BRR37"/>
    <mergeCell ref="BGQ37:BGV37"/>
    <mergeCell ref="BGW37:BHB37"/>
    <mergeCell ref="BHC37:BHH37"/>
    <mergeCell ref="BHI37:BHN37"/>
    <mergeCell ref="BHO37:BHT37"/>
    <mergeCell ref="BHU37:BHZ37"/>
    <mergeCell ref="BFG37:BFL37"/>
    <mergeCell ref="BFM37:BFR37"/>
    <mergeCell ref="BFS37:BFX37"/>
    <mergeCell ref="BFY37:BGD37"/>
    <mergeCell ref="BGE37:BGJ37"/>
    <mergeCell ref="BGK37:BGP37"/>
    <mergeCell ref="BDW37:BEB37"/>
    <mergeCell ref="BEC37:BEH37"/>
    <mergeCell ref="BEI37:BEN37"/>
    <mergeCell ref="BEO37:BET37"/>
    <mergeCell ref="BEU37:BEZ37"/>
    <mergeCell ref="BFA37:BFF37"/>
    <mergeCell ref="BKU37:BKZ37"/>
    <mergeCell ref="BLA37:BLF37"/>
    <mergeCell ref="BLG37:BLL37"/>
    <mergeCell ref="BLM37:BLR37"/>
    <mergeCell ref="BLS37:BLX37"/>
    <mergeCell ref="BLY37:BMD37"/>
    <mergeCell ref="BJK37:BJP37"/>
    <mergeCell ref="BJQ37:BJV37"/>
    <mergeCell ref="BJW37:BKB37"/>
    <mergeCell ref="BKC37:BKH37"/>
    <mergeCell ref="BKI37:BKN37"/>
    <mergeCell ref="BKO37:BKT37"/>
    <mergeCell ref="BIA37:BIF37"/>
    <mergeCell ref="BIG37:BIL37"/>
    <mergeCell ref="BIM37:BIR37"/>
    <mergeCell ref="BIS37:BIX37"/>
    <mergeCell ref="BIY37:BJD37"/>
    <mergeCell ref="BJE37:BJJ37"/>
    <mergeCell ref="AYI37:AYN37"/>
    <mergeCell ref="AYO37:AYT37"/>
    <mergeCell ref="AYU37:AYZ37"/>
    <mergeCell ref="AZA37:AZF37"/>
    <mergeCell ref="AZG37:AZL37"/>
    <mergeCell ref="AZM37:AZR37"/>
    <mergeCell ref="AWY37:AXD37"/>
    <mergeCell ref="AXE37:AXJ37"/>
    <mergeCell ref="AXK37:AXP37"/>
    <mergeCell ref="AXQ37:AXV37"/>
    <mergeCell ref="AXW37:AYB37"/>
    <mergeCell ref="AYC37:AYH37"/>
    <mergeCell ref="AVO37:AVT37"/>
    <mergeCell ref="AVU37:AVZ37"/>
    <mergeCell ref="AWA37:AWF37"/>
    <mergeCell ref="AWG37:AWL37"/>
    <mergeCell ref="AWM37:AWR37"/>
    <mergeCell ref="AWS37:AWX37"/>
    <mergeCell ref="BCM37:BCR37"/>
    <mergeCell ref="BCS37:BCX37"/>
    <mergeCell ref="BCY37:BDD37"/>
    <mergeCell ref="BDE37:BDJ37"/>
    <mergeCell ref="BDK37:BDP37"/>
    <mergeCell ref="BDQ37:BDV37"/>
    <mergeCell ref="BBC37:BBH37"/>
    <mergeCell ref="BBI37:BBN37"/>
    <mergeCell ref="BBO37:BBT37"/>
    <mergeCell ref="BBU37:BBZ37"/>
    <mergeCell ref="BCA37:BCF37"/>
    <mergeCell ref="BCG37:BCL37"/>
    <mergeCell ref="AZS37:AZX37"/>
    <mergeCell ref="AZY37:BAD37"/>
    <mergeCell ref="BAE37:BAJ37"/>
    <mergeCell ref="BAK37:BAP37"/>
    <mergeCell ref="BAQ37:BAV37"/>
    <mergeCell ref="BAW37:BBB37"/>
    <mergeCell ref="AUW37:AVB37"/>
    <mergeCell ref="AVC37:AVH37"/>
    <mergeCell ref="AVI37:AVN37"/>
    <mergeCell ref="ASU37:ASZ37"/>
    <mergeCell ref="ATA37:ATF37"/>
    <mergeCell ref="ATG37:ATL37"/>
    <mergeCell ref="ATM37:ATR37"/>
    <mergeCell ref="ATS37:ATX37"/>
    <mergeCell ref="ATY37:AUD37"/>
    <mergeCell ref="ARK37:ARP37"/>
    <mergeCell ref="ARQ37:ARV37"/>
    <mergeCell ref="ARW37:ASB37"/>
    <mergeCell ref="ASC37:ASH37"/>
    <mergeCell ref="ASI37:ASN37"/>
    <mergeCell ref="ASO37:AST37"/>
    <mergeCell ref="AQA37:AQF37"/>
    <mergeCell ref="AQG37:AQL37"/>
    <mergeCell ref="AQM37:AQR37"/>
    <mergeCell ref="AQS37:AQX37"/>
    <mergeCell ref="AQY37:ARD37"/>
    <mergeCell ref="ARE37:ARJ37"/>
    <mergeCell ref="AIQ37:AIV37"/>
    <mergeCell ref="AIW37:AJB37"/>
    <mergeCell ref="AGI37:AGN37"/>
    <mergeCell ref="AGO37:AGT37"/>
    <mergeCell ref="AGU37:AGZ37"/>
    <mergeCell ref="AHA37:AHF37"/>
    <mergeCell ref="AHG37:AHL37"/>
    <mergeCell ref="AHM37:AHR37"/>
    <mergeCell ref="AEY37:AFD37"/>
    <mergeCell ref="AFE37:AFJ37"/>
    <mergeCell ref="AFK37:AFP37"/>
    <mergeCell ref="AFQ37:AFV37"/>
    <mergeCell ref="AFW37:AGB37"/>
    <mergeCell ref="AGC37:AGH37"/>
    <mergeCell ref="AUE37:AUJ37"/>
    <mergeCell ref="AUK37:AUP37"/>
    <mergeCell ref="AUQ37:AUV37"/>
    <mergeCell ref="AOQ37:AOV37"/>
    <mergeCell ref="AOW37:APB37"/>
    <mergeCell ref="APC37:APH37"/>
    <mergeCell ref="API37:APN37"/>
    <mergeCell ref="APO37:APT37"/>
    <mergeCell ref="APU37:APZ37"/>
    <mergeCell ref="ANG37:ANL37"/>
    <mergeCell ref="ANM37:ANR37"/>
    <mergeCell ref="ANS37:ANX37"/>
    <mergeCell ref="ANY37:AOD37"/>
    <mergeCell ref="AOE37:AOJ37"/>
    <mergeCell ref="AOK37:AOP37"/>
    <mergeCell ref="YM37:YR37"/>
    <mergeCell ref="YS37:YX37"/>
    <mergeCell ref="YY37:ZD37"/>
    <mergeCell ref="ZE37:ZJ37"/>
    <mergeCell ref="WQ37:WV37"/>
    <mergeCell ref="WW37:XB37"/>
    <mergeCell ref="XC37:XH37"/>
    <mergeCell ref="XI37:XN37"/>
    <mergeCell ref="XO37:XT37"/>
    <mergeCell ref="XU37:XZ37"/>
    <mergeCell ref="ALW37:AMB37"/>
    <mergeCell ref="AMC37:AMH37"/>
    <mergeCell ref="AMI37:AMN37"/>
    <mergeCell ref="AMO37:AMT37"/>
    <mergeCell ref="AMU37:AMZ37"/>
    <mergeCell ref="ANA37:ANF37"/>
    <mergeCell ref="AKM37:AKR37"/>
    <mergeCell ref="AKS37:AKX37"/>
    <mergeCell ref="AKY37:ALD37"/>
    <mergeCell ref="ALE37:ALJ37"/>
    <mergeCell ref="ALK37:ALP37"/>
    <mergeCell ref="ALQ37:ALV37"/>
    <mergeCell ref="AJC37:AJH37"/>
    <mergeCell ref="AJI37:AJN37"/>
    <mergeCell ref="AJO37:AJT37"/>
    <mergeCell ref="AJU37:AJZ37"/>
    <mergeCell ref="AKA37:AKF37"/>
    <mergeCell ref="AKG37:AKL37"/>
    <mergeCell ref="AHS37:AHX37"/>
    <mergeCell ref="AHY37:AID37"/>
    <mergeCell ref="AIE37:AIJ37"/>
    <mergeCell ref="AIK37:AIP37"/>
    <mergeCell ref="OI37:ON37"/>
    <mergeCell ref="OO37:OT37"/>
    <mergeCell ref="OU37:OZ37"/>
    <mergeCell ref="PA37:PF37"/>
    <mergeCell ref="PG37:PL37"/>
    <mergeCell ref="PM37:PR37"/>
    <mergeCell ref="ADO37:ADT37"/>
    <mergeCell ref="ADU37:ADZ37"/>
    <mergeCell ref="AEA37:AEF37"/>
    <mergeCell ref="AEG37:AEL37"/>
    <mergeCell ref="AEM37:AER37"/>
    <mergeCell ref="AES37:AEX37"/>
    <mergeCell ref="ACE37:ACJ37"/>
    <mergeCell ref="ACK37:ACP37"/>
    <mergeCell ref="ACQ37:ACV37"/>
    <mergeCell ref="ACW37:ADB37"/>
    <mergeCell ref="ADC37:ADH37"/>
    <mergeCell ref="ADI37:ADN37"/>
    <mergeCell ref="AAU37:AAZ37"/>
    <mergeCell ref="ABA37:ABF37"/>
    <mergeCell ref="ABG37:ABL37"/>
    <mergeCell ref="ABM37:ABR37"/>
    <mergeCell ref="ABS37:ABX37"/>
    <mergeCell ref="ABY37:ACD37"/>
    <mergeCell ref="ZK37:ZP37"/>
    <mergeCell ref="ZQ37:ZV37"/>
    <mergeCell ref="ZW37:AAB37"/>
    <mergeCell ref="AAC37:AAH37"/>
    <mergeCell ref="AAI37:AAN37"/>
    <mergeCell ref="AAO37:AAT37"/>
    <mergeCell ref="YA37:YF37"/>
    <mergeCell ref="YG37:YL37"/>
    <mergeCell ref="NK37:NP37"/>
    <mergeCell ref="NQ37:NV37"/>
    <mergeCell ref="VG37:VL37"/>
    <mergeCell ref="VM37:VR37"/>
    <mergeCell ref="VS37:VX37"/>
    <mergeCell ref="VY37:WD37"/>
    <mergeCell ref="WE37:WJ37"/>
    <mergeCell ref="WK37:WP37"/>
    <mergeCell ref="TW37:UB37"/>
    <mergeCell ref="UC37:UH37"/>
    <mergeCell ref="UI37:UN37"/>
    <mergeCell ref="UO37:UT37"/>
    <mergeCell ref="UU37:UZ37"/>
    <mergeCell ref="VA37:VF37"/>
    <mergeCell ref="SM37:SR37"/>
    <mergeCell ref="SS37:SX37"/>
    <mergeCell ref="SY37:TD37"/>
    <mergeCell ref="TE37:TJ37"/>
    <mergeCell ref="TK37:TP37"/>
    <mergeCell ref="TQ37:TV37"/>
    <mergeCell ref="RC37:RH37"/>
    <mergeCell ref="RI37:RN37"/>
    <mergeCell ref="RO37:RT37"/>
    <mergeCell ref="RU37:RZ37"/>
    <mergeCell ref="SA37:SF37"/>
    <mergeCell ref="SG37:SL37"/>
    <mergeCell ref="PS37:PX37"/>
    <mergeCell ref="PY37:QD37"/>
    <mergeCell ref="QE37:QJ37"/>
    <mergeCell ref="QK37:QP37"/>
    <mergeCell ref="QQ37:QV37"/>
    <mergeCell ref="QW37:RB37"/>
    <mergeCell ref="CU37:CZ37"/>
    <mergeCell ref="DA37:DF37"/>
    <mergeCell ref="EQ37:EV37"/>
    <mergeCell ref="EW37:FB37"/>
    <mergeCell ref="FC37:FH37"/>
    <mergeCell ref="FI37:FN37"/>
    <mergeCell ref="FO37:FT37"/>
    <mergeCell ref="FU37:FZ37"/>
    <mergeCell ref="DG37:DL37"/>
    <mergeCell ref="DM37:DR37"/>
    <mergeCell ref="DS37:DX37"/>
    <mergeCell ref="OC37:OH37"/>
    <mergeCell ref="LO37:LT37"/>
    <mergeCell ref="LU37:LZ37"/>
    <mergeCell ref="MA37:MF37"/>
    <mergeCell ref="MG37:ML37"/>
    <mergeCell ref="MM37:MR37"/>
    <mergeCell ref="MS37:MX37"/>
    <mergeCell ref="KE37:KJ37"/>
    <mergeCell ref="KK37:KP37"/>
    <mergeCell ref="KQ37:KV37"/>
    <mergeCell ref="KW37:LB37"/>
    <mergeCell ref="LC37:LH37"/>
    <mergeCell ref="LI37:LN37"/>
    <mergeCell ref="IU37:IZ37"/>
    <mergeCell ref="JA37:JF37"/>
    <mergeCell ref="JG37:JL37"/>
    <mergeCell ref="JM37:JR37"/>
    <mergeCell ref="JS37:JX37"/>
    <mergeCell ref="JY37:KD37"/>
    <mergeCell ref="MY37:ND37"/>
    <mergeCell ref="NE37:NJ37"/>
    <mergeCell ref="AM37:AR37"/>
    <mergeCell ref="AS37:AX37"/>
    <mergeCell ref="AY37:BD37"/>
    <mergeCell ref="BE37:BJ37"/>
    <mergeCell ref="BK37:BP37"/>
    <mergeCell ref="BQ37:BV37"/>
    <mergeCell ref="F37:H37"/>
    <mergeCell ref="I37:N37"/>
    <mergeCell ref="O37:T37"/>
    <mergeCell ref="U37:Z37"/>
    <mergeCell ref="AA37:AF37"/>
    <mergeCell ref="AG37:AL37"/>
    <mergeCell ref="NW37:OB37"/>
    <mergeCell ref="HK37:HP37"/>
    <mergeCell ref="HQ37:HV37"/>
    <mergeCell ref="HW37:IB37"/>
    <mergeCell ref="IC37:IH37"/>
    <mergeCell ref="II37:IN37"/>
    <mergeCell ref="IO37:IT37"/>
    <mergeCell ref="GA37:GF37"/>
    <mergeCell ref="GG37:GL37"/>
    <mergeCell ref="GM37:GR37"/>
    <mergeCell ref="GS37:GX37"/>
    <mergeCell ref="GY37:HD37"/>
    <mergeCell ref="HE37:HJ37"/>
    <mergeCell ref="DY37:ED37"/>
    <mergeCell ref="EE37:EJ37"/>
    <mergeCell ref="EK37:EP37"/>
    <mergeCell ref="BW37:CB37"/>
    <mergeCell ref="CC37:CH37"/>
    <mergeCell ref="CI37:CN37"/>
    <mergeCell ref="CO37:CT37"/>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40"/>
  <sheetViews>
    <sheetView showGridLines="0" view="pageLayout" zoomScaleNormal="100" zoomScaleSheetLayoutView="100" workbookViewId="0">
      <selection activeCell="F25" sqref="F25"/>
    </sheetView>
  </sheetViews>
  <sheetFormatPr baseColWidth="10" defaultColWidth="10.85546875" defaultRowHeight="12.75" x14ac:dyDescent="0.2"/>
  <cols>
    <col min="1" max="1" width="10.28515625" style="200" customWidth="1"/>
    <col min="2" max="2" width="3.28515625" style="200" customWidth="1"/>
    <col min="3" max="3" width="4.42578125" style="200" customWidth="1"/>
    <col min="4" max="4" width="4.140625" style="200" customWidth="1"/>
    <col min="5" max="5" width="21.5703125" style="200" customWidth="1"/>
    <col min="6" max="6" width="10.42578125" style="200" customWidth="1"/>
    <col min="7" max="7" width="28.85546875" style="200" customWidth="1"/>
    <col min="8" max="8" width="9.5703125" style="200" customWidth="1"/>
    <col min="9" max="16384" width="10.85546875" style="200"/>
  </cols>
  <sheetData>
    <row r="1" spans="1:15" s="186" customFormat="1" ht="22.15" customHeight="1" x14ac:dyDescent="0.3">
      <c r="A1" s="214" t="s">
        <v>216</v>
      </c>
      <c r="B1" s="185"/>
    </row>
    <row r="2" spans="1:15" s="5" customFormat="1" ht="6" customHeight="1" x14ac:dyDescent="0.2">
      <c r="A2" s="3"/>
      <c r="B2" s="284"/>
      <c r="I2" s="284"/>
      <c r="J2" s="284"/>
      <c r="K2" s="284"/>
      <c r="L2" s="284"/>
      <c r="O2" s="283"/>
    </row>
    <row r="3" spans="1:15" s="192" customFormat="1" ht="16.5" customHeight="1" x14ac:dyDescent="0.25">
      <c r="A3" s="188" t="s">
        <v>217</v>
      </c>
      <c r="B3" s="188" t="s">
        <v>218</v>
      </c>
      <c r="C3" s="189" t="s">
        <v>219</v>
      </c>
      <c r="D3" s="190"/>
      <c r="E3" s="191"/>
    </row>
    <row r="4" spans="1:15" s="192" customFormat="1" ht="16.5" customHeight="1" x14ac:dyDescent="0.25">
      <c r="A4" s="188" t="s">
        <v>226</v>
      </c>
      <c r="B4" s="188" t="s">
        <v>218</v>
      </c>
      <c r="C4" s="189" t="s">
        <v>227</v>
      </c>
      <c r="D4" s="190"/>
      <c r="E4" s="191"/>
    </row>
    <row r="5" spans="1:15" s="192" customFormat="1" ht="16.5" customHeight="1" x14ac:dyDescent="0.25">
      <c r="A5" s="188" t="s">
        <v>168</v>
      </c>
      <c r="B5" s="188" t="s">
        <v>218</v>
      </c>
      <c r="C5" s="189" t="s">
        <v>220</v>
      </c>
      <c r="D5" s="190"/>
      <c r="E5" s="191"/>
    </row>
    <row r="6" spans="1:15" s="192" customFormat="1" ht="16.5" customHeight="1" x14ac:dyDescent="0.25">
      <c r="A6" s="188" t="s">
        <v>254</v>
      </c>
      <c r="B6" s="188" t="s">
        <v>218</v>
      </c>
      <c r="C6" s="189" t="s">
        <v>255</v>
      </c>
      <c r="D6" s="190"/>
      <c r="E6" s="191"/>
    </row>
    <row r="7" spans="1:15" s="192" customFormat="1" ht="16.5" customHeight="1" x14ac:dyDescent="0.25">
      <c r="A7" s="188" t="s">
        <v>228</v>
      </c>
      <c r="B7" s="188" t="s">
        <v>218</v>
      </c>
      <c r="C7" s="189" t="s">
        <v>248</v>
      </c>
      <c r="D7" s="190"/>
      <c r="E7" s="191"/>
    </row>
    <row r="8" spans="1:15" s="192" customFormat="1" ht="16.5" customHeight="1" x14ac:dyDescent="0.25">
      <c r="A8" s="188" t="s">
        <v>375</v>
      </c>
      <c r="B8" s="188" t="s">
        <v>218</v>
      </c>
      <c r="C8" s="189" t="s">
        <v>241</v>
      </c>
      <c r="D8" s="190"/>
      <c r="E8" s="191"/>
    </row>
    <row r="9" spans="1:15" s="192" customFormat="1" ht="16.5" customHeight="1" x14ac:dyDescent="0.25">
      <c r="A9" s="188" t="s">
        <v>160</v>
      </c>
      <c r="B9" s="188" t="s">
        <v>218</v>
      </c>
      <c r="C9" s="189" t="s">
        <v>373</v>
      </c>
      <c r="D9" s="190"/>
      <c r="E9" s="191"/>
    </row>
    <row r="10" spans="1:15" s="192" customFormat="1" ht="16.5" customHeight="1" x14ac:dyDescent="0.25">
      <c r="A10" s="188" t="s">
        <v>18</v>
      </c>
      <c r="B10" s="188" t="s">
        <v>218</v>
      </c>
      <c r="C10" s="189" t="s">
        <v>374</v>
      </c>
      <c r="D10" s="190"/>
      <c r="E10" s="191"/>
    </row>
    <row r="11" spans="1:15" s="192" customFormat="1" ht="16.5" customHeight="1" x14ac:dyDescent="0.25">
      <c r="A11" s="188" t="s">
        <v>237</v>
      </c>
      <c r="B11" s="188" t="s">
        <v>218</v>
      </c>
      <c r="C11" s="189" t="s">
        <v>238</v>
      </c>
      <c r="D11" s="190"/>
      <c r="E11" s="191"/>
    </row>
    <row r="12" spans="1:15" s="192" customFormat="1" ht="16.5" customHeight="1" x14ac:dyDescent="0.25">
      <c r="A12" s="188" t="s">
        <v>229</v>
      </c>
      <c r="B12" s="188" t="s">
        <v>218</v>
      </c>
      <c r="C12" s="189" t="s">
        <v>230</v>
      </c>
      <c r="D12" s="190"/>
      <c r="E12" s="191"/>
    </row>
    <row r="13" spans="1:15" s="192" customFormat="1" ht="16.5" customHeight="1" x14ac:dyDescent="0.25">
      <c r="A13" s="188" t="s">
        <v>246</v>
      </c>
      <c r="B13" s="188" t="s">
        <v>218</v>
      </c>
      <c r="C13" s="189" t="s">
        <v>247</v>
      </c>
      <c r="D13" s="190"/>
      <c r="E13" s="191"/>
    </row>
    <row r="14" spans="1:15" s="192" customFormat="1" ht="16.5" customHeight="1" x14ac:dyDescent="0.25">
      <c r="A14" s="188" t="s">
        <v>221</v>
      </c>
      <c r="B14" s="188" t="s">
        <v>218</v>
      </c>
      <c r="C14" s="189" t="s">
        <v>222</v>
      </c>
      <c r="D14" s="190"/>
      <c r="E14" s="191"/>
    </row>
    <row r="15" spans="1:15" s="192" customFormat="1" ht="16.5" customHeight="1" x14ac:dyDescent="0.25">
      <c r="A15" s="188" t="s">
        <v>260</v>
      </c>
      <c r="B15" s="188" t="s">
        <v>218</v>
      </c>
      <c r="C15" s="189" t="s">
        <v>261</v>
      </c>
      <c r="D15" s="190"/>
      <c r="E15" s="191"/>
    </row>
    <row r="16" spans="1:15" s="192" customFormat="1" ht="16.5" customHeight="1" x14ac:dyDescent="0.25">
      <c r="A16" s="188" t="s">
        <v>223</v>
      </c>
      <c r="B16" s="188" t="s">
        <v>218</v>
      </c>
      <c r="C16" s="189" t="s">
        <v>224</v>
      </c>
      <c r="D16" s="190"/>
      <c r="E16" s="191"/>
    </row>
    <row r="17" spans="1:8" s="192" customFormat="1" ht="16.5" customHeight="1" x14ac:dyDescent="0.25">
      <c r="A17" s="188" t="s">
        <v>268</v>
      </c>
      <c r="B17" s="188" t="s">
        <v>218</v>
      </c>
      <c r="C17" s="189" t="s">
        <v>225</v>
      </c>
      <c r="D17" s="190"/>
      <c r="E17" s="191"/>
    </row>
    <row r="18" spans="1:8" s="192" customFormat="1" ht="16.5" customHeight="1" x14ac:dyDescent="0.25">
      <c r="A18" s="188" t="s">
        <v>235</v>
      </c>
      <c r="B18" s="188" t="s">
        <v>218</v>
      </c>
      <c r="C18" s="189" t="s">
        <v>236</v>
      </c>
      <c r="D18" s="190"/>
      <c r="E18" s="191"/>
    </row>
    <row r="19" spans="1:8" s="192" customFormat="1" ht="16.5" customHeight="1" x14ac:dyDescent="0.25">
      <c r="A19" s="188" t="s">
        <v>249</v>
      </c>
      <c r="B19" s="188" t="s">
        <v>218</v>
      </c>
      <c r="C19" s="189" t="s">
        <v>250</v>
      </c>
      <c r="D19" s="190"/>
      <c r="E19" s="191"/>
    </row>
    <row r="20" spans="1:8" s="192" customFormat="1" ht="16.5" customHeight="1" x14ac:dyDescent="0.25">
      <c r="A20" s="188" t="s">
        <v>231</v>
      </c>
      <c r="B20" s="188" t="s">
        <v>218</v>
      </c>
      <c r="C20" s="189" t="s">
        <v>232</v>
      </c>
      <c r="D20" s="190"/>
      <c r="E20" s="191"/>
    </row>
    <row r="21" spans="1:8" s="192" customFormat="1" ht="16.5" customHeight="1" x14ac:dyDescent="0.25">
      <c r="A21" s="188" t="s">
        <v>262</v>
      </c>
      <c r="B21" s="188" t="s">
        <v>218</v>
      </c>
      <c r="C21" s="189" t="s">
        <v>263</v>
      </c>
      <c r="D21" s="190"/>
      <c r="E21" s="191"/>
    </row>
    <row r="22" spans="1:8" s="192" customFormat="1" ht="16.5" customHeight="1" x14ac:dyDescent="0.25">
      <c r="A22" s="188" t="s">
        <v>233</v>
      </c>
      <c r="B22" s="188" t="s">
        <v>218</v>
      </c>
      <c r="C22" s="189" t="s">
        <v>234</v>
      </c>
      <c r="D22" s="190"/>
      <c r="E22" s="191"/>
    </row>
    <row r="23" spans="1:8" s="192" customFormat="1" ht="16.5" customHeight="1" x14ac:dyDescent="0.25">
      <c r="A23" s="188" t="s">
        <v>264</v>
      </c>
      <c r="B23" s="188" t="s">
        <v>218</v>
      </c>
      <c r="C23" s="189" t="s">
        <v>240</v>
      </c>
      <c r="D23" s="190"/>
      <c r="E23" s="191"/>
    </row>
    <row r="24" spans="1:8" s="192" customFormat="1" ht="16.5" customHeight="1" x14ac:dyDescent="0.25">
      <c r="A24" s="98"/>
      <c r="B24" s="188" t="s">
        <v>218</v>
      </c>
      <c r="C24" s="189" t="s">
        <v>369</v>
      </c>
      <c r="D24" s="193"/>
      <c r="E24" s="193"/>
      <c r="F24" s="194"/>
      <c r="G24" s="194"/>
    </row>
    <row r="25" spans="1:8" s="187" customFormat="1" ht="12" customHeight="1" x14ac:dyDescent="0.2">
      <c r="A25" s="195"/>
      <c r="B25" s="195"/>
      <c r="C25" s="196"/>
      <c r="D25" s="197"/>
      <c r="E25" s="197"/>
      <c r="F25" s="197"/>
      <c r="G25" s="197"/>
      <c r="H25" s="186"/>
    </row>
    <row r="26" spans="1:8" ht="3" customHeight="1" x14ac:dyDescent="0.2">
      <c r="A26" s="198"/>
      <c r="B26" s="198"/>
      <c r="C26" s="198"/>
      <c r="D26" s="198"/>
      <c r="E26" s="199"/>
      <c r="F26" s="199"/>
      <c r="G26" s="199"/>
      <c r="H26" s="199"/>
    </row>
    <row r="27" spans="1:8" x14ac:dyDescent="0.2">
      <c r="A27" s="201"/>
      <c r="B27" s="201"/>
      <c r="C27" s="201"/>
      <c r="D27" s="201"/>
      <c r="E27" s="201"/>
      <c r="F27" s="201"/>
      <c r="G27" s="201"/>
      <c r="H27" s="201"/>
    </row>
    <row r="28" spans="1:8" x14ac:dyDescent="0.2">
      <c r="A28" s="202"/>
      <c r="B28" s="202"/>
      <c r="C28" s="202"/>
      <c r="D28" s="202"/>
      <c r="E28" s="202"/>
      <c r="F28" s="202"/>
      <c r="G28" s="202"/>
      <c r="H28" s="202"/>
    </row>
    <row r="29" spans="1:8" ht="21.75" x14ac:dyDescent="0.2">
      <c r="A29" s="379"/>
      <c r="B29" s="379"/>
      <c r="C29" s="379"/>
      <c r="D29" s="379"/>
      <c r="E29" s="379"/>
      <c r="F29" s="199"/>
      <c r="G29" s="199"/>
      <c r="H29" s="199"/>
    </row>
    <row r="30" spans="1:8" ht="21.75" x14ac:dyDescent="0.2">
      <c r="A30" s="203"/>
      <c r="B30" s="203"/>
      <c r="C30" s="203"/>
      <c r="D30" s="203"/>
      <c r="E30" s="203"/>
      <c r="F30" s="199"/>
      <c r="G30" s="199"/>
      <c r="H30" s="199"/>
    </row>
    <row r="31" spans="1:8" s="205" customFormat="1" ht="172.5" customHeight="1" x14ac:dyDescent="0.2">
      <c r="A31" s="380"/>
      <c r="B31" s="380"/>
      <c r="C31" s="380"/>
      <c r="D31" s="380"/>
      <c r="E31" s="380"/>
      <c r="F31" s="380"/>
      <c r="G31" s="380"/>
      <c r="H31" s="204"/>
    </row>
    <row r="32" spans="1:8" s="205" customFormat="1" ht="44.25" customHeight="1" x14ac:dyDescent="0.2">
      <c r="A32" s="380"/>
      <c r="B32" s="380"/>
      <c r="C32" s="380"/>
      <c r="D32" s="380"/>
      <c r="E32" s="380"/>
      <c r="F32" s="380"/>
      <c r="G32" s="380"/>
      <c r="H32" s="380"/>
    </row>
    <row r="33" spans="1:8" ht="15" customHeight="1" x14ac:dyDescent="0.2">
      <c r="A33" s="204"/>
      <c r="B33" s="204"/>
      <c r="C33" s="204"/>
      <c r="D33" s="204"/>
      <c r="E33" s="204"/>
      <c r="F33" s="204"/>
      <c r="G33" s="204"/>
      <c r="H33" s="204"/>
    </row>
    <row r="34" spans="1:8" ht="106.5" customHeight="1" x14ac:dyDescent="0.2">
      <c r="A34" s="380"/>
      <c r="B34" s="380"/>
      <c r="C34" s="380"/>
      <c r="D34" s="380"/>
      <c r="E34" s="380"/>
      <c r="F34" s="380"/>
      <c r="G34" s="380"/>
      <c r="H34" s="380"/>
    </row>
    <row r="35" spans="1:8" ht="23.25" customHeight="1" x14ac:dyDescent="0.2">
      <c r="A35" s="206"/>
      <c r="B35" s="207"/>
      <c r="C35" s="207"/>
      <c r="D35" s="207"/>
      <c r="E35" s="207"/>
      <c r="F35" s="207"/>
      <c r="G35" s="207"/>
      <c r="H35" s="207"/>
    </row>
    <row r="36" spans="1:8" ht="50.25" customHeight="1" x14ac:dyDescent="0.2">
      <c r="A36" s="380"/>
      <c r="B36" s="380"/>
      <c r="C36" s="380"/>
      <c r="D36" s="380"/>
      <c r="E36" s="380"/>
      <c r="F36" s="380"/>
      <c r="G36" s="380"/>
      <c r="H36" s="380"/>
    </row>
    <row r="37" spans="1:8" ht="15" x14ac:dyDescent="0.2">
      <c r="A37" s="206"/>
      <c r="B37" s="207"/>
      <c r="C37" s="207"/>
      <c r="D37" s="207"/>
      <c r="E37" s="207"/>
      <c r="F37" s="207"/>
      <c r="G37" s="207"/>
      <c r="H37" s="207"/>
    </row>
    <row r="38" spans="1:8" ht="15" x14ac:dyDescent="0.2">
      <c r="A38" s="206"/>
      <c r="B38" s="207"/>
      <c r="C38" s="207"/>
      <c r="D38" s="207"/>
      <c r="E38" s="207"/>
      <c r="F38" s="207"/>
      <c r="G38" s="207"/>
      <c r="H38" s="207"/>
    </row>
    <row r="39" spans="1:8" ht="15" x14ac:dyDescent="0.2">
      <c r="A39" s="378"/>
      <c r="B39" s="378"/>
      <c r="C39" s="378"/>
      <c r="D39" s="378"/>
      <c r="E39" s="378"/>
      <c r="F39" s="378"/>
      <c r="G39" s="378"/>
      <c r="H39" s="378"/>
    </row>
    <row r="40" spans="1:8" ht="15" x14ac:dyDescent="0.2">
      <c r="A40" s="206"/>
      <c r="B40" s="207"/>
      <c r="C40" s="207"/>
      <c r="D40" s="207"/>
      <c r="E40" s="207"/>
      <c r="F40" s="207"/>
      <c r="G40" s="207"/>
      <c r="H40" s="207"/>
    </row>
    <row r="41" spans="1:8" ht="15" x14ac:dyDescent="0.2">
      <c r="A41" s="206"/>
      <c r="B41" s="207"/>
      <c r="C41" s="207"/>
      <c r="D41" s="207"/>
      <c r="E41" s="207"/>
      <c r="F41" s="207"/>
      <c r="G41" s="207"/>
      <c r="H41" s="207"/>
    </row>
    <row r="42" spans="1:8" ht="15" x14ac:dyDescent="0.2">
      <c r="A42" s="378"/>
      <c r="B42" s="378"/>
      <c r="C42" s="378"/>
      <c r="D42" s="378"/>
      <c r="E42" s="378"/>
      <c r="F42" s="378"/>
      <c r="G42" s="378"/>
      <c r="H42" s="378"/>
    </row>
    <row r="43" spans="1:8" ht="15" x14ac:dyDescent="0.2">
      <c r="A43" s="378"/>
      <c r="B43" s="378"/>
      <c r="C43" s="378"/>
      <c r="D43" s="378"/>
      <c r="E43" s="378"/>
      <c r="F43" s="378"/>
      <c r="G43" s="378"/>
      <c r="H43" s="378"/>
    </row>
    <row r="44" spans="1:8" x14ac:dyDescent="0.2">
      <c r="A44" s="208"/>
      <c r="B44" s="208"/>
      <c r="C44" s="208"/>
      <c r="D44" s="208"/>
      <c r="E44" s="208"/>
      <c r="F44" s="208"/>
      <c r="G44" s="208"/>
      <c r="H44" s="208"/>
    </row>
    <row r="45" spans="1:8" x14ac:dyDescent="0.2">
      <c r="A45" s="208"/>
      <c r="B45" s="208"/>
      <c r="C45" s="208"/>
      <c r="D45" s="208"/>
      <c r="E45" s="208"/>
      <c r="F45" s="208"/>
      <c r="G45" s="208"/>
      <c r="H45" s="208"/>
    </row>
    <row r="46" spans="1:8" x14ac:dyDescent="0.2">
      <c r="A46" s="208"/>
      <c r="B46" s="208"/>
      <c r="C46" s="208"/>
      <c r="D46" s="208"/>
      <c r="E46" s="208"/>
      <c r="F46" s="208"/>
      <c r="G46" s="208"/>
      <c r="H46" s="208"/>
    </row>
    <row r="47" spans="1:8" x14ac:dyDescent="0.2">
      <c r="A47" s="208"/>
      <c r="B47" s="208"/>
      <c r="C47" s="208"/>
      <c r="D47" s="208"/>
      <c r="E47" s="208"/>
      <c r="F47" s="208"/>
      <c r="G47" s="208"/>
      <c r="H47" s="208"/>
    </row>
    <row r="48" spans="1:8" x14ac:dyDescent="0.2">
      <c r="A48" s="208"/>
      <c r="B48" s="208"/>
      <c r="C48" s="208"/>
      <c r="D48" s="208"/>
      <c r="E48" s="208"/>
      <c r="F48" s="208"/>
      <c r="G48" s="208"/>
      <c r="H48" s="208"/>
    </row>
    <row r="49" spans="1:8" x14ac:dyDescent="0.2">
      <c r="A49" s="208"/>
      <c r="B49" s="208"/>
      <c r="C49" s="208"/>
      <c r="D49" s="208"/>
      <c r="E49" s="208"/>
      <c r="F49" s="208"/>
      <c r="G49" s="208"/>
      <c r="H49" s="208"/>
    </row>
    <row r="50" spans="1:8" x14ac:dyDescent="0.2">
      <c r="A50" s="208"/>
      <c r="B50" s="208"/>
      <c r="C50" s="208"/>
      <c r="D50" s="208"/>
      <c r="E50" s="208"/>
      <c r="F50" s="208"/>
      <c r="G50" s="208"/>
      <c r="H50" s="208"/>
    </row>
    <row r="51" spans="1:8" x14ac:dyDescent="0.2">
      <c r="A51" s="208"/>
      <c r="B51" s="208"/>
      <c r="C51" s="208"/>
      <c r="D51" s="208"/>
      <c r="E51" s="208"/>
      <c r="F51" s="208"/>
      <c r="G51" s="208"/>
      <c r="H51" s="208"/>
    </row>
    <row r="52" spans="1:8" x14ac:dyDescent="0.2">
      <c r="A52" s="208"/>
      <c r="B52" s="208"/>
      <c r="C52" s="208"/>
      <c r="D52" s="208"/>
      <c r="E52" s="208"/>
      <c r="F52" s="208"/>
      <c r="G52" s="208"/>
      <c r="H52" s="208"/>
    </row>
    <row r="53" spans="1:8" x14ac:dyDescent="0.2">
      <c r="A53" s="208"/>
      <c r="B53" s="208"/>
      <c r="C53" s="208"/>
      <c r="D53" s="208"/>
      <c r="E53" s="208"/>
      <c r="F53" s="208"/>
      <c r="G53" s="208"/>
      <c r="H53" s="208"/>
    </row>
    <row r="54" spans="1:8" x14ac:dyDescent="0.2">
      <c r="A54" s="199"/>
      <c r="B54" s="199"/>
      <c r="C54" s="199"/>
      <c r="D54" s="199"/>
      <c r="E54" s="199"/>
      <c r="F54" s="199"/>
      <c r="G54" s="199"/>
      <c r="H54" s="199"/>
    </row>
    <row r="55" spans="1:8" x14ac:dyDescent="0.2">
      <c r="A55" s="199"/>
      <c r="B55" s="199"/>
      <c r="C55" s="199"/>
      <c r="D55" s="199"/>
      <c r="E55" s="199"/>
      <c r="F55" s="199"/>
      <c r="G55" s="199"/>
      <c r="H55" s="199"/>
    </row>
    <row r="56" spans="1:8" x14ac:dyDescent="0.2">
      <c r="A56" s="199"/>
      <c r="B56" s="199"/>
      <c r="C56" s="199"/>
      <c r="D56" s="199"/>
      <c r="E56" s="199"/>
      <c r="F56" s="199"/>
      <c r="G56" s="199"/>
      <c r="H56" s="199"/>
    </row>
    <row r="57" spans="1:8" x14ac:dyDescent="0.2">
      <c r="A57" s="199"/>
      <c r="B57" s="199"/>
      <c r="C57" s="199"/>
      <c r="D57" s="199"/>
      <c r="E57" s="199"/>
      <c r="F57" s="199"/>
      <c r="G57" s="199"/>
      <c r="H57" s="199"/>
    </row>
    <row r="58" spans="1:8" x14ac:dyDescent="0.2">
      <c r="A58" s="199"/>
      <c r="B58" s="199"/>
      <c r="C58" s="199"/>
      <c r="D58" s="199"/>
      <c r="E58" s="199"/>
      <c r="F58" s="199"/>
      <c r="G58" s="199"/>
      <c r="H58" s="199"/>
    </row>
    <row r="59" spans="1:8" x14ac:dyDescent="0.2">
      <c r="A59" s="199"/>
      <c r="B59" s="199"/>
      <c r="C59" s="199"/>
      <c r="D59" s="199"/>
      <c r="E59" s="199"/>
      <c r="F59" s="199"/>
      <c r="G59" s="199"/>
      <c r="H59" s="199"/>
    </row>
    <row r="60" spans="1:8" x14ac:dyDescent="0.2">
      <c r="A60" s="199"/>
      <c r="B60" s="199"/>
      <c r="C60" s="199"/>
      <c r="D60" s="199"/>
      <c r="E60" s="199"/>
      <c r="F60" s="199"/>
      <c r="G60" s="199"/>
      <c r="H60" s="199"/>
    </row>
    <row r="61" spans="1:8" x14ac:dyDescent="0.2">
      <c r="A61" s="199"/>
      <c r="B61" s="199"/>
      <c r="C61" s="199"/>
      <c r="D61" s="199"/>
      <c r="E61" s="199"/>
      <c r="F61" s="199"/>
      <c r="G61" s="199"/>
      <c r="H61" s="199"/>
    </row>
    <row r="62" spans="1:8" x14ac:dyDescent="0.2">
      <c r="A62" s="199"/>
      <c r="B62" s="199"/>
      <c r="C62" s="199"/>
      <c r="D62" s="199"/>
      <c r="E62" s="199"/>
      <c r="F62" s="199"/>
      <c r="G62" s="199"/>
      <c r="H62" s="199"/>
    </row>
    <row r="63" spans="1:8" x14ac:dyDescent="0.2">
      <c r="A63" s="199"/>
      <c r="B63" s="199"/>
      <c r="C63" s="199"/>
      <c r="D63" s="199"/>
      <c r="E63" s="199"/>
      <c r="F63" s="199"/>
      <c r="G63" s="199"/>
      <c r="H63" s="199"/>
    </row>
    <row r="64" spans="1:8" x14ac:dyDescent="0.2">
      <c r="A64" s="199"/>
      <c r="B64" s="199"/>
      <c r="C64" s="199"/>
      <c r="D64" s="199"/>
      <c r="E64" s="199"/>
      <c r="F64" s="199"/>
      <c r="G64" s="199"/>
      <c r="H64" s="199"/>
    </row>
    <row r="65" spans="1:8" x14ac:dyDescent="0.2">
      <c r="A65" s="199"/>
      <c r="B65" s="199"/>
      <c r="C65" s="199"/>
      <c r="D65" s="199"/>
      <c r="E65" s="199"/>
      <c r="F65" s="199"/>
      <c r="G65" s="199"/>
      <c r="H65" s="199"/>
    </row>
    <row r="66" spans="1:8" x14ac:dyDescent="0.2">
      <c r="A66" s="199"/>
      <c r="B66" s="199"/>
      <c r="C66" s="199"/>
      <c r="D66" s="199"/>
      <c r="E66" s="199"/>
      <c r="F66" s="199"/>
      <c r="G66" s="199"/>
      <c r="H66" s="199"/>
    </row>
    <row r="67" spans="1:8" x14ac:dyDescent="0.2">
      <c r="A67" s="199"/>
      <c r="B67" s="199"/>
      <c r="C67" s="199"/>
      <c r="D67" s="199"/>
      <c r="E67" s="199"/>
      <c r="F67" s="199"/>
      <c r="G67" s="199"/>
      <c r="H67" s="199"/>
    </row>
    <row r="68" spans="1:8" x14ac:dyDescent="0.2">
      <c r="A68" s="199"/>
      <c r="B68" s="199"/>
      <c r="C68" s="199"/>
      <c r="D68" s="199"/>
      <c r="E68" s="199"/>
      <c r="F68" s="199"/>
      <c r="G68" s="199"/>
      <c r="H68" s="199"/>
    </row>
    <row r="69" spans="1:8" x14ac:dyDescent="0.2">
      <c r="A69" s="199"/>
      <c r="B69" s="199"/>
      <c r="C69" s="199"/>
      <c r="D69" s="199"/>
      <c r="E69" s="199"/>
      <c r="F69" s="199"/>
      <c r="G69" s="199"/>
      <c r="H69" s="199"/>
    </row>
    <row r="70" spans="1:8" x14ac:dyDescent="0.2">
      <c r="A70" s="199"/>
      <c r="B70" s="199"/>
      <c r="C70" s="199"/>
      <c r="D70" s="199"/>
      <c r="E70" s="199"/>
      <c r="F70" s="199"/>
      <c r="G70" s="199"/>
      <c r="H70" s="199"/>
    </row>
    <row r="71" spans="1:8" x14ac:dyDescent="0.2">
      <c r="A71" s="199"/>
      <c r="B71" s="199"/>
      <c r="C71" s="199"/>
      <c r="D71" s="199"/>
      <c r="E71" s="199"/>
      <c r="F71" s="199"/>
      <c r="G71" s="199"/>
      <c r="H71" s="199"/>
    </row>
    <row r="72" spans="1:8" x14ac:dyDescent="0.2">
      <c r="A72" s="199"/>
      <c r="B72" s="199"/>
      <c r="C72" s="199"/>
      <c r="D72" s="199"/>
      <c r="E72" s="199"/>
      <c r="F72" s="199"/>
      <c r="G72" s="199"/>
      <c r="H72" s="199"/>
    </row>
    <row r="73" spans="1:8" x14ac:dyDescent="0.2">
      <c r="A73" s="199"/>
      <c r="B73" s="199"/>
      <c r="C73" s="199"/>
      <c r="D73" s="199"/>
      <c r="E73" s="199"/>
      <c r="F73" s="199"/>
      <c r="G73" s="199"/>
      <c r="H73" s="199"/>
    </row>
    <row r="74" spans="1:8" x14ac:dyDescent="0.2">
      <c r="A74" s="199"/>
      <c r="B74" s="199"/>
      <c r="C74" s="199"/>
      <c r="D74" s="199"/>
      <c r="E74" s="199"/>
      <c r="F74" s="199"/>
      <c r="G74" s="199"/>
      <c r="H74" s="199"/>
    </row>
    <row r="75" spans="1:8" x14ac:dyDescent="0.2">
      <c r="A75" s="199"/>
      <c r="B75" s="199"/>
      <c r="C75" s="199"/>
      <c r="D75" s="199"/>
      <c r="E75" s="199"/>
      <c r="F75" s="199"/>
      <c r="G75" s="199"/>
      <c r="H75" s="199"/>
    </row>
    <row r="76" spans="1:8" x14ac:dyDescent="0.2">
      <c r="A76" s="199"/>
      <c r="B76" s="199"/>
      <c r="C76" s="199"/>
      <c r="D76" s="199"/>
      <c r="E76" s="199"/>
      <c r="F76" s="199"/>
      <c r="G76" s="199"/>
      <c r="H76" s="199"/>
    </row>
    <row r="77" spans="1:8" x14ac:dyDescent="0.2">
      <c r="A77" s="199"/>
      <c r="B77" s="199"/>
      <c r="C77" s="199"/>
      <c r="D77" s="199"/>
      <c r="E77" s="199"/>
      <c r="F77" s="199"/>
      <c r="G77" s="199"/>
      <c r="H77" s="199"/>
    </row>
    <row r="78" spans="1:8" x14ac:dyDescent="0.2">
      <c r="A78" s="199"/>
      <c r="B78" s="199"/>
      <c r="C78" s="199"/>
      <c r="D78" s="199"/>
      <c r="E78" s="199"/>
      <c r="F78" s="199"/>
      <c r="G78" s="199"/>
      <c r="H78" s="199"/>
    </row>
    <row r="79" spans="1:8" x14ac:dyDescent="0.2">
      <c r="A79" s="199"/>
      <c r="B79" s="199"/>
      <c r="C79" s="199"/>
      <c r="D79" s="199"/>
      <c r="E79" s="199"/>
      <c r="F79" s="199"/>
      <c r="G79" s="199"/>
      <c r="H79" s="199"/>
    </row>
    <row r="80" spans="1:8" x14ac:dyDescent="0.2">
      <c r="A80" s="199"/>
      <c r="B80" s="199"/>
      <c r="C80" s="199"/>
      <c r="D80" s="199"/>
      <c r="E80" s="199"/>
      <c r="F80" s="199"/>
      <c r="G80" s="199"/>
      <c r="H80" s="199"/>
    </row>
    <row r="81" spans="1:8" x14ac:dyDescent="0.2">
      <c r="A81" s="199"/>
      <c r="B81" s="199"/>
      <c r="C81" s="199"/>
      <c r="D81" s="199"/>
      <c r="E81" s="199"/>
      <c r="F81" s="199"/>
      <c r="G81" s="199"/>
      <c r="H81" s="199"/>
    </row>
    <row r="82" spans="1:8" x14ac:dyDescent="0.2">
      <c r="A82" s="199"/>
      <c r="B82" s="199"/>
      <c r="C82" s="199"/>
      <c r="D82" s="199"/>
      <c r="E82" s="199"/>
      <c r="F82" s="199"/>
      <c r="G82" s="199"/>
      <c r="H82" s="199"/>
    </row>
    <row r="83" spans="1:8" x14ac:dyDescent="0.2">
      <c r="A83" s="199"/>
      <c r="B83" s="199"/>
      <c r="C83" s="199"/>
      <c r="D83" s="199"/>
      <c r="E83" s="199"/>
      <c r="F83" s="199"/>
      <c r="G83" s="199"/>
      <c r="H83" s="199"/>
    </row>
    <row r="84" spans="1:8" x14ac:dyDescent="0.2">
      <c r="A84" s="199"/>
      <c r="B84" s="199"/>
      <c r="C84" s="199"/>
      <c r="D84" s="199"/>
      <c r="E84" s="199"/>
      <c r="F84" s="199"/>
      <c r="G84" s="199"/>
      <c r="H84" s="199"/>
    </row>
    <row r="85" spans="1:8" x14ac:dyDescent="0.2">
      <c r="A85" s="199"/>
      <c r="B85" s="199"/>
      <c r="C85" s="199"/>
      <c r="D85" s="199"/>
      <c r="E85" s="199"/>
      <c r="F85" s="199"/>
      <c r="G85" s="199"/>
      <c r="H85" s="199"/>
    </row>
    <row r="86" spans="1:8" x14ac:dyDescent="0.2">
      <c r="A86" s="199"/>
      <c r="B86" s="199"/>
      <c r="C86" s="199"/>
      <c r="D86" s="199"/>
      <c r="E86" s="199"/>
      <c r="F86" s="199"/>
      <c r="G86" s="199"/>
      <c r="H86" s="199"/>
    </row>
    <row r="87" spans="1:8" x14ac:dyDescent="0.2">
      <c r="A87" s="199"/>
      <c r="B87" s="199"/>
      <c r="C87" s="199"/>
      <c r="D87" s="199"/>
      <c r="E87" s="199"/>
      <c r="F87" s="199"/>
      <c r="G87" s="199"/>
      <c r="H87" s="199"/>
    </row>
    <row r="88" spans="1:8" x14ac:dyDescent="0.2">
      <c r="A88" s="199"/>
      <c r="B88" s="199"/>
      <c r="C88" s="199"/>
      <c r="D88" s="199"/>
      <c r="E88" s="199"/>
      <c r="F88" s="199"/>
      <c r="G88" s="199"/>
      <c r="H88" s="199"/>
    </row>
    <row r="89" spans="1:8" x14ac:dyDescent="0.2">
      <c r="A89" s="199"/>
      <c r="B89" s="199"/>
      <c r="C89" s="199"/>
      <c r="D89" s="199"/>
      <c r="E89" s="199"/>
      <c r="F89" s="199"/>
      <c r="G89" s="199"/>
      <c r="H89" s="199"/>
    </row>
    <row r="90" spans="1:8" x14ac:dyDescent="0.2">
      <c r="A90" s="199"/>
      <c r="B90" s="199"/>
      <c r="C90" s="199"/>
      <c r="D90" s="199"/>
      <c r="E90" s="199"/>
      <c r="F90" s="199"/>
      <c r="G90" s="199"/>
      <c r="H90" s="199"/>
    </row>
    <row r="91" spans="1:8" x14ac:dyDescent="0.2">
      <c r="A91" s="199"/>
      <c r="B91" s="199"/>
      <c r="C91" s="199"/>
      <c r="D91" s="199"/>
      <c r="E91" s="199"/>
      <c r="F91" s="199"/>
      <c r="G91" s="199"/>
      <c r="H91" s="199"/>
    </row>
    <row r="92" spans="1:8" x14ac:dyDescent="0.2">
      <c r="A92" s="199"/>
      <c r="B92" s="199"/>
      <c r="C92" s="199"/>
      <c r="D92" s="199"/>
      <c r="E92" s="199"/>
      <c r="F92" s="199"/>
      <c r="G92" s="199"/>
      <c r="H92" s="199"/>
    </row>
    <row r="93" spans="1:8" x14ac:dyDescent="0.2">
      <c r="A93" s="199"/>
      <c r="B93" s="199"/>
      <c r="C93" s="199"/>
      <c r="D93" s="199"/>
      <c r="E93" s="199"/>
      <c r="F93" s="199"/>
      <c r="G93" s="199"/>
      <c r="H93" s="199"/>
    </row>
    <row r="94" spans="1:8" x14ac:dyDescent="0.2">
      <c r="A94" s="199"/>
      <c r="B94" s="199"/>
      <c r="C94" s="199"/>
      <c r="D94" s="199"/>
      <c r="E94" s="199"/>
      <c r="F94" s="199"/>
      <c r="G94" s="199"/>
      <c r="H94" s="199"/>
    </row>
    <row r="95" spans="1:8" x14ac:dyDescent="0.2">
      <c r="A95" s="199"/>
      <c r="B95" s="199"/>
      <c r="C95" s="199"/>
      <c r="D95" s="199"/>
      <c r="E95" s="199"/>
      <c r="F95" s="199"/>
      <c r="G95" s="199"/>
      <c r="H95" s="199"/>
    </row>
    <row r="96" spans="1:8" x14ac:dyDescent="0.2">
      <c r="A96" s="199"/>
      <c r="B96" s="199"/>
      <c r="C96" s="199"/>
      <c r="D96" s="199"/>
      <c r="E96" s="199"/>
      <c r="F96" s="199"/>
      <c r="G96" s="199"/>
      <c r="H96" s="199"/>
    </row>
    <row r="97" spans="1:8" x14ac:dyDescent="0.2">
      <c r="A97" s="199"/>
      <c r="B97" s="199"/>
      <c r="C97" s="199"/>
      <c r="D97" s="199"/>
      <c r="E97" s="199"/>
      <c r="F97" s="199"/>
      <c r="G97" s="199"/>
      <c r="H97" s="199"/>
    </row>
    <row r="98" spans="1:8" x14ac:dyDescent="0.2">
      <c r="A98" s="199"/>
      <c r="B98" s="199"/>
      <c r="C98" s="199"/>
      <c r="D98" s="199"/>
      <c r="E98" s="199"/>
      <c r="F98" s="199"/>
      <c r="G98" s="199"/>
      <c r="H98" s="199"/>
    </row>
    <row r="99" spans="1:8" x14ac:dyDescent="0.2">
      <c r="A99" s="199"/>
      <c r="B99" s="199"/>
      <c r="C99" s="199"/>
      <c r="D99" s="199"/>
      <c r="E99" s="199"/>
      <c r="F99" s="199"/>
      <c r="G99" s="199"/>
      <c r="H99" s="199"/>
    </row>
    <row r="100" spans="1:8" x14ac:dyDescent="0.2">
      <c r="A100" s="199"/>
      <c r="B100" s="199"/>
      <c r="C100" s="199"/>
      <c r="D100" s="199"/>
      <c r="E100" s="199"/>
      <c r="F100" s="199"/>
      <c r="G100" s="199"/>
      <c r="H100" s="199"/>
    </row>
    <row r="101" spans="1:8" x14ac:dyDescent="0.2">
      <c r="A101" s="199"/>
      <c r="B101" s="199"/>
      <c r="C101" s="199"/>
      <c r="D101" s="199"/>
      <c r="E101" s="199"/>
      <c r="F101" s="199"/>
      <c r="G101" s="199"/>
      <c r="H101" s="199"/>
    </row>
    <row r="102" spans="1:8" x14ac:dyDescent="0.2">
      <c r="A102" s="199"/>
      <c r="B102" s="199"/>
      <c r="C102" s="199"/>
      <c r="D102" s="199"/>
      <c r="E102" s="199"/>
      <c r="F102" s="199"/>
      <c r="G102" s="199"/>
      <c r="H102" s="199"/>
    </row>
    <row r="103" spans="1:8" x14ac:dyDescent="0.2">
      <c r="A103" s="199"/>
      <c r="B103" s="199"/>
      <c r="C103" s="199"/>
      <c r="D103" s="199"/>
      <c r="E103" s="199"/>
      <c r="F103" s="199"/>
      <c r="G103" s="199"/>
      <c r="H103" s="199"/>
    </row>
    <row r="104" spans="1:8" x14ac:dyDescent="0.2">
      <c r="A104" s="199"/>
      <c r="B104" s="199"/>
      <c r="C104" s="199"/>
      <c r="D104" s="199"/>
      <c r="E104" s="199"/>
      <c r="F104" s="199"/>
      <c r="G104" s="199"/>
      <c r="H104" s="199"/>
    </row>
    <row r="105" spans="1:8" x14ac:dyDescent="0.2">
      <c r="A105" s="199"/>
      <c r="B105" s="199"/>
      <c r="C105" s="199"/>
      <c r="D105" s="199"/>
      <c r="E105" s="199"/>
      <c r="F105" s="199"/>
      <c r="G105" s="199"/>
      <c r="H105" s="199"/>
    </row>
    <row r="106" spans="1:8" x14ac:dyDescent="0.2">
      <c r="A106" s="199"/>
      <c r="B106" s="199"/>
      <c r="C106" s="199"/>
      <c r="D106" s="199"/>
      <c r="E106" s="199"/>
      <c r="F106" s="199"/>
      <c r="G106" s="199"/>
      <c r="H106" s="199"/>
    </row>
    <row r="107" spans="1:8" x14ac:dyDescent="0.2">
      <c r="A107" s="199"/>
      <c r="B107" s="199"/>
      <c r="C107" s="199"/>
      <c r="D107" s="199"/>
      <c r="E107" s="199"/>
      <c r="F107" s="199"/>
      <c r="G107" s="199"/>
      <c r="H107" s="199"/>
    </row>
    <row r="108" spans="1:8" x14ac:dyDescent="0.2">
      <c r="A108" s="199"/>
      <c r="B108" s="199"/>
      <c r="C108" s="199"/>
      <c r="D108" s="199"/>
      <c r="E108" s="199"/>
      <c r="F108" s="199"/>
      <c r="G108" s="199"/>
      <c r="H108" s="199"/>
    </row>
    <row r="109" spans="1:8" x14ac:dyDescent="0.2">
      <c r="A109" s="199"/>
      <c r="B109" s="199"/>
      <c r="C109" s="199"/>
      <c r="D109" s="199"/>
      <c r="E109" s="199"/>
      <c r="F109" s="199"/>
      <c r="G109" s="199"/>
      <c r="H109" s="199"/>
    </row>
    <row r="110" spans="1:8" x14ac:dyDescent="0.2">
      <c r="A110" s="199"/>
      <c r="B110" s="199"/>
      <c r="C110" s="199"/>
      <c r="D110" s="199"/>
      <c r="E110" s="199"/>
      <c r="F110" s="199"/>
      <c r="G110" s="199"/>
      <c r="H110" s="199"/>
    </row>
    <row r="111" spans="1:8" x14ac:dyDescent="0.2">
      <c r="A111" s="199"/>
      <c r="B111" s="199"/>
      <c r="C111" s="199"/>
      <c r="D111" s="199"/>
      <c r="E111" s="199"/>
      <c r="F111" s="199"/>
      <c r="G111" s="199"/>
      <c r="H111" s="199"/>
    </row>
    <row r="112" spans="1:8" x14ac:dyDescent="0.2">
      <c r="A112" s="199"/>
      <c r="B112" s="199"/>
      <c r="C112" s="199"/>
      <c r="D112" s="199"/>
      <c r="E112" s="199"/>
      <c r="F112" s="199"/>
      <c r="G112" s="199"/>
      <c r="H112" s="199"/>
    </row>
    <row r="113" spans="1:8" x14ac:dyDescent="0.2">
      <c r="A113" s="199"/>
      <c r="B113" s="199"/>
      <c r="C113" s="199"/>
      <c r="D113" s="199"/>
      <c r="E113" s="199"/>
      <c r="F113" s="199"/>
      <c r="G113" s="199"/>
      <c r="H113" s="199"/>
    </row>
    <row r="114" spans="1:8" x14ac:dyDescent="0.2">
      <c r="A114" s="199"/>
      <c r="B114" s="199"/>
      <c r="C114" s="199"/>
      <c r="D114" s="199"/>
      <c r="E114" s="199"/>
      <c r="F114" s="199"/>
      <c r="G114" s="199"/>
      <c r="H114" s="199"/>
    </row>
    <row r="115" spans="1:8" x14ac:dyDescent="0.2">
      <c r="A115" s="199"/>
      <c r="B115" s="199"/>
      <c r="C115" s="199"/>
      <c r="D115" s="199"/>
      <c r="E115" s="199"/>
      <c r="F115" s="199"/>
      <c r="G115" s="199"/>
      <c r="H115" s="199"/>
    </row>
    <row r="116" spans="1:8" x14ac:dyDescent="0.2">
      <c r="A116" s="199"/>
      <c r="B116" s="199"/>
      <c r="C116" s="199"/>
      <c r="D116" s="199"/>
      <c r="E116" s="199"/>
      <c r="F116" s="199"/>
      <c r="G116" s="199"/>
      <c r="H116" s="199"/>
    </row>
    <row r="117" spans="1:8" x14ac:dyDescent="0.2">
      <c r="A117" s="199"/>
      <c r="B117" s="199"/>
      <c r="C117" s="199"/>
      <c r="D117" s="199"/>
      <c r="E117" s="199"/>
      <c r="F117" s="199"/>
      <c r="G117" s="199"/>
      <c r="H117" s="199"/>
    </row>
    <row r="118" spans="1:8" x14ac:dyDescent="0.2">
      <c r="A118" s="199"/>
      <c r="B118" s="199"/>
      <c r="C118" s="199"/>
      <c r="D118" s="199"/>
      <c r="E118" s="199"/>
      <c r="F118" s="199"/>
      <c r="G118" s="199"/>
      <c r="H118" s="199"/>
    </row>
    <row r="119" spans="1:8" x14ac:dyDescent="0.2">
      <c r="A119" s="199"/>
      <c r="B119" s="199"/>
      <c r="C119" s="199"/>
      <c r="D119" s="199"/>
      <c r="E119" s="199"/>
      <c r="F119" s="199"/>
      <c r="G119" s="199"/>
      <c r="H119" s="199"/>
    </row>
    <row r="120" spans="1:8" x14ac:dyDescent="0.2">
      <c r="A120" s="199"/>
      <c r="B120" s="199"/>
      <c r="C120" s="199"/>
      <c r="D120" s="199"/>
      <c r="E120" s="199"/>
      <c r="F120" s="199"/>
      <c r="G120" s="199"/>
      <c r="H120" s="199"/>
    </row>
    <row r="121" spans="1:8" x14ac:dyDescent="0.2">
      <c r="A121" s="199"/>
      <c r="B121" s="199"/>
      <c r="C121" s="199"/>
      <c r="D121" s="199"/>
      <c r="E121" s="199"/>
      <c r="F121" s="199"/>
      <c r="G121" s="199"/>
      <c r="H121" s="199"/>
    </row>
    <row r="122" spans="1:8" x14ac:dyDescent="0.2">
      <c r="A122" s="199"/>
      <c r="B122" s="199"/>
      <c r="C122" s="199"/>
      <c r="D122" s="199"/>
      <c r="E122" s="199"/>
      <c r="F122" s="199"/>
      <c r="G122" s="199"/>
      <c r="H122" s="199"/>
    </row>
    <row r="123" spans="1:8" x14ac:dyDescent="0.2">
      <c r="A123" s="199"/>
      <c r="B123" s="199"/>
      <c r="C123" s="199"/>
      <c r="D123" s="199"/>
      <c r="E123" s="199"/>
      <c r="F123" s="199"/>
      <c r="G123" s="199"/>
      <c r="H123" s="199"/>
    </row>
    <row r="124" spans="1:8" x14ac:dyDescent="0.2">
      <c r="A124" s="199"/>
      <c r="B124" s="199"/>
      <c r="C124" s="199"/>
      <c r="D124" s="199"/>
      <c r="E124" s="199"/>
      <c r="F124" s="199"/>
      <c r="G124" s="199"/>
      <c r="H124" s="199"/>
    </row>
    <row r="125" spans="1:8" x14ac:dyDescent="0.2">
      <c r="A125" s="199"/>
      <c r="B125" s="199"/>
      <c r="C125" s="199"/>
      <c r="D125" s="199"/>
      <c r="E125" s="199"/>
      <c r="F125" s="199"/>
      <c r="G125" s="199"/>
      <c r="H125" s="199"/>
    </row>
    <row r="126" spans="1:8" x14ac:dyDescent="0.2">
      <c r="A126" s="199"/>
      <c r="B126" s="199"/>
      <c r="C126" s="199"/>
      <c r="D126" s="199"/>
      <c r="E126" s="199"/>
      <c r="F126" s="199"/>
      <c r="G126" s="199"/>
      <c r="H126" s="199"/>
    </row>
    <row r="127" spans="1:8" x14ac:dyDescent="0.2">
      <c r="A127" s="199"/>
      <c r="B127" s="199"/>
      <c r="C127" s="199"/>
      <c r="D127" s="199"/>
      <c r="E127" s="199"/>
      <c r="F127" s="199"/>
      <c r="G127" s="199"/>
      <c r="H127" s="199"/>
    </row>
    <row r="128" spans="1:8" x14ac:dyDescent="0.2">
      <c r="A128" s="199"/>
      <c r="B128" s="199"/>
      <c r="C128" s="199"/>
      <c r="D128" s="199"/>
      <c r="E128" s="199"/>
      <c r="F128" s="199"/>
      <c r="G128" s="199"/>
      <c r="H128" s="199"/>
    </row>
    <row r="129" spans="1:8" x14ac:dyDescent="0.2">
      <c r="A129" s="199"/>
      <c r="B129" s="199"/>
      <c r="C129" s="199"/>
      <c r="D129" s="199"/>
      <c r="E129" s="199"/>
      <c r="F129" s="199"/>
      <c r="G129" s="199"/>
      <c r="H129" s="199"/>
    </row>
    <row r="130" spans="1:8" x14ac:dyDescent="0.2">
      <c r="A130" s="199"/>
      <c r="B130" s="199"/>
      <c r="C130" s="199"/>
      <c r="D130" s="199"/>
      <c r="E130" s="199"/>
      <c r="F130" s="199"/>
      <c r="G130" s="199"/>
      <c r="H130" s="199"/>
    </row>
    <row r="131" spans="1:8" x14ac:dyDescent="0.2">
      <c r="A131" s="199"/>
      <c r="B131" s="199"/>
      <c r="C131" s="199"/>
      <c r="D131" s="199"/>
      <c r="E131" s="199"/>
      <c r="F131" s="199"/>
      <c r="G131" s="199"/>
      <c r="H131" s="199"/>
    </row>
    <row r="132" spans="1:8" x14ac:dyDescent="0.2">
      <c r="A132" s="199"/>
      <c r="B132" s="199"/>
      <c r="C132" s="199"/>
      <c r="D132" s="199"/>
      <c r="E132" s="199"/>
      <c r="F132" s="199"/>
      <c r="G132" s="199"/>
      <c r="H132" s="199"/>
    </row>
    <row r="133" spans="1:8" x14ac:dyDescent="0.2">
      <c r="A133" s="199"/>
      <c r="B133" s="199"/>
      <c r="C133" s="199"/>
      <c r="D133" s="199"/>
      <c r="E133" s="199"/>
      <c r="F133" s="199"/>
      <c r="G133" s="199"/>
      <c r="H133" s="199"/>
    </row>
    <row r="134" spans="1:8" x14ac:dyDescent="0.2">
      <c r="A134" s="199"/>
      <c r="B134" s="199"/>
      <c r="C134" s="199"/>
      <c r="D134" s="199"/>
      <c r="E134" s="199"/>
      <c r="F134" s="199"/>
      <c r="G134" s="199"/>
      <c r="H134" s="199"/>
    </row>
    <row r="135" spans="1:8" x14ac:dyDescent="0.2">
      <c r="A135" s="199"/>
      <c r="B135" s="199"/>
      <c r="C135" s="199"/>
      <c r="D135" s="199"/>
      <c r="E135" s="199"/>
      <c r="F135" s="199"/>
      <c r="G135" s="199"/>
      <c r="H135" s="199"/>
    </row>
    <row r="136" spans="1:8" x14ac:dyDescent="0.2">
      <c r="A136" s="199"/>
      <c r="B136" s="199"/>
      <c r="C136" s="199"/>
      <c r="D136" s="199"/>
      <c r="E136" s="199"/>
      <c r="F136" s="199"/>
      <c r="G136" s="199"/>
      <c r="H136" s="199"/>
    </row>
    <row r="137" spans="1:8" x14ac:dyDescent="0.2">
      <c r="A137" s="199"/>
      <c r="B137" s="199"/>
      <c r="C137" s="199"/>
      <c r="D137" s="199"/>
      <c r="E137" s="199"/>
      <c r="F137" s="199"/>
      <c r="G137" s="199"/>
      <c r="H137" s="199"/>
    </row>
    <row r="138" spans="1:8" x14ac:dyDescent="0.2">
      <c r="A138" s="199"/>
      <c r="B138" s="199"/>
      <c r="C138" s="199"/>
      <c r="D138" s="199"/>
      <c r="E138" s="199"/>
      <c r="F138" s="199"/>
      <c r="G138" s="199"/>
      <c r="H138" s="199"/>
    </row>
    <row r="139" spans="1:8" x14ac:dyDescent="0.2">
      <c r="A139" s="199"/>
      <c r="B139" s="199"/>
      <c r="C139" s="199"/>
      <c r="D139" s="199"/>
      <c r="E139" s="199"/>
      <c r="F139" s="199"/>
      <c r="G139" s="199"/>
      <c r="H139" s="199"/>
    </row>
    <row r="140" spans="1:8" x14ac:dyDescent="0.2">
      <c r="C140" s="199"/>
      <c r="D140" s="199"/>
    </row>
  </sheetData>
  <sortState ref="A3:C23">
    <sortCondition ref="A3:A23"/>
  </sortState>
  <mergeCells count="8">
    <mergeCell ref="A42:H42"/>
    <mergeCell ref="A43:H43"/>
    <mergeCell ref="A29:E29"/>
    <mergeCell ref="A31:G31"/>
    <mergeCell ref="A32:H32"/>
    <mergeCell ref="A34:H34"/>
    <mergeCell ref="A36:H36"/>
    <mergeCell ref="A39:H39"/>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
  <sheetViews>
    <sheetView showGridLines="0" view="pageLayout" topLeftCell="A4" zoomScaleNormal="100" zoomScaleSheetLayoutView="85" workbookViewId="0">
      <selection activeCell="D4" sqref="D4"/>
    </sheetView>
  </sheetViews>
  <sheetFormatPr baseColWidth="10" defaultColWidth="10.85546875" defaultRowHeight="12.75" x14ac:dyDescent="0.25"/>
  <cols>
    <col min="1" max="1" width="84.140625" style="325" customWidth="1"/>
    <col min="2" max="2" width="4" style="325" customWidth="1"/>
    <col min="3" max="3" width="23.7109375" style="325" customWidth="1"/>
    <col min="4" max="4" width="13.28515625" style="325" customWidth="1"/>
    <col min="5" max="5" width="19" style="325" customWidth="1"/>
    <col min="6" max="6" width="20" style="325" customWidth="1"/>
    <col min="7" max="16384" width="10.85546875" style="325"/>
  </cols>
  <sheetData>
    <row r="1" spans="1:15" s="224" customFormat="1" ht="22.15" customHeight="1" x14ac:dyDescent="0.3">
      <c r="A1" s="326" t="s">
        <v>344</v>
      </c>
      <c r="B1" s="326"/>
      <c r="C1" s="326"/>
      <c r="D1" s="326"/>
      <c r="E1" s="326"/>
      <c r="F1" s="326"/>
      <c r="G1" s="326"/>
      <c r="H1" s="326"/>
    </row>
    <row r="2" spans="1:15" s="5" customFormat="1" ht="6" customHeight="1" x14ac:dyDescent="0.2">
      <c r="A2" s="3"/>
      <c r="B2" s="284"/>
      <c r="I2" s="284"/>
      <c r="J2" s="284"/>
      <c r="K2" s="284"/>
      <c r="L2" s="284"/>
      <c r="O2" s="283"/>
    </row>
    <row r="3" spans="1:15" s="323" customFormat="1" ht="343.5" customHeight="1" x14ac:dyDescent="0.25">
      <c r="A3" s="369" t="s">
        <v>380</v>
      </c>
      <c r="B3" s="225"/>
      <c r="C3" s="225"/>
      <c r="D3" s="321"/>
      <c r="E3" s="322"/>
      <c r="I3" s="324"/>
      <c r="J3" s="324"/>
    </row>
    <row r="4" spans="1:15" s="323" customFormat="1" ht="392.25" customHeight="1" x14ac:dyDescent="0.25">
      <c r="A4" s="372" t="s">
        <v>388</v>
      </c>
      <c r="B4" s="225"/>
      <c r="C4" s="225"/>
      <c r="D4" s="321"/>
      <c r="E4" s="322"/>
      <c r="I4" s="324"/>
      <c r="J4" s="324"/>
    </row>
    <row r="5" spans="1:15" ht="87" customHeight="1" x14ac:dyDescent="0.25"/>
  </sheetData>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16"/>
  <sheetViews>
    <sheetView showGridLines="0" view="pageLayout" topLeftCell="A42" zoomScaleNormal="98" zoomScaleSheetLayoutView="100" workbookViewId="0">
      <selection activeCell="F25" sqref="F25"/>
    </sheetView>
  </sheetViews>
  <sheetFormatPr baseColWidth="10" defaultColWidth="11.42578125" defaultRowHeight="11.25" outlineLevelRow="2" outlineLevelCol="1" x14ac:dyDescent="0.2"/>
  <cols>
    <col min="1" max="1" width="5.85546875" style="3" customWidth="1"/>
    <col min="2" max="2" width="7.42578125" style="4" customWidth="1"/>
    <col min="3" max="3" width="7.85546875" style="284" customWidth="1"/>
    <col min="4" max="4" width="5.7109375" style="5" customWidth="1"/>
    <col min="5" max="5" width="6.42578125" style="5" customWidth="1"/>
    <col min="6" max="8" width="6.28515625" style="5" customWidth="1"/>
    <col min="9" max="9" width="5.85546875" style="5" customWidth="1"/>
    <col min="10" max="10" width="5.5703125" style="4" customWidth="1"/>
    <col min="11" max="11" width="6.85546875" style="4" customWidth="1"/>
    <col min="12" max="12" width="7.5703125" style="4" customWidth="1"/>
    <col min="13" max="13" width="6.85546875" style="4" customWidth="1"/>
    <col min="14" max="14" width="7.7109375" style="5" hidden="1" customWidth="1" outlineLevel="1"/>
    <col min="15" max="15" width="1.5703125" style="5" hidden="1" customWidth="1" outlineLevel="1"/>
    <col min="16" max="16" width="0" style="283" hidden="1" customWidth="1" outlineLevel="1"/>
    <col min="17" max="17" width="0" style="5" hidden="1" customWidth="1" outlineLevel="1"/>
    <col min="18" max="18" width="11.42578125" style="5" collapsed="1"/>
    <col min="19" max="16384" width="11.42578125" style="5"/>
  </cols>
  <sheetData>
    <row r="1" spans="1:16" s="2" customFormat="1" ht="22.15" customHeight="1" x14ac:dyDescent="0.3">
      <c r="A1" s="37" t="str">
        <f>CONCATENATE(Inhalt_K6!B26,"   ",Inhalt_K6!C26)</f>
        <v>601   Entwicklung und Bestand von Wohnungen 1990 - 2024 nach Räumen und Fläche</v>
      </c>
      <c r="B1" s="1"/>
      <c r="C1" s="1"/>
      <c r="J1" s="1"/>
      <c r="K1" s="1"/>
      <c r="L1" s="1"/>
      <c r="M1" s="1"/>
      <c r="P1" s="282"/>
    </row>
    <row r="2" spans="1:16" ht="6" customHeight="1" x14ac:dyDescent="0.2"/>
    <row r="3" spans="1:16" s="3" customFormat="1" ht="14.45" customHeight="1" x14ac:dyDescent="0.25">
      <c r="A3" s="393" t="s">
        <v>197</v>
      </c>
      <c r="B3" s="396" t="s">
        <v>265</v>
      </c>
      <c r="C3" s="397"/>
      <c r="D3" s="397"/>
      <c r="E3" s="397"/>
      <c r="F3" s="397"/>
      <c r="G3" s="397"/>
      <c r="H3" s="397"/>
      <c r="I3" s="397"/>
      <c r="J3" s="397"/>
      <c r="K3" s="398"/>
      <c r="L3" s="399" t="s">
        <v>3</v>
      </c>
      <c r="M3" s="400" t="s">
        <v>20</v>
      </c>
      <c r="N3" s="381" t="s">
        <v>5</v>
      </c>
      <c r="O3" s="381"/>
      <c r="P3" s="281"/>
    </row>
    <row r="4" spans="1:16" ht="14.45" customHeight="1" x14ac:dyDescent="0.25">
      <c r="A4" s="394"/>
      <c r="B4" s="382" t="s">
        <v>200</v>
      </c>
      <c r="C4" s="382" t="s">
        <v>353</v>
      </c>
      <c r="D4" s="387" t="s">
        <v>266</v>
      </c>
      <c r="E4" s="388"/>
      <c r="F4" s="388"/>
      <c r="G4" s="388"/>
      <c r="H4" s="388"/>
      <c r="I4" s="388"/>
      <c r="J4" s="388"/>
      <c r="K4" s="389"/>
      <c r="L4" s="383"/>
      <c r="M4" s="401"/>
      <c r="N4" s="385" t="s">
        <v>6</v>
      </c>
      <c r="O4" s="385"/>
      <c r="P4" s="280"/>
    </row>
    <row r="5" spans="1:16" ht="12.75" customHeight="1" x14ac:dyDescent="0.25">
      <c r="A5" s="394"/>
      <c r="B5" s="383"/>
      <c r="C5" s="390"/>
      <c r="D5" s="386">
        <v>1</v>
      </c>
      <c r="E5" s="386">
        <v>2</v>
      </c>
      <c r="F5" s="386">
        <v>3</v>
      </c>
      <c r="G5" s="386">
        <v>4</v>
      </c>
      <c r="H5" s="386">
        <v>5</v>
      </c>
      <c r="I5" s="386">
        <v>6</v>
      </c>
      <c r="J5" s="76" t="s">
        <v>7</v>
      </c>
      <c r="K5" s="77"/>
      <c r="L5" s="383"/>
      <c r="M5" s="401"/>
      <c r="N5" s="6" t="s">
        <v>8</v>
      </c>
      <c r="O5" s="7" t="s">
        <v>9</v>
      </c>
    </row>
    <row r="6" spans="1:16" ht="12.75" customHeight="1" x14ac:dyDescent="0.25">
      <c r="A6" s="394"/>
      <c r="B6" s="383"/>
      <c r="C6" s="390"/>
      <c r="D6" s="383"/>
      <c r="E6" s="383"/>
      <c r="F6" s="383"/>
      <c r="G6" s="383"/>
      <c r="H6" s="383"/>
      <c r="I6" s="383"/>
      <c r="J6" s="78" t="s">
        <v>8</v>
      </c>
      <c r="K6" s="386" t="s">
        <v>3</v>
      </c>
      <c r="L6" s="383"/>
      <c r="M6" s="401"/>
      <c r="N6" s="8" t="s">
        <v>10</v>
      </c>
      <c r="O6" s="7" t="s">
        <v>11</v>
      </c>
    </row>
    <row r="7" spans="1:16" ht="9" customHeight="1" x14ac:dyDescent="0.25">
      <c r="A7" s="394"/>
      <c r="B7" s="384"/>
      <c r="C7" s="391"/>
      <c r="D7" s="384"/>
      <c r="E7" s="384"/>
      <c r="F7" s="384"/>
      <c r="G7" s="384"/>
      <c r="H7" s="384"/>
      <c r="I7" s="384"/>
      <c r="J7" s="76" t="s">
        <v>10</v>
      </c>
      <c r="K7" s="384"/>
      <c r="L7" s="384"/>
      <c r="M7" s="402"/>
      <c r="N7" s="9"/>
      <c r="O7" s="10"/>
      <c r="P7" s="290"/>
    </row>
    <row r="8" spans="1:16" ht="12.75" customHeight="1" x14ac:dyDescent="0.25">
      <c r="A8" s="395"/>
      <c r="B8" s="320" t="s">
        <v>12</v>
      </c>
      <c r="C8" s="334" t="s">
        <v>352</v>
      </c>
      <c r="D8" s="388" t="s">
        <v>12</v>
      </c>
      <c r="E8" s="388"/>
      <c r="F8" s="388"/>
      <c r="G8" s="388"/>
      <c r="H8" s="388"/>
      <c r="I8" s="388"/>
      <c r="J8" s="388"/>
      <c r="K8" s="388"/>
      <c r="L8" s="389"/>
      <c r="M8" s="76" t="s">
        <v>270</v>
      </c>
      <c r="N8" s="11" t="s">
        <v>12</v>
      </c>
      <c r="O8" s="12" t="s">
        <v>13</v>
      </c>
    </row>
    <row r="9" spans="1:16" ht="18" customHeight="1" x14ac:dyDescent="0.25">
      <c r="A9" s="62">
        <v>1990</v>
      </c>
      <c r="B9" s="63">
        <v>103632</v>
      </c>
      <c r="C9" s="288" t="s">
        <v>354</v>
      </c>
      <c r="D9" s="64">
        <v>2332</v>
      </c>
      <c r="E9" s="64">
        <v>7884</v>
      </c>
      <c r="F9" s="64">
        <v>28640</v>
      </c>
      <c r="G9" s="64">
        <v>36123</v>
      </c>
      <c r="H9" s="64">
        <v>17672</v>
      </c>
      <c r="I9" s="64">
        <v>6573</v>
      </c>
      <c r="J9" s="64">
        <v>4208</v>
      </c>
      <c r="K9" s="64">
        <v>32219</v>
      </c>
      <c r="L9" s="64">
        <v>409529</v>
      </c>
      <c r="M9" s="64">
        <v>72219</v>
      </c>
      <c r="N9" s="13">
        <v>1446</v>
      </c>
      <c r="O9" s="13">
        <v>1133</v>
      </c>
    </row>
    <row r="10" spans="1:16" ht="12" hidden="1" customHeight="1" outlineLevel="2" collapsed="1" x14ac:dyDescent="0.25">
      <c r="A10" s="65">
        <v>1991</v>
      </c>
      <c r="B10" s="63">
        <v>104158</v>
      </c>
      <c r="C10" s="335">
        <v>0.50756523081673777</v>
      </c>
      <c r="D10" s="64">
        <v>2342</v>
      </c>
      <c r="E10" s="64">
        <v>7924</v>
      </c>
      <c r="F10" s="64">
        <v>28791</v>
      </c>
      <c r="G10" s="64">
        <v>36239</v>
      </c>
      <c r="H10" s="64">
        <v>17961</v>
      </c>
      <c r="I10" s="64">
        <v>6662</v>
      </c>
      <c r="J10" s="64">
        <v>4239</v>
      </c>
      <c r="K10" s="64">
        <v>32445</v>
      </c>
      <c r="L10" s="64">
        <v>411741</v>
      </c>
      <c r="M10" s="64">
        <v>72675</v>
      </c>
      <c r="N10" s="13">
        <v>1473</v>
      </c>
      <c r="O10" s="13">
        <v>1144</v>
      </c>
    </row>
    <row r="11" spans="1:16" s="4" customFormat="1" ht="12" hidden="1" customHeight="1" outlineLevel="2" x14ac:dyDescent="0.25">
      <c r="A11" s="65">
        <v>1992</v>
      </c>
      <c r="B11" s="63">
        <v>104793</v>
      </c>
      <c r="C11" s="335">
        <v>0.60965072294014533</v>
      </c>
      <c r="D11" s="64">
        <v>2425</v>
      </c>
      <c r="E11" s="64">
        <v>7948</v>
      </c>
      <c r="F11" s="64">
        <v>29005</v>
      </c>
      <c r="G11" s="64">
        <v>36368</v>
      </c>
      <c r="H11" s="64">
        <v>18054</v>
      </c>
      <c r="I11" s="64">
        <v>6734</v>
      </c>
      <c r="J11" s="64">
        <v>4259</v>
      </c>
      <c r="K11" s="64">
        <v>32605</v>
      </c>
      <c r="L11" s="64">
        <v>414087</v>
      </c>
      <c r="M11" s="64">
        <v>73146</v>
      </c>
      <c r="N11" s="13">
        <v>1483</v>
      </c>
      <c r="O11" s="13">
        <v>1153</v>
      </c>
      <c r="P11" s="283"/>
    </row>
    <row r="12" spans="1:16" s="4" customFormat="1" ht="12" hidden="1" customHeight="1" outlineLevel="2" x14ac:dyDescent="0.25">
      <c r="A12" s="65">
        <v>1993</v>
      </c>
      <c r="B12" s="63">
        <v>105364</v>
      </c>
      <c r="C12" s="335">
        <v>0.54488372314945366</v>
      </c>
      <c r="D12" s="64">
        <v>2483</v>
      </c>
      <c r="E12" s="64">
        <v>8084</v>
      </c>
      <c r="F12" s="64">
        <v>29045</v>
      </c>
      <c r="G12" s="64">
        <v>36506</v>
      </c>
      <c r="H12" s="64">
        <v>18112</v>
      </c>
      <c r="I12" s="64">
        <v>6837</v>
      </c>
      <c r="J12" s="64">
        <v>4297</v>
      </c>
      <c r="K12" s="64">
        <v>32909</v>
      </c>
      <c r="L12" s="64">
        <v>416301</v>
      </c>
      <c r="M12" s="64">
        <v>73631</v>
      </c>
      <c r="N12" s="13">
        <v>1489</v>
      </c>
      <c r="O12" s="13">
        <v>1160</v>
      </c>
      <c r="P12" s="283"/>
    </row>
    <row r="13" spans="1:16" s="4" customFormat="1" ht="12" hidden="1" customHeight="1" outlineLevel="2" x14ac:dyDescent="0.25">
      <c r="A13" s="65">
        <v>1994</v>
      </c>
      <c r="B13" s="63">
        <v>106129</v>
      </c>
      <c r="C13" s="335">
        <v>0.72605443984663509</v>
      </c>
      <c r="D13" s="64">
        <v>2526</v>
      </c>
      <c r="E13" s="64">
        <v>8232</v>
      </c>
      <c r="F13" s="64">
        <v>29214</v>
      </c>
      <c r="G13" s="64">
        <v>36626</v>
      </c>
      <c r="H13" s="64">
        <v>18278</v>
      </c>
      <c r="I13" s="64">
        <v>6921</v>
      </c>
      <c r="J13" s="64">
        <v>4332</v>
      </c>
      <c r="K13" s="64">
        <v>33190</v>
      </c>
      <c r="L13" s="64">
        <v>419242</v>
      </c>
      <c r="M13" s="64">
        <v>74231</v>
      </c>
      <c r="N13" s="13">
        <v>1490</v>
      </c>
      <c r="O13" s="13">
        <v>1165</v>
      </c>
      <c r="P13" s="283"/>
    </row>
    <row r="14" spans="1:16" ht="18" customHeight="1" collapsed="1" x14ac:dyDescent="0.25">
      <c r="A14" s="62">
        <v>1995</v>
      </c>
      <c r="B14" s="63">
        <v>107459</v>
      </c>
      <c r="C14" s="335">
        <v>1.2531918702710811</v>
      </c>
      <c r="D14" s="64">
        <v>2537</v>
      </c>
      <c r="E14" s="64">
        <v>8421</v>
      </c>
      <c r="F14" s="64">
        <v>29587</v>
      </c>
      <c r="G14" s="64">
        <v>37093</v>
      </c>
      <c r="H14" s="64">
        <v>18484</v>
      </c>
      <c r="I14" s="64">
        <v>6965</v>
      </c>
      <c r="J14" s="64">
        <v>4372</v>
      </c>
      <c r="K14" s="64">
        <v>33493</v>
      </c>
      <c r="L14" s="64">
        <v>424215</v>
      </c>
      <c r="M14" s="64">
        <v>75205</v>
      </c>
      <c r="N14" s="13">
        <v>1539</v>
      </c>
      <c r="O14" s="13">
        <v>1202</v>
      </c>
    </row>
    <row r="15" spans="1:16" s="4" customFormat="1" ht="12" hidden="1" customHeight="1" outlineLevel="1" x14ac:dyDescent="0.25">
      <c r="A15" s="65">
        <v>1996</v>
      </c>
      <c r="B15" s="63">
        <v>108296</v>
      </c>
      <c r="C15" s="335">
        <v>0.77890172065625052</v>
      </c>
      <c r="D15" s="64">
        <v>2546</v>
      </c>
      <c r="E15" s="64">
        <v>8609</v>
      </c>
      <c r="F15" s="64">
        <v>29807</v>
      </c>
      <c r="G15" s="64">
        <v>37202</v>
      </c>
      <c r="H15" s="64">
        <v>18700</v>
      </c>
      <c r="I15" s="64">
        <v>7009</v>
      </c>
      <c r="J15" s="64">
        <v>4423</v>
      </c>
      <c r="K15" s="64">
        <v>33880</v>
      </c>
      <c r="L15" s="64">
        <v>427427</v>
      </c>
      <c r="M15" s="64">
        <v>75884</v>
      </c>
      <c r="N15" s="13">
        <v>1541</v>
      </c>
      <c r="O15" s="13">
        <v>1202</v>
      </c>
      <c r="P15" s="283"/>
    </row>
    <row r="16" spans="1:16" s="14" customFormat="1" ht="12" hidden="1" customHeight="1" outlineLevel="1" collapsed="1" x14ac:dyDescent="0.25">
      <c r="A16" s="65">
        <v>1997</v>
      </c>
      <c r="B16" s="66">
        <v>109499</v>
      </c>
      <c r="C16" s="335">
        <v>1.1108443525153433</v>
      </c>
      <c r="D16" s="66">
        <v>2588</v>
      </c>
      <c r="E16" s="66">
        <v>8928</v>
      </c>
      <c r="F16" s="66">
        <v>30029</v>
      </c>
      <c r="G16" s="66">
        <v>37508</v>
      </c>
      <c r="H16" s="66">
        <v>18906</v>
      </c>
      <c r="I16" s="66">
        <v>7075</v>
      </c>
      <c r="J16" s="66">
        <v>4465</v>
      </c>
      <c r="K16" s="66">
        <v>34191</v>
      </c>
      <c r="L16" s="66">
        <v>431734</v>
      </c>
      <c r="M16" s="66">
        <v>76738</v>
      </c>
      <c r="N16" s="13">
        <v>1573</v>
      </c>
      <c r="O16" s="13">
        <v>1219</v>
      </c>
      <c r="P16" s="291"/>
    </row>
    <row r="17" spans="1:33" s="14" customFormat="1" ht="12" hidden="1" customHeight="1" outlineLevel="1" collapsed="1" x14ac:dyDescent="0.25">
      <c r="A17" s="65">
        <v>1998</v>
      </c>
      <c r="B17" s="66">
        <v>110808</v>
      </c>
      <c r="C17" s="335">
        <v>1.1954447072576073</v>
      </c>
      <c r="D17" s="66">
        <v>2638</v>
      </c>
      <c r="E17" s="66">
        <v>9143</v>
      </c>
      <c r="F17" s="66">
        <v>30505</v>
      </c>
      <c r="G17" s="66">
        <v>37739</v>
      </c>
      <c r="H17" s="66">
        <v>19172</v>
      </c>
      <c r="I17" s="66">
        <v>7112</v>
      </c>
      <c r="J17" s="66">
        <v>4499</v>
      </c>
      <c r="K17" s="66">
        <v>34452</v>
      </c>
      <c r="L17" s="66">
        <v>436379</v>
      </c>
      <c r="M17" s="66">
        <v>77672</v>
      </c>
      <c r="N17" s="13">
        <v>1583</v>
      </c>
      <c r="O17" s="13">
        <v>1225</v>
      </c>
      <c r="P17" s="292"/>
    </row>
    <row r="18" spans="1:33" s="14" customFormat="1" ht="12" hidden="1" customHeight="1" outlineLevel="1" collapsed="1" x14ac:dyDescent="0.25">
      <c r="A18" s="65">
        <v>1999</v>
      </c>
      <c r="B18" s="66">
        <v>111421</v>
      </c>
      <c r="C18" s="335">
        <v>0.55320915457369324</v>
      </c>
      <c r="D18" s="66">
        <v>2647</v>
      </c>
      <c r="E18" s="66">
        <v>9209</v>
      </c>
      <c r="F18" s="66">
        <v>30583</v>
      </c>
      <c r="G18" s="66">
        <v>37805</v>
      </c>
      <c r="H18" s="66">
        <v>19391</v>
      </c>
      <c r="I18" s="66">
        <v>7218</v>
      </c>
      <c r="J18" s="66">
        <v>4568</v>
      </c>
      <c r="K18" s="66">
        <v>34961</v>
      </c>
      <c r="L18" s="66">
        <v>439258</v>
      </c>
      <c r="M18" s="66">
        <v>78287</v>
      </c>
      <c r="N18" s="13">
        <v>1589</v>
      </c>
      <c r="O18" s="13">
        <v>1227</v>
      </c>
      <c r="P18" s="291"/>
    </row>
    <row r="19" spans="1:33" ht="18" customHeight="1" collapsed="1" x14ac:dyDescent="0.25">
      <c r="A19" s="62">
        <v>2000</v>
      </c>
      <c r="B19" s="63">
        <v>111687</v>
      </c>
      <c r="C19" s="335">
        <v>0.23873417039877154</v>
      </c>
      <c r="D19" s="64">
        <v>2640</v>
      </c>
      <c r="E19" s="64">
        <v>9213</v>
      </c>
      <c r="F19" s="64">
        <v>30602</v>
      </c>
      <c r="G19" s="64">
        <v>37884</v>
      </c>
      <c r="H19" s="64">
        <v>19478</v>
      </c>
      <c r="I19" s="64">
        <v>7272</v>
      </c>
      <c r="J19" s="64">
        <v>4598</v>
      </c>
      <c r="K19" s="64">
        <v>35192</v>
      </c>
      <c r="L19" s="64">
        <v>440622</v>
      </c>
      <c r="M19" s="64">
        <v>78578</v>
      </c>
      <c r="N19" s="13">
        <v>1589</v>
      </c>
      <c r="O19" s="13">
        <v>1227</v>
      </c>
      <c r="P19" s="285"/>
      <c r="Q19" s="66"/>
      <c r="R19" s="66"/>
      <c r="S19" s="66"/>
      <c r="T19" s="63"/>
      <c r="U19" s="66"/>
      <c r="V19" s="66"/>
      <c r="W19" s="66"/>
      <c r="X19" s="63"/>
      <c r="Y19" s="63"/>
      <c r="Z19" s="63"/>
      <c r="AA19" s="63"/>
      <c r="AB19" s="66"/>
      <c r="AC19" s="63"/>
      <c r="AD19" s="63"/>
      <c r="AE19" s="66"/>
      <c r="AF19" s="66"/>
      <c r="AG19" s="66"/>
    </row>
    <row r="20" spans="1:33" s="14" customFormat="1" ht="12" hidden="1" customHeight="1" outlineLevel="1" collapsed="1" x14ac:dyDescent="0.25">
      <c r="A20" s="65">
        <v>2001</v>
      </c>
      <c r="B20" s="66">
        <v>111947</v>
      </c>
      <c r="C20" s="335">
        <v>0.23279343164379895</v>
      </c>
      <c r="D20" s="66">
        <v>2643</v>
      </c>
      <c r="E20" s="66">
        <v>9145</v>
      </c>
      <c r="F20" s="66">
        <v>30643</v>
      </c>
      <c r="G20" s="66">
        <v>38029</v>
      </c>
      <c r="H20" s="66">
        <v>19555</v>
      </c>
      <c r="I20" s="66">
        <v>7309</v>
      </c>
      <c r="J20" s="66">
        <v>4623</v>
      </c>
      <c r="K20" s="66">
        <v>35377</v>
      </c>
      <c r="L20" s="66">
        <v>441984</v>
      </c>
      <c r="M20" s="66">
        <v>78886</v>
      </c>
      <c r="N20" s="13">
        <v>1590</v>
      </c>
      <c r="O20" s="13">
        <v>1228</v>
      </c>
      <c r="P20" s="283"/>
    </row>
    <row r="21" spans="1:33" s="14" customFormat="1" ht="12" hidden="1" customHeight="1" outlineLevel="1" collapsed="1" x14ac:dyDescent="0.25">
      <c r="A21" s="65">
        <v>2002</v>
      </c>
      <c r="B21" s="66">
        <v>112097</v>
      </c>
      <c r="C21" s="335">
        <v>0.13399197834689858</v>
      </c>
      <c r="D21" s="66">
        <v>2636</v>
      </c>
      <c r="E21" s="66">
        <v>9041</v>
      </c>
      <c r="F21" s="66">
        <v>30689</v>
      </c>
      <c r="G21" s="66">
        <v>38066</v>
      </c>
      <c r="H21" s="66">
        <v>19637</v>
      </c>
      <c r="I21" s="66">
        <v>7366</v>
      </c>
      <c r="J21" s="66">
        <v>4662</v>
      </c>
      <c r="K21" s="66">
        <v>35672</v>
      </c>
      <c r="L21" s="66">
        <v>443102</v>
      </c>
      <c r="M21" s="66">
        <v>79143</v>
      </c>
      <c r="N21" s="13" t="s">
        <v>14</v>
      </c>
      <c r="O21" s="13" t="s">
        <v>15</v>
      </c>
      <c r="P21" s="283"/>
    </row>
    <row r="22" spans="1:33" s="14" customFormat="1" ht="12" hidden="1" customHeight="1" outlineLevel="1" collapsed="1" x14ac:dyDescent="0.25">
      <c r="A22" s="65">
        <v>2003</v>
      </c>
      <c r="B22" s="66">
        <v>112317</v>
      </c>
      <c r="C22" s="335">
        <v>0.19625859746470553</v>
      </c>
      <c r="D22" s="66">
        <v>2642</v>
      </c>
      <c r="E22" s="66">
        <v>8845</v>
      </c>
      <c r="F22" s="66">
        <v>30568</v>
      </c>
      <c r="G22" s="66">
        <v>38223</v>
      </c>
      <c r="H22" s="66">
        <v>19896</v>
      </c>
      <c r="I22" s="66">
        <v>7437</v>
      </c>
      <c r="J22" s="66">
        <v>4706</v>
      </c>
      <c r="K22" s="66">
        <v>36006</v>
      </c>
      <c r="L22" s="66">
        <v>445036</v>
      </c>
      <c r="M22" s="66">
        <v>79654</v>
      </c>
      <c r="N22" s="13">
        <v>1608</v>
      </c>
      <c r="O22" s="13">
        <v>1241</v>
      </c>
      <c r="P22" s="283"/>
    </row>
    <row r="23" spans="1:33" s="14" customFormat="1" ht="12" hidden="1" customHeight="1" outlineLevel="1" collapsed="1" x14ac:dyDescent="0.25">
      <c r="A23" s="65">
        <v>2004</v>
      </c>
      <c r="B23" s="66">
        <v>112679</v>
      </c>
      <c r="C23" s="335">
        <v>0.32230205578854054</v>
      </c>
      <c r="D23" s="66">
        <v>2633</v>
      </c>
      <c r="E23" s="66">
        <v>8773</v>
      </c>
      <c r="F23" s="66">
        <v>30585</v>
      </c>
      <c r="G23" s="66">
        <v>38393</v>
      </c>
      <c r="H23" s="66">
        <v>20030</v>
      </c>
      <c r="I23" s="66">
        <v>7502</v>
      </c>
      <c r="J23" s="66">
        <v>4763</v>
      </c>
      <c r="K23" s="66">
        <v>36435</v>
      </c>
      <c r="L23" s="66">
        <v>447103</v>
      </c>
      <c r="M23" s="66">
        <v>80121</v>
      </c>
      <c r="N23" s="13" t="s">
        <v>16</v>
      </c>
      <c r="O23" s="13" t="s">
        <v>16</v>
      </c>
      <c r="P23" s="283"/>
    </row>
    <row r="24" spans="1:33" ht="18" customHeight="1" collapsed="1" x14ac:dyDescent="0.25">
      <c r="A24" s="62">
        <v>2005</v>
      </c>
      <c r="B24" s="63">
        <v>113010</v>
      </c>
      <c r="C24" s="335">
        <v>0.29375482565518496</v>
      </c>
      <c r="D24" s="64">
        <v>2640</v>
      </c>
      <c r="E24" s="64">
        <v>8727</v>
      </c>
      <c r="F24" s="64">
        <v>30565</v>
      </c>
      <c r="G24" s="64">
        <v>38468</v>
      </c>
      <c r="H24" s="64">
        <v>20165</v>
      </c>
      <c r="I24" s="64">
        <v>7597</v>
      </c>
      <c r="J24" s="64">
        <v>4848</v>
      </c>
      <c r="K24" s="64">
        <v>37079</v>
      </c>
      <c r="L24" s="64">
        <v>449147</v>
      </c>
      <c r="M24" s="64">
        <v>80589</v>
      </c>
      <c r="N24" s="13" t="s">
        <v>16</v>
      </c>
      <c r="O24" s="13" t="s">
        <v>16</v>
      </c>
    </row>
    <row r="25" spans="1:33" s="14" customFormat="1" ht="12" hidden="1" customHeight="1" outlineLevel="1" collapsed="1" x14ac:dyDescent="0.25">
      <c r="A25" s="65" t="s">
        <v>210</v>
      </c>
      <c r="B25" s="66">
        <v>113466</v>
      </c>
      <c r="C25" s="335">
        <v>0.4035041146801035</v>
      </c>
      <c r="D25" s="67">
        <v>2628</v>
      </c>
      <c r="E25" s="67">
        <v>8709</v>
      </c>
      <c r="F25" s="67">
        <v>30578</v>
      </c>
      <c r="G25" s="67">
        <v>38569</v>
      </c>
      <c r="H25" s="67">
        <v>20387</v>
      </c>
      <c r="I25" s="67">
        <v>7704</v>
      </c>
      <c r="J25" s="64">
        <v>4891</v>
      </c>
      <c r="K25" s="64">
        <v>37407</v>
      </c>
      <c r="L25" s="64">
        <v>451622</v>
      </c>
      <c r="M25" s="66">
        <v>81146</v>
      </c>
      <c r="N25" s="13">
        <v>1607</v>
      </c>
      <c r="O25" s="13">
        <v>1240</v>
      </c>
      <c r="P25" s="283"/>
    </row>
    <row r="26" spans="1:33" s="14" customFormat="1" ht="12" hidden="1" customHeight="1" outlineLevel="1" collapsed="1" x14ac:dyDescent="0.25">
      <c r="A26" s="65">
        <v>2007</v>
      </c>
      <c r="B26" s="66">
        <v>113643</v>
      </c>
      <c r="C26" s="335">
        <v>0.15599386600391085</v>
      </c>
      <c r="D26" s="66">
        <v>2619</v>
      </c>
      <c r="E26" s="66">
        <v>8694</v>
      </c>
      <c r="F26" s="66">
        <v>30534</v>
      </c>
      <c r="G26" s="66">
        <v>38618</v>
      </c>
      <c r="H26" s="66">
        <v>20495</v>
      </c>
      <c r="I26" s="66">
        <v>7730</v>
      </c>
      <c r="J26" s="66">
        <v>4953</v>
      </c>
      <c r="K26" s="66">
        <v>37863</v>
      </c>
      <c r="L26" s="66">
        <v>452799</v>
      </c>
      <c r="M26" s="66">
        <v>81438</v>
      </c>
      <c r="N26" s="13">
        <v>1606</v>
      </c>
      <c r="O26" s="13">
        <v>1243</v>
      </c>
      <c r="P26" s="283"/>
    </row>
    <row r="27" spans="1:33" s="14" customFormat="1" ht="12" hidden="1" customHeight="1" outlineLevel="1" collapsed="1" x14ac:dyDescent="0.25">
      <c r="A27" s="65">
        <v>2008</v>
      </c>
      <c r="B27" s="66">
        <v>113893</v>
      </c>
      <c r="C27" s="335">
        <v>0.21998715275029213</v>
      </c>
      <c r="D27" s="66">
        <v>2620</v>
      </c>
      <c r="E27" s="66">
        <v>8682</v>
      </c>
      <c r="F27" s="66">
        <v>30569</v>
      </c>
      <c r="G27" s="66">
        <v>38636</v>
      </c>
      <c r="H27" s="66">
        <v>20607</v>
      </c>
      <c r="I27" s="66">
        <v>7786</v>
      </c>
      <c r="J27" s="66">
        <v>4993</v>
      </c>
      <c r="K27" s="66">
        <v>38171</v>
      </c>
      <c r="L27" s="66">
        <v>454157</v>
      </c>
      <c r="M27" s="66">
        <v>81769</v>
      </c>
      <c r="N27" s="13">
        <v>1607</v>
      </c>
      <c r="O27" s="13">
        <v>1245</v>
      </c>
      <c r="P27" s="283"/>
    </row>
    <row r="28" spans="1:33" s="14" customFormat="1" ht="12" hidden="1" customHeight="1" outlineLevel="1" collapsed="1" x14ac:dyDescent="0.25">
      <c r="A28" s="65">
        <v>2009</v>
      </c>
      <c r="B28" s="66">
        <v>114387</v>
      </c>
      <c r="C28" s="335">
        <v>0.43374044058896288</v>
      </c>
      <c r="D28" s="66">
        <v>2620</v>
      </c>
      <c r="E28" s="66">
        <v>8762</v>
      </c>
      <c r="F28" s="66">
        <v>30719</v>
      </c>
      <c r="G28" s="66">
        <v>38703</v>
      </c>
      <c r="H28" s="66">
        <v>20702</v>
      </c>
      <c r="I28" s="66">
        <v>7848</v>
      </c>
      <c r="J28" s="66">
        <v>5033</v>
      </c>
      <c r="K28" s="66">
        <v>38478</v>
      </c>
      <c r="L28" s="66">
        <v>456189</v>
      </c>
      <c r="M28" s="66">
        <v>82211</v>
      </c>
      <c r="N28" s="16">
        <v>1596</v>
      </c>
      <c r="O28" s="16">
        <v>1240</v>
      </c>
      <c r="P28" s="283"/>
    </row>
    <row r="29" spans="1:33" ht="18" customHeight="1" collapsed="1" x14ac:dyDescent="0.25">
      <c r="A29" s="62">
        <v>2010</v>
      </c>
      <c r="B29" s="63">
        <v>114436</v>
      </c>
      <c r="C29" s="335">
        <v>4.2837035677138147E-2</v>
      </c>
      <c r="D29" s="64">
        <v>5221</v>
      </c>
      <c r="E29" s="64">
        <v>14658</v>
      </c>
      <c r="F29" s="64">
        <v>30455</v>
      </c>
      <c r="G29" s="64">
        <v>31927</v>
      </c>
      <c r="H29" s="64">
        <v>17944</v>
      </c>
      <c r="I29" s="64">
        <v>8271</v>
      </c>
      <c r="J29" s="64">
        <v>5960</v>
      </c>
      <c r="K29" s="64">
        <v>47390</v>
      </c>
      <c r="L29" s="64">
        <v>440346</v>
      </c>
      <c r="M29" s="64">
        <v>84940</v>
      </c>
      <c r="N29" s="13">
        <v>1608</v>
      </c>
      <c r="O29" s="13">
        <v>1251</v>
      </c>
    </row>
    <row r="30" spans="1:33" s="4" customFormat="1" ht="12" hidden="1" customHeight="1" outlineLevel="1" collapsed="1" x14ac:dyDescent="0.25">
      <c r="A30" s="65">
        <v>2011</v>
      </c>
      <c r="B30" s="66">
        <v>114850</v>
      </c>
      <c r="C30" s="335">
        <v>0.36177426683909175</v>
      </c>
      <c r="D30" s="66">
        <v>5214</v>
      </c>
      <c r="E30" s="66">
        <v>14659</v>
      </c>
      <c r="F30" s="66">
        <v>30685</v>
      </c>
      <c r="G30" s="66">
        <v>31982</v>
      </c>
      <c r="H30" s="66">
        <v>18005</v>
      </c>
      <c r="I30" s="66">
        <v>8311</v>
      </c>
      <c r="J30" s="66">
        <v>5994</v>
      </c>
      <c r="K30" s="66">
        <v>47660</v>
      </c>
      <c r="L30" s="66">
        <v>442066</v>
      </c>
      <c r="M30" s="66">
        <v>85348</v>
      </c>
      <c r="N30" s="16" t="s">
        <v>16</v>
      </c>
      <c r="O30" s="16" t="s">
        <v>16</v>
      </c>
      <c r="P30" s="283"/>
    </row>
    <row r="31" spans="1:33" s="4" customFormat="1" ht="12" hidden="1" customHeight="1" outlineLevel="1" collapsed="1" x14ac:dyDescent="0.25">
      <c r="A31" s="65">
        <v>2012</v>
      </c>
      <c r="B31" s="66">
        <v>115344</v>
      </c>
      <c r="C31" s="335">
        <v>0.43012625163257212</v>
      </c>
      <c r="D31" s="66">
        <v>5224</v>
      </c>
      <c r="E31" s="66">
        <v>14695</v>
      </c>
      <c r="F31" s="66">
        <v>30813</v>
      </c>
      <c r="G31" s="66">
        <v>32128</v>
      </c>
      <c r="H31" s="66">
        <v>18105</v>
      </c>
      <c r="I31" s="66">
        <v>8344</v>
      </c>
      <c r="J31" s="66">
        <v>6035</v>
      </c>
      <c r="K31" s="66">
        <v>47945</v>
      </c>
      <c r="L31" s="66">
        <v>444099</v>
      </c>
      <c r="M31" s="66">
        <v>85798</v>
      </c>
      <c r="N31" s="16" t="s">
        <v>16</v>
      </c>
      <c r="O31" s="16" t="s">
        <v>16</v>
      </c>
      <c r="P31" s="283"/>
      <c r="R31" s="336"/>
    </row>
    <row r="32" spans="1:33" s="4" customFormat="1" ht="12" hidden="1" customHeight="1" outlineLevel="1" collapsed="1" x14ac:dyDescent="0.25">
      <c r="A32" s="65">
        <v>2013</v>
      </c>
      <c r="B32" s="66">
        <v>115529</v>
      </c>
      <c r="C32" s="335">
        <v>0.160389790539611</v>
      </c>
      <c r="D32" s="66">
        <v>5235</v>
      </c>
      <c r="E32" s="66">
        <v>14719</v>
      </c>
      <c r="F32" s="66">
        <v>30862</v>
      </c>
      <c r="G32" s="66">
        <v>32198</v>
      </c>
      <c r="H32" s="66">
        <v>18119</v>
      </c>
      <c r="I32" s="66">
        <v>8351</v>
      </c>
      <c r="J32" s="66">
        <v>6045</v>
      </c>
      <c r="K32" s="66">
        <v>48025</v>
      </c>
      <c r="L32" s="66">
        <v>444777</v>
      </c>
      <c r="M32" s="66">
        <v>85949</v>
      </c>
      <c r="N32" s="16" t="s">
        <v>16</v>
      </c>
      <c r="O32" s="16" t="s">
        <v>16</v>
      </c>
      <c r="P32" s="283"/>
    </row>
    <row r="33" spans="1:27" ht="12" hidden="1" customHeight="1" outlineLevel="1" x14ac:dyDescent="0.25">
      <c r="A33" s="62">
        <v>2014</v>
      </c>
      <c r="B33" s="63">
        <v>115834</v>
      </c>
      <c r="C33" s="335">
        <v>0.2640029776073618</v>
      </c>
      <c r="D33" s="64">
        <v>5275</v>
      </c>
      <c r="E33" s="64">
        <v>14669</v>
      </c>
      <c r="F33" s="64">
        <v>30915</v>
      </c>
      <c r="G33" s="64">
        <v>32256</v>
      </c>
      <c r="H33" s="64">
        <v>18173</v>
      </c>
      <c r="I33" s="64">
        <v>8444</v>
      </c>
      <c r="J33" s="64">
        <v>6102</v>
      </c>
      <c r="K33" s="64">
        <v>48463</v>
      </c>
      <c r="L33" s="64">
        <v>446374</v>
      </c>
      <c r="M33" s="64">
        <v>86381</v>
      </c>
      <c r="N33" s="16" t="s">
        <v>16</v>
      </c>
      <c r="O33" s="16" t="s">
        <v>16</v>
      </c>
    </row>
    <row r="34" spans="1:27" s="4" customFormat="1" ht="18" customHeight="1" collapsed="1" x14ac:dyDescent="0.25">
      <c r="A34" s="65">
        <v>2015</v>
      </c>
      <c r="B34" s="63">
        <v>115915</v>
      </c>
      <c r="C34" s="335">
        <v>6.9927655092641317E-2</v>
      </c>
      <c r="D34" s="64">
        <v>5276</v>
      </c>
      <c r="E34" s="64">
        <v>14669</v>
      </c>
      <c r="F34" s="64">
        <v>30920</v>
      </c>
      <c r="G34" s="64">
        <v>32268</v>
      </c>
      <c r="H34" s="64">
        <v>18191</v>
      </c>
      <c r="I34" s="64">
        <v>8466</v>
      </c>
      <c r="J34" s="64">
        <v>6125</v>
      </c>
      <c r="K34" s="64">
        <v>48635</v>
      </c>
      <c r="L34" s="64">
        <v>446832</v>
      </c>
      <c r="M34" s="64">
        <v>86512</v>
      </c>
      <c r="N34" s="16" t="s">
        <v>16</v>
      </c>
      <c r="O34" s="16" t="s">
        <v>16</v>
      </c>
      <c r="P34" s="283"/>
    </row>
    <row r="35" spans="1:27" s="4" customFormat="1" ht="12" hidden="1" customHeight="1" outlineLevel="1" x14ac:dyDescent="0.25">
      <c r="A35" s="65">
        <v>2016</v>
      </c>
      <c r="B35" s="63">
        <v>116863</v>
      </c>
      <c r="C35" s="335">
        <v>0.81784065910366621</v>
      </c>
      <c r="D35" s="64">
        <v>5344</v>
      </c>
      <c r="E35" s="64">
        <v>14997</v>
      </c>
      <c r="F35" s="64">
        <v>31136</v>
      </c>
      <c r="G35" s="64">
        <v>32373</v>
      </c>
      <c r="H35" s="64">
        <v>18321</v>
      </c>
      <c r="I35" s="64">
        <v>8523</v>
      </c>
      <c r="J35" s="64">
        <v>6169</v>
      </c>
      <c r="K35" s="64">
        <v>48984</v>
      </c>
      <c r="L35" s="64">
        <v>449965</v>
      </c>
      <c r="M35" s="64">
        <v>87278</v>
      </c>
      <c r="N35" s="16" t="s">
        <v>16</v>
      </c>
      <c r="O35" s="16" t="s">
        <v>16</v>
      </c>
      <c r="P35" s="283"/>
    </row>
    <row r="36" spans="1:27" s="4" customFormat="1" ht="12" hidden="1" customHeight="1" outlineLevel="1" collapsed="1" x14ac:dyDescent="0.25">
      <c r="A36" s="65">
        <v>2017</v>
      </c>
      <c r="B36" s="63">
        <v>117221</v>
      </c>
      <c r="C36" s="335">
        <v>0.3063416136843955</v>
      </c>
      <c r="D36" s="64">
        <v>5414</v>
      </c>
      <c r="E36" s="64">
        <v>15071</v>
      </c>
      <c r="F36" s="64">
        <v>31179</v>
      </c>
      <c r="G36" s="64">
        <v>32436</v>
      </c>
      <c r="H36" s="64">
        <v>18383</v>
      </c>
      <c r="I36" s="64">
        <v>8543</v>
      </c>
      <c r="J36" s="64">
        <v>6195</v>
      </c>
      <c r="K36" s="64">
        <v>49192</v>
      </c>
      <c r="L36" s="64">
        <v>451202</v>
      </c>
      <c r="M36" s="64">
        <v>87606</v>
      </c>
      <c r="N36" s="16" t="s">
        <v>16</v>
      </c>
      <c r="O36" s="16" t="s">
        <v>16</v>
      </c>
      <c r="P36" s="283"/>
    </row>
    <row r="37" spans="1:27" s="4" customFormat="1" ht="12" hidden="1" customHeight="1" outlineLevel="1" x14ac:dyDescent="0.25">
      <c r="A37" s="65">
        <v>2018</v>
      </c>
      <c r="B37" s="66">
        <v>117615</v>
      </c>
      <c r="C37" s="335">
        <v>0.33611724861586367</v>
      </c>
      <c r="D37" s="64">
        <v>5370</v>
      </c>
      <c r="E37" s="64">
        <v>15214</v>
      </c>
      <c r="F37" s="64">
        <v>31360</v>
      </c>
      <c r="G37" s="64">
        <v>32490</v>
      </c>
      <c r="H37" s="64">
        <v>18406</v>
      </c>
      <c r="I37" s="64">
        <v>8567</v>
      </c>
      <c r="J37" s="64">
        <v>6208</v>
      </c>
      <c r="K37" s="64">
        <v>49297</v>
      </c>
      <c r="L37" s="64">
        <v>452567</v>
      </c>
      <c r="M37" s="64">
        <v>87921</v>
      </c>
      <c r="N37" s="16"/>
      <c r="O37" s="16"/>
      <c r="P37" s="283"/>
    </row>
    <row r="38" spans="1:27" s="4" customFormat="1" ht="18" hidden="1" customHeight="1" outlineLevel="1" collapsed="1" x14ac:dyDescent="0.25">
      <c r="A38" s="65">
        <v>2019</v>
      </c>
      <c r="B38" s="63">
        <v>118498</v>
      </c>
      <c r="C38" s="335">
        <v>0.75075458062320877</v>
      </c>
      <c r="D38" s="64">
        <v>5407</v>
      </c>
      <c r="E38" s="64">
        <v>15463</v>
      </c>
      <c r="F38" s="64">
        <v>31638</v>
      </c>
      <c r="G38" s="64">
        <v>32670</v>
      </c>
      <c r="H38" s="64">
        <v>18490</v>
      </c>
      <c r="I38" s="64">
        <v>8602</v>
      </c>
      <c r="J38" s="64">
        <v>6228</v>
      </c>
      <c r="K38" s="64">
        <v>49444</v>
      </c>
      <c r="L38" s="64">
        <v>452567</v>
      </c>
      <c r="M38" s="64">
        <v>88599</v>
      </c>
      <c r="N38" s="16"/>
      <c r="O38" s="16"/>
      <c r="P38" s="283"/>
    </row>
    <row r="39" spans="1:27" s="4" customFormat="1" ht="18" customHeight="1" collapsed="1" x14ac:dyDescent="0.25">
      <c r="A39" s="65">
        <v>2020</v>
      </c>
      <c r="B39" s="63">
        <v>119523</v>
      </c>
      <c r="C39" s="335">
        <v>0.86499350200004699</v>
      </c>
      <c r="D39" s="64">
        <v>5424</v>
      </c>
      <c r="E39" s="64">
        <v>15714</v>
      </c>
      <c r="F39" s="64">
        <v>32058</v>
      </c>
      <c r="G39" s="64">
        <v>32814</v>
      </c>
      <c r="H39" s="64">
        <v>18563</v>
      </c>
      <c r="I39" s="64">
        <v>8665</v>
      </c>
      <c r="J39" s="64">
        <v>6285</v>
      </c>
      <c r="K39" s="64">
        <v>49895</v>
      </c>
      <c r="L39" s="64">
        <v>458982</v>
      </c>
      <c r="M39" s="64">
        <v>89459</v>
      </c>
      <c r="N39" s="16"/>
      <c r="O39" s="16"/>
      <c r="P39" s="283"/>
    </row>
    <row r="40" spans="1:27" s="4" customFormat="1" ht="12" hidden="1" customHeight="1" outlineLevel="1" x14ac:dyDescent="0.25">
      <c r="A40" s="287">
        <v>2021</v>
      </c>
      <c r="B40" s="288">
        <v>120537</v>
      </c>
      <c r="C40" s="335">
        <v>0.84837227981225283</v>
      </c>
      <c r="D40" s="288">
        <v>5617</v>
      </c>
      <c r="E40" s="288">
        <v>15971</v>
      </c>
      <c r="F40" s="288">
        <v>32244</v>
      </c>
      <c r="G40" s="288">
        <v>32981</v>
      </c>
      <c r="H40" s="288">
        <v>18696</v>
      </c>
      <c r="I40" s="288">
        <v>8716</v>
      </c>
      <c r="J40" s="288">
        <v>6312</v>
      </c>
      <c r="K40" s="288">
        <v>50115</v>
      </c>
      <c r="L40" s="288">
        <v>462106</v>
      </c>
      <c r="M40" s="288">
        <v>90194.31</v>
      </c>
      <c r="N40" s="16"/>
      <c r="O40" s="16"/>
      <c r="P40" s="283"/>
    </row>
    <row r="41" spans="1:27" s="284" customFormat="1" ht="18" customHeight="1" collapsed="1" x14ac:dyDescent="0.25">
      <c r="A41" s="287">
        <v>2022</v>
      </c>
      <c r="B41" s="285">
        <v>121245</v>
      </c>
      <c r="C41" s="335">
        <v>0.58737151248165276</v>
      </c>
      <c r="D41" s="286">
        <v>4186</v>
      </c>
      <c r="E41" s="286">
        <v>15261</v>
      </c>
      <c r="F41" s="286">
        <v>36402</v>
      </c>
      <c r="G41" s="286">
        <v>35543</v>
      </c>
      <c r="H41" s="286">
        <v>16865</v>
      </c>
      <c r="I41" s="286">
        <v>7315</v>
      </c>
      <c r="J41" s="286">
        <v>5673</v>
      </c>
      <c r="K41" s="286">
        <v>44692</v>
      </c>
      <c r="L41" s="286">
        <v>458993</v>
      </c>
      <c r="M41" s="286">
        <v>92510.1</v>
      </c>
      <c r="N41" s="289"/>
      <c r="O41" s="289"/>
      <c r="P41" s="283"/>
    </row>
    <row r="42" spans="1:27" s="4" customFormat="1" ht="12" customHeight="1" x14ac:dyDescent="0.25">
      <c r="A42" s="287">
        <v>2023</v>
      </c>
      <c r="B42" s="288">
        <v>121740</v>
      </c>
      <c r="C42" s="335">
        <v>0.40826425831991742</v>
      </c>
      <c r="D42" s="288">
        <v>4188</v>
      </c>
      <c r="E42" s="288">
        <v>15450</v>
      </c>
      <c r="F42" s="288">
        <v>36549</v>
      </c>
      <c r="G42" s="288">
        <v>35556</v>
      </c>
      <c r="H42" s="288">
        <v>16930</v>
      </c>
      <c r="I42" s="288">
        <v>7357</v>
      </c>
      <c r="J42" s="288">
        <v>5710</v>
      </c>
      <c r="K42" s="288">
        <v>44973</v>
      </c>
      <c r="L42" s="288">
        <v>460724</v>
      </c>
      <c r="M42" s="288">
        <v>93004.12</v>
      </c>
      <c r="N42" s="16"/>
      <c r="O42" s="16"/>
      <c r="P42" s="283"/>
    </row>
    <row r="43" spans="1:27" s="4" customFormat="1" ht="12" customHeight="1" x14ac:dyDescent="0.25">
      <c r="A43" s="287">
        <v>2024</v>
      </c>
      <c r="B43" s="288">
        <v>122356</v>
      </c>
      <c r="C43" s="335">
        <v>0.5059963857400902</v>
      </c>
      <c r="D43" s="288">
        <v>4472</v>
      </c>
      <c r="E43" s="288">
        <v>15533</v>
      </c>
      <c r="F43" s="288">
        <v>36679</v>
      </c>
      <c r="G43" s="288">
        <v>35579</v>
      </c>
      <c r="H43" s="288">
        <v>16959</v>
      </c>
      <c r="I43" s="288">
        <v>7406</v>
      </c>
      <c r="J43" s="288">
        <v>5728</v>
      </c>
      <c r="K43" s="288">
        <v>45127</v>
      </c>
      <c r="L43" s="288">
        <v>462249</v>
      </c>
      <c r="M43" s="288">
        <v>93404</v>
      </c>
      <c r="N43" s="16"/>
      <c r="O43" s="16"/>
      <c r="P43" s="283"/>
    </row>
    <row r="44" spans="1:27" s="14" customFormat="1" ht="17.25" customHeight="1" x14ac:dyDescent="0.25">
      <c r="A44" s="403" t="s">
        <v>362</v>
      </c>
      <c r="B44" s="403"/>
      <c r="C44" s="403"/>
      <c r="D44" s="403"/>
      <c r="E44" s="403"/>
      <c r="F44" s="403"/>
      <c r="G44" s="403"/>
      <c r="H44" s="403"/>
      <c r="I44" s="403"/>
      <c r="J44" s="403"/>
      <c r="K44" s="403"/>
      <c r="L44" s="403"/>
      <c r="M44" s="403"/>
      <c r="N44" s="17"/>
      <c r="O44" s="17"/>
      <c r="P44" s="293" t="s">
        <v>276</v>
      </c>
      <c r="Q44" s="17"/>
      <c r="R44" s="17"/>
      <c r="S44" s="17"/>
      <c r="T44" s="17"/>
      <c r="U44" s="17"/>
      <c r="V44" s="17"/>
      <c r="W44" s="17"/>
      <c r="X44" s="17"/>
      <c r="Y44" s="17"/>
      <c r="Z44" s="17"/>
      <c r="AA44" s="17"/>
    </row>
    <row r="45" spans="1:27" s="14" customFormat="1" ht="13.5" customHeight="1" x14ac:dyDescent="0.25">
      <c r="A45" s="60" t="s">
        <v>211</v>
      </c>
      <c r="B45" s="60"/>
      <c r="C45" s="60"/>
      <c r="D45" s="60"/>
      <c r="E45" s="60"/>
      <c r="F45" s="60"/>
      <c r="G45" s="60"/>
      <c r="H45" s="60"/>
      <c r="I45" s="60"/>
      <c r="J45" s="60"/>
      <c r="K45" s="60"/>
      <c r="L45" s="60"/>
      <c r="M45" s="60"/>
      <c r="N45" s="17"/>
      <c r="O45" s="17"/>
      <c r="P45" s="294">
        <v>1990</v>
      </c>
      <c r="Q45" s="17"/>
      <c r="R45" s="17"/>
      <c r="S45" s="17"/>
      <c r="T45" s="17"/>
      <c r="U45" s="17"/>
      <c r="V45" s="17"/>
      <c r="W45" s="17"/>
      <c r="X45" s="17"/>
      <c r="Y45" s="17"/>
      <c r="Z45" s="17"/>
      <c r="AA45" s="17"/>
    </row>
    <row r="46" spans="1:27" ht="18" customHeight="1" x14ac:dyDescent="0.25">
      <c r="A46" s="392" t="s">
        <v>209</v>
      </c>
      <c r="B46" s="392"/>
      <c r="C46" s="392"/>
      <c r="D46" s="392"/>
      <c r="E46" s="392"/>
      <c r="F46" s="392"/>
      <c r="G46" s="392"/>
      <c r="H46" s="392"/>
      <c r="I46" s="392"/>
      <c r="J46" s="392"/>
      <c r="K46" s="392"/>
      <c r="L46" s="392"/>
      <c r="M46" s="392"/>
      <c r="P46" s="281"/>
    </row>
    <row r="47" spans="1:27" ht="13.5" customHeight="1" x14ac:dyDescent="0.25">
      <c r="A47" s="70"/>
      <c r="B47" s="70"/>
      <c r="C47" s="319"/>
      <c r="D47" s="70"/>
      <c r="E47" s="70"/>
      <c r="F47" s="70"/>
      <c r="G47" s="70"/>
      <c r="H47" s="70"/>
      <c r="I47" s="70"/>
      <c r="J47" s="70"/>
      <c r="K47" s="70"/>
      <c r="L47" s="70"/>
      <c r="M47" s="70"/>
      <c r="P47" s="294"/>
    </row>
    <row r="48" spans="1:27" ht="12.75" x14ac:dyDescent="0.25">
      <c r="A48" s="71"/>
      <c r="B48" s="72"/>
      <c r="C48" s="72"/>
      <c r="D48" s="69"/>
      <c r="E48" s="69"/>
      <c r="F48" s="69"/>
      <c r="G48" s="69"/>
      <c r="H48" s="69"/>
      <c r="I48" s="69"/>
      <c r="J48" s="72"/>
      <c r="K48" s="72"/>
      <c r="L48" s="72"/>
      <c r="M48" s="72"/>
      <c r="P48" s="281"/>
    </row>
    <row r="49" spans="1:16" ht="12.75" x14ac:dyDescent="0.25">
      <c r="A49" s="68"/>
      <c r="B49" s="72"/>
      <c r="C49" s="72"/>
      <c r="D49" s="69"/>
      <c r="E49" s="69"/>
      <c r="F49" s="69"/>
      <c r="G49" s="69"/>
      <c r="H49" s="69"/>
      <c r="I49" s="69"/>
      <c r="J49" s="72"/>
      <c r="K49" s="72"/>
      <c r="L49" s="72"/>
      <c r="M49" s="72"/>
      <c r="P49" s="294"/>
    </row>
    <row r="50" spans="1:16" ht="12.75" x14ac:dyDescent="0.25">
      <c r="A50" s="73"/>
      <c r="B50" s="72"/>
      <c r="C50" s="72"/>
      <c r="D50" s="69"/>
      <c r="E50" s="69"/>
      <c r="F50" s="69"/>
      <c r="G50" s="69"/>
      <c r="H50" s="69"/>
      <c r="I50" s="69"/>
      <c r="J50" s="72"/>
      <c r="K50" s="72"/>
      <c r="L50" s="72"/>
      <c r="M50" s="72"/>
      <c r="P50" s="281">
        <v>1995</v>
      </c>
    </row>
    <row r="51" spans="1:16" ht="12.75" x14ac:dyDescent="0.25">
      <c r="A51" s="73"/>
      <c r="B51" s="72"/>
      <c r="C51" s="72"/>
      <c r="D51" s="69"/>
      <c r="E51" s="69"/>
      <c r="F51" s="69"/>
      <c r="G51" s="69"/>
      <c r="H51" s="69"/>
      <c r="I51" s="69"/>
      <c r="J51" s="72"/>
      <c r="K51" s="72"/>
      <c r="L51" s="72"/>
      <c r="M51" s="72"/>
      <c r="P51" s="294"/>
    </row>
    <row r="52" spans="1:16" ht="12.75" x14ac:dyDescent="0.25">
      <c r="A52" s="68"/>
      <c r="B52" s="69"/>
      <c r="C52" s="69"/>
      <c r="D52" s="67">
        <v>201</v>
      </c>
      <c r="E52" s="67">
        <v>212</v>
      </c>
      <c r="F52" s="67">
        <v>25232</v>
      </c>
      <c r="G52" s="67">
        <v>180</v>
      </c>
      <c r="H52" s="67">
        <v>180</v>
      </c>
      <c r="I52" s="67">
        <v>116.44</v>
      </c>
      <c r="J52" s="74">
        <v>7</v>
      </c>
      <c r="K52" s="74">
        <v>29</v>
      </c>
      <c r="L52" s="74">
        <v>19.89</v>
      </c>
      <c r="M52" s="69"/>
      <c r="P52" s="281"/>
    </row>
    <row r="53" spans="1:16" ht="12.75" x14ac:dyDescent="0.25">
      <c r="A53" s="75"/>
      <c r="B53" s="69"/>
      <c r="C53" s="69"/>
      <c r="D53" s="69"/>
      <c r="E53" s="69"/>
      <c r="F53" s="69"/>
      <c r="G53" s="69"/>
      <c r="H53" s="69"/>
      <c r="I53" s="69"/>
      <c r="J53" s="69"/>
      <c r="K53" s="69"/>
      <c r="L53" s="69"/>
      <c r="M53" s="69"/>
      <c r="P53" s="294"/>
    </row>
    <row r="54" spans="1:16" ht="12.75" x14ac:dyDescent="0.25">
      <c r="A54" s="73"/>
      <c r="B54" s="69"/>
      <c r="C54" s="69"/>
      <c r="D54" s="69"/>
      <c r="E54" s="69"/>
      <c r="F54" s="69"/>
      <c r="G54" s="69"/>
      <c r="H54" s="69"/>
      <c r="I54" s="69"/>
      <c r="J54" s="69"/>
      <c r="K54" s="69"/>
      <c r="L54" s="69"/>
      <c r="M54" s="69"/>
      <c r="P54" s="281"/>
    </row>
    <row r="55" spans="1:16" ht="12.75" x14ac:dyDescent="0.25">
      <c r="A55" s="68"/>
      <c r="B55" s="69"/>
      <c r="C55" s="69"/>
      <c r="D55" s="69"/>
      <c r="E55" s="69"/>
      <c r="F55" s="69"/>
      <c r="G55" s="69"/>
      <c r="H55" s="69"/>
      <c r="I55" s="69"/>
      <c r="J55" s="69"/>
      <c r="K55" s="69"/>
      <c r="L55" s="69"/>
      <c r="M55" s="69"/>
      <c r="P55" s="294">
        <v>2000</v>
      </c>
    </row>
    <row r="56" spans="1:16" ht="12.75" x14ac:dyDescent="0.25">
      <c r="A56" s="73"/>
      <c r="B56" s="69"/>
      <c r="C56" s="69"/>
      <c r="D56" s="69"/>
      <c r="E56" s="69"/>
      <c r="F56" s="69"/>
      <c r="G56" s="69"/>
      <c r="H56" s="69"/>
      <c r="I56" s="69"/>
      <c r="J56" s="69"/>
      <c r="K56" s="69"/>
      <c r="L56" s="69"/>
      <c r="M56" s="69"/>
      <c r="P56" s="281"/>
    </row>
    <row r="57" spans="1:16" ht="12.75" x14ac:dyDescent="0.25">
      <c r="A57" s="73"/>
      <c r="B57" s="69"/>
      <c r="C57" s="69"/>
      <c r="D57" s="69"/>
      <c r="E57" s="69"/>
      <c r="F57" s="69"/>
      <c r="G57" s="69"/>
      <c r="H57" s="69"/>
      <c r="I57" s="69"/>
      <c r="J57" s="69"/>
      <c r="K57" s="69"/>
      <c r="L57" s="69"/>
      <c r="M57" s="69"/>
      <c r="P57" s="294"/>
    </row>
    <row r="58" spans="1:16" ht="12.75" x14ac:dyDescent="0.25">
      <c r="A58" s="71"/>
      <c r="B58" s="69"/>
      <c r="C58" s="69"/>
      <c r="D58" s="69"/>
      <c r="E58" s="69"/>
      <c r="F58" s="69"/>
      <c r="G58" s="69"/>
      <c r="H58" s="69"/>
      <c r="I58" s="69"/>
      <c r="J58" s="69"/>
      <c r="K58" s="69"/>
      <c r="L58" s="69"/>
      <c r="M58" s="69"/>
      <c r="P58" s="281"/>
    </row>
    <row r="59" spans="1:16" ht="12.75" x14ac:dyDescent="0.25">
      <c r="A59" s="71"/>
      <c r="B59" s="69"/>
      <c r="C59" s="69"/>
      <c r="D59" s="69"/>
      <c r="E59" s="69"/>
      <c r="F59" s="69"/>
      <c r="G59" s="69"/>
      <c r="H59" s="69"/>
      <c r="I59" s="69"/>
      <c r="J59" s="69"/>
      <c r="K59" s="69"/>
      <c r="L59" s="69"/>
      <c r="M59" s="69"/>
      <c r="P59" s="294"/>
    </row>
    <row r="60" spans="1:16" ht="12.75" x14ac:dyDescent="0.25">
      <c r="A60" s="71"/>
      <c r="B60" s="69"/>
      <c r="C60" s="69"/>
      <c r="D60" s="69"/>
      <c r="E60" s="69"/>
      <c r="F60" s="69"/>
      <c r="G60" s="69"/>
      <c r="H60" s="69"/>
      <c r="I60" s="69"/>
      <c r="J60" s="69"/>
      <c r="K60" s="69"/>
      <c r="L60" s="69"/>
      <c r="M60" s="69"/>
      <c r="P60" s="281">
        <v>2005</v>
      </c>
    </row>
    <row r="61" spans="1:16" ht="12.75" x14ac:dyDescent="0.25">
      <c r="A61" s="71"/>
      <c r="B61" s="69"/>
      <c r="C61" s="69"/>
      <c r="D61" s="69"/>
      <c r="E61" s="69"/>
      <c r="F61" s="69"/>
      <c r="G61" s="69"/>
      <c r="H61" s="69"/>
      <c r="I61" s="69"/>
      <c r="J61" s="69"/>
      <c r="K61" s="69"/>
      <c r="L61" s="69"/>
      <c r="M61" s="69"/>
      <c r="P61" s="294"/>
    </row>
    <row r="62" spans="1:16" ht="12.75" x14ac:dyDescent="0.25">
      <c r="A62" s="71"/>
      <c r="B62" s="69"/>
      <c r="C62" s="69"/>
      <c r="D62" s="69"/>
      <c r="E62" s="69"/>
      <c r="F62" s="69"/>
      <c r="G62" s="69"/>
      <c r="H62" s="69"/>
      <c r="I62" s="69"/>
      <c r="J62" s="69"/>
      <c r="K62" s="69"/>
      <c r="L62" s="69"/>
      <c r="M62" s="69"/>
      <c r="P62" s="281"/>
    </row>
    <row r="63" spans="1:16" ht="12.75" x14ac:dyDescent="0.25">
      <c r="A63" s="71"/>
      <c r="B63" s="69"/>
      <c r="C63" s="69"/>
      <c r="D63" s="69"/>
      <c r="E63" s="69"/>
      <c r="F63" s="69"/>
      <c r="G63" s="69"/>
      <c r="H63" s="69"/>
      <c r="I63" s="69"/>
      <c r="J63" s="69"/>
      <c r="K63" s="69"/>
      <c r="L63" s="69"/>
      <c r="M63" s="69"/>
      <c r="P63" s="294"/>
    </row>
    <row r="64" spans="1:16" ht="12.75" x14ac:dyDescent="0.25">
      <c r="A64" s="71"/>
      <c r="B64" s="69"/>
      <c r="C64" s="69"/>
      <c r="D64" s="69"/>
      <c r="E64" s="69"/>
      <c r="F64" s="69"/>
      <c r="G64" s="69"/>
      <c r="H64" s="69"/>
      <c r="I64" s="69"/>
      <c r="J64" s="69"/>
      <c r="K64" s="69"/>
      <c r="L64" s="69"/>
      <c r="M64" s="69"/>
      <c r="P64" s="281"/>
    </row>
    <row r="65" spans="1:16" ht="12.75" x14ac:dyDescent="0.25">
      <c r="A65" s="69"/>
      <c r="B65" s="69"/>
      <c r="C65" s="69"/>
      <c r="D65" s="69"/>
      <c r="E65" s="69"/>
      <c r="F65" s="69"/>
      <c r="G65" s="69"/>
      <c r="H65" s="69"/>
      <c r="I65" s="69"/>
      <c r="J65" s="69"/>
      <c r="K65" s="69"/>
      <c r="L65" s="69"/>
      <c r="M65" s="69"/>
      <c r="P65" s="294">
        <v>2010</v>
      </c>
    </row>
    <row r="66" spans="1:16" ht="12.75" x14ac:dyDescent="0.25">
      <c r="A66" s="69"/>
      <c r="B66" s="69"/>
      <c r="C66" s="69"/>
      <c r="D66" s="69"/>
      <c r="E66" s="69"/>
      <c r="F66" s="69"/>
      <c r="G66" s="69"/>
      <c r="H66" s="69"/>
      <c r="I66" s="69"/>
      <c r="J66" s="69"/>
      <c r="K66" s="69"/>
      <c r="L66" s="69"/>
      <c r="M66" s="69"/>
      <c r="P66" s="281"/>
    </row>
    <row r="67" spans="1:16" ht="12.75" x14ac:dyDescent="0.25">
      <c r="A67" s="69"/>
      <c r="B67" s="69"/>
      <c r="C67" s="69"/>
      <c r="D67" s="69"/>
      <c r="E67" s="69"/>
      <c r="F67" s="69">
        <v>14267</v>
      </c>
      <c r="G67" s="69"/>
      <c r="H67" s="69"/>
      <c r="I67" s="69"/>
      <c r="J67" s="69"/>
      <c r="K67" s="69"/>
      <c r="L67" s="69"/>
      <c r="M67" s="69"/>
      <c r="P67" s="294"/>
    </row>
    <row r="68" spans="1:16" ht="12.75" x14ac:dyDescent="0.25">
      <c r="A68" s="69"/>
      <c r="B68" s="69"/>
      <c r="C68" s="69"/>
      <c r="D68" s="69"/>
      <c r="E68" s="69"/>
      <c r="F68" s="69"/>
      <c r="G68" s="69"/>
      <c r="H68" s="69"/>
      <c r="I68" s="69"/>
      <c r="J68" s="69"/>
      <c r="K68" s="69"/>
      <c r="L68" s="69"/>
      <c r="M68" s="69"/>
      <c r="P68" s="281"/>
    </row>
    <row r="69" spans="1:16" ht="12.75" x14ac:dyDescent="0.25">
      <c r="A69" s="69"/>
      <c r="B69" s="69"/>
      <c r="C69" s="69"/>
      <c r="D69" s="69"/>
      <c r="E69" s="69"/>
      <c r="F69" s="69"/>
      <c r="G69" s="69"/>
      <c r="H69" s="69"/>
      <c r="I69" s="69"/>
      <c r="J69" s="69"/>
      <c r="K69" s="69"/>
      <c r="L69" s="69"/>
      <c r="M69" s="69"/>
      <c r="P69" s="294"/>
    </row>
    <row r="70" spans="1:16" ht="12.75" x14ac:dyDescent="0.25">
      <c r="A70" s="69"/>
      <c r="B70" s="69"/>
      <c r="C70" s="69"/>
      <c r="D70" s="69"/>
      <c r="E70" s="69"/>
      <c r="F70" s="69"/>
      <c r="G70" s="69"/>
      <c r="H70" s="69"/>
      <c r="I70" s="69"/>
      <c r="J70" s="69"/>
      <c r="K70" s="69"/>
      <c r="L70" s="69"/>
      <c r="M70" s="69"/>
      <c r="P70" s="281">
        <v>2015</v>
      </c>
    </row>
    <row r="71" spans="1:16" ht="12.75" x14ac:dyDescent="0.25">
      <c r="A71" s="69"/>
      <c r="B71" s="69"/>
      <c r="C71" s="69"/>
      <c r="D71" s="69"/>
      <c r="E71" s="69"/>
      <c r="F71" s="69"/>
      <c r="G71" s="69"/>
      <c r="H71" s="69"/>
      <c r="I71" s="69"/>
      <c r="J71" s="69"/>
      <c r="K71" s="69"/>
      <c r="L71" s="69"/>
      <c r="M71" s="69"/>
      <c r="P71" s="294"/>
    </row>
    <row r="72" spans="1:16" ht="12.75" x14ac:dyDescent="0.25">
      <c r="A72" s="69"/>
      <c r="B72" s="69"/>
      <c r="C72" s="69"/>
      <c r="D72" s="69"/>
      <c r="E72" s="69"/>
      <c r="F72" s="69"/>
      <c r="G72" s="69"/>
      <c r="H72" s="69"/>
      <c r="I72" s="69"/>
      <c r="J72" s="69"/>
      <c r="K72" s="69"/>
      <c r="L72" s="69"/>
      <c r="M72" s="69"/>
      <c r="P72" s="281"/>
    </row>
    <row r="73" spans="1:16" ht="12.75" x14ac:dyDescent="0.25">
      <c r="A73" s="69"/>
      <c r="B73" s="69"/>
      <c r="C73" s="69"/>
      <c r="D73" s="69"/>
      <c r="E73" s="69"/>
      <c r="F73" s="69"/>
      <c r="G73" s="69"/>
      <c r="H73" s="69"/>
      <c r="I73" s="69"/>
      <c r="J73" s="69"/>
      <c r="K73" s="69"/>
      <c r="L73" s="69"/>
      <c r="M73" s="69"/>
      <c r="P73" s="294"/>
    </row>
    <row r="74" spans="1:16" ht="12.75" x14ac:dyDescent="0.25">
      <c r="A74" s="69"/>
      <c r="B74" s="69"/>
      <c r="C74" s="69"/>
      <c r="D74" s="69"/>
      <c r="E74" s="69"/>
      <c r="F74" s="69"/>
      <c r="G74" s="69"/>
      <c r="H74" s="69"/>
      <c r="I74" s="69"/>
      <c r="J74" s="69"/>
      <c r="K74" s="69"/>
      <c r="L74" s="69"/>
      <c r="M74" s="69"/>
      <c r="P74" s="281"/>
    </row>
    <row r="75" spans="1:16" ht="12.75" x14ac:dyDescent="0.25">
      <c r="A75" s="69"/>
      <c r="B75" s="69"/>
      <c r="C75" s="69"/>
      <c r="D75" s="69"/>
      <c r="E75" s="69"/>
      <c r="F75" s="69"/>
      <c r="G75" s="69"/>
      <c r="H75" s="69"/>
      <c r="I75" s="69"/>
      <c r="J75" s="69"/>
      <c r="K75" s="69"/>
      <c r="L75" s="69"/>
      <c r="M75" s="69"/>
      <c r="P75" s="294">
        <v>2020</v>
      </c>
    </row>
    <row r="76" spans="1:16" ht="12.75" x14ac:dyDescent="0.25">
      <c r="A76" s="69"/>
      <c r="B76" s="69"/>
      <c r="C76" s="69"/>
      <c r="D76" s="69"/>
      <c r="E76" s="69"/>
      <c r="F76" s="69"/>
      <c r="G76" s="69"/>
      <c r="H76" s="69"/>
      <c r="I76" s="69"/>
      <c r="J76" s="69"/>
      <c r="K76" s="69"/>
      <c r="L76" s="69"/>
      <c r="M76" s="69"/>
      <c r="P76" s="281"/>
    </row>
    <row r="77" spans="1:16" ht="12.75" x14ac:dyDescent="0.25">
      <c r="A77" s="69"/>
      <c r="B77" s="69"/>
      <c r="C77" s="69"/>
      <c r="D77" s="69"/>
      <c r="E77" s="69"/>
      <c r="F77" s="69"/>
      <c r="G77" s="69"/>
      <c r="H77" s="69"/>
      <c r="I77" s="69"/>
      <c r="J77" s="69"/>
      <c r="K77" s="69"/>
      <c r="L77" s="69"/>
      <c r="M77" s="69"/>
      <c r="P77" s="281"/>
    </row>
    <row r="78" spans="1:16" x14ac:dyDescent="0.2">
      <c r="A78" s="5"/>
      <c r="B78" s="5"/>
      <c r="C78" s="5"/>
      <c r="J78" s="5"/>
      <c r="K78" s="5"/>
      <c r="L78" s="5"/>
      <c r="M78" s="5"/>
      <c r="P78" s="281"/>
    </row>
    <row r="79" spans="1:16" ht="12.75" x14ac:dyDescent="0.25">
      <c r="A79" s="5"/>
      <c r="B79" s="5"/>
      <c r="C79" s="5"/>
      <c r="J79" s="5"/>
      <c r="K79" s="5"/>
      <c r="L79" s="5"/>
      <c r="M79" s="5"/>
      <c r="P79" s="294">
        <v>2024</v>
      </c>
    </row>
    <row r="80" spans="1:16" x14ac:dyDescent="0.2">
      <c r="A80" s="5"/>
      <c r="B80" s="5"/>
      <c r="C80" s="5"/>
      <c r="J80" s="5"/>
      <c r="K80" s="5"/>
      <c r="L80" s="5"/>
      <c r="M80" s="5"/>
    </row>
    <row r="81" spans="1:13" x14ac:dyDescent="0.2">
      <c r="A81" s="5"/>
      <c r="B81" s="5"/>
      <c r="C81" s="5"/>
      <c r="J81" s="5"/>
      <c r="K81" s="5"/>
      <c r="L81" s="5"/>
      <c r="M81" s="5"/>
    </row>
    <row r="82" spans="1:13" x14ac:dyDescent="0.2">
      <c r="A82" s="5"/>
      <c r="B82" s="5"/>
      <c r="C82" s="5"/>
      <c r="J82" s="5"/>
      <c r="K82" s="5"/>
      <c r="L82" s="5"/>
      <c r="M82" s="5"/>
    </row>
    <row r="83" spans="1:13" x14ac:dyDescent="0.2">
      <c r="A83" s="5"/>
      <c r="B83" s="5"/>
      <c r="C83" s="5"/>
      <c r="J83" s="5"/>
      <c r="K83" s="5"/>
      <c r="L83" s="5"/>
      <c r="M83" s="5"/>
    </row>
    <row r="84" spans="1:13" x14ac:dyDescent="0.2">
      <c r="A84" s="5"/>
      <c r="B84" s="5"/>
      <c r="C84" s="5"/>
      <c r="J84" s="5"/>
      <c r="K84" s="5"/>
      <c r="L84" s="5"/>
      <c r="M84" s="5"/>
    </row>
    <row r="85" spans="1:13" x14ac:dyDescent="0.2">
      <c r="A85" s="5"/>
      <c r="B85" s="5"/>
      <c r="C85" s="5"/>
      <c r="J85" s="5"/>
      <c r="K85" s="5"/>
      <c r="L85" s="5"/>
      <c r="M85" s="5"/>
    </row>
    <row r="86" spans="1:13" x14ac:dyDescent="0.2">
      <c r="A86" s="5"/>
      <c r="B86" s="5"/>
      <c r="C86" s="5"/>
      <c r="J86" s="5"/>
      <c r="K86" s="5"/>
      <c r="L86" s="5"/>
      <c r="M86" s="5"/>
    </row>
    <row r="87" spans="1:13" x14ac:dyDescent="0.2">
      <c r="A87" s="5"/>
      <c r="B87" s="5"/>
      <c r="C87" s="5"/>
      <c r="J87" s="5"/>
      <c r="K87" s="5"/>
      <c r="L87" s="5"/>
      <c r="M87" s="5"/>
    </row>
    <row r="88" spans="1:13" x14ac:dyDescent="0.2">
      <c r="A88" s="5"/>
      <c r="B88" s="5"/>
      <c r="C88" s="5"/>
      <c r="J88" s="5"/>
      <c r="K88" s="5"/>
      <c r="L88" s="5"/>
      <c r="M88" s="5"/>
    </row>
    <row r="89" spans="1:13" x14ac:dyDescent="0.2">
      <c r="A89" s="5"/>
      <c r="B89" s="5"/>
      <c r="C89" s="5"/>
      <c r="J89" s="5"/>
      <c r="K89" s="5"/>
      <c r="L89" s="5"/>
      <c r="M89" s="5"/>
    </row>
    <row r="90" spans="1:13" x14ac:dyDescent="0.2">
      <c r="A90" s="5"/>
      <c r="B90" s="5"/>
      <c r="C90" s="5"/>
      <c r="J90" s="5"/>
      <c r="K90" s="5"/>
      <c r="L90" s="5"/>
      <c r="M90" s="5"/>
    </row>
    <row r="91" spans="1:13" x14ac:dyDescent="0.2">
      <c r="A91" s="5"/>
      <c r="B91" s="5"/>
      <c r="C91" s="5"/>
      <c r="J91" s="5"/>
      <c r="K91" s="5"/>
      <c r="L91" s="5"/>
      <c r="M91" s="5"/>
    </row>
    <row r="92" spans="1:13" x14ac:dyDescent="0.2">
      <c r="A92" s="5"/>
      <c r="B92" s="5"/>
      <c r="C92" s="5"/>
      <c r="J92" s="5"/>
      <c r="K92" s="5"/>
      <c r="L92" s="5"/>
      <c r="M92" s="5"/>
    </row>
    <row r="93" spans="1:13" x14ac:dyDescent="0.2">
      <c r="A93" s="5"/>
      <c r="B93" s="5"/>
      <c r="C93" s="5"/>
      <c r="J93" s="5"/>
      <c r="K93" s="5"/>
      <c r="L93" s="5"/>
      <c r="M93" s="5"/>
    </row>
    <row r="94" spans="1:13" x14ac:dyDescent="0.2">
      <c r="A94" s="5"/>
      <c r="B94" s="5"/>
      <c r="C94" s="5"/>
      <c r="J94" s="5"/>
      <c r="K94" s="5"/>
      <c r="L94" s="5"/>
      <c r="M94" s="5"/>
    </row>
    <row r="95" spans="1:13" x14ac:dyDescent="0.2">
      <c r="A95" s="5"/>
      <c r="B95" s="5"/>
      <c r="C95" s="5"/>
      <c r="J95" s="5"/>
      <c r="K95" s="5"/>
      <c r="L95" s="5"/>
      <c r="M95" s="5"/>
    </row>
    <row r="96" spans="1:13" x14ac:dyDescent="0.2">
      <c r="A96" s="5"/>
      <c r="B96" s="5"/>
      <c r="C96" s="5"/>
      <c r="J96" s="5"/>
      <c r="K96" s="5"/>
      <c r="L96" s="5"/>
      <c r="M96" s="5"/>
    </row>
    <row r="97" spans="1:13" x14ac:dyDescent="0.2">
      <c r="A97" s="5"/>
      <c r="B97" s="5"/>
      <c r="C97" s="5"/>
      <c r="J97" s="5"/>
      <c r="K97" s="5"/>
      <c r="L97" s="5"/>
      <c r="M97" s="5"/>
    </row>
    <row r="98" spans="1:13" x14ac:dyDescent="0.2">
      <c r="A98" s="5"/>
      <c r="B98" s="5"/>
      <c r="C98" s="5"/>
      <c r="J98" s="5"/>
      <c r="K98" s="5"/>
      <c r="L98" s="5"/>
      <c r="M98" s="5"/>
    </row>
    <row r="99" spans="1:13" x14ac:dyDescent="0.2">
      <c r="A99" s="5"/>
      <c r="B99" s="5"/>
      <c r="C99" s="5"/>
      <c r="J99" s="5"/>
      <c r="K99" s="5"/>
      <c r="L99" s="5"/>
      <c r="M99" s="5"/>
    </row>
    <row r="100" spans="1:13" x14ac:dyDescent="0.2">
      <c r="A100" s="5"/>
      <c r="B100" s="5"/>
      <c r="C100" s="5"/>
      <c r="J100" s="5"/>
      <c r="K100" s="5"/>
      <c r="L100" s="5"/>
      <c r="M100" s="5"/>
    </row>
    <row r="101" spans="1:13" x14ac:dyDescent="0.2">
      <c r="A101" s="5"/>
      <c r="B101" s="5"/>
      <c r="C101" s="5"/>
      <c r="J101" s="5"/>
      <c r="K101" s="5"/>
      <c r="L101" s="5"/>
      <c r="M101" s="5"/>
    </row>
    <row r="102" spans="1:13" x14ac:dyDescent="0.2">
      <c r="A102" s="5"/>
      <c r="B102" s="5"/>
      <c r="C102" s="5"/>
      <c r="J102" s="5"/>
      <c r="K102" s="5"/>
      <c r="L102" s="5"/>
      <c r="M102" s="5"/>
    </row>
    <row r="103" spans="1:13" x14ac:dyDescent="0.2">
      <c r="A103" s="5"/>
      <c r="B103" s="5"/>
      <c r="C103" s="5"/>
      <c r="J103" s="5"/>
      <c r="K103" s="5"/>
      <c r="L103" s="5"/>
      <c r="M103" s="5"/>
    </row>
    <row r="104" spans="1:13" x14ac:dyDescent="0.2">
      <c r="A104" s="5"/>
      <c r="B104" s="5"/>
      <c r="C104" s="5"/>
      <c r="J104" s="5"/>
      <c r="K104" s="5"/>
      <c r="L104" s="5"/>
      <c r="M104" s="5"/>
    </row>
    <row r="105" spans="1:13" x14ac:dyDescent="0.2">
      <c r="A105" s="5"/>
      <c r="B105" s="5"/>
      <c r="C105" s="5"/>
      <c r="J105" s="5"/>
      <c r="K105" s="5"/>
      <c r="L105" s="5"/>
      <c r="M105" s="5"/>
    </row>
    <row r="106" spans="1:13" x14ac:dyDescent="0.2">
      <c r="A106" s="5"/>
      <c r="B106" s="5"/>
      <c r="C106" s="5"/>
      <c r="J106" s="5"/>
      <c r="K106" s="5"/>
      <c r="L106" s="5"/>
      <c r="M106" s="5"/>
    </row>
    <row r="107" spans="1:13" x14ac:dyDescent="0.2">
      <c r="A107" s="5"/>
      <c r="B107" s="5"/>
      <c r="C107" s="5"/>
      <c r="J107" s="5"/>
      <c r="K107" s="5"/>
      <c r="L107" s="5"/>
      <c r="M107" s="5"/>
    </row>
    <row r="108" spans="1:13" x14ac:dyDescent="0.2">
      <c r="A108" s="5"/>
      <c r="B108" s="5"/>
      <c r="C108" s="5"/>
      <c r="J108" s="5"/>
      <c r="K108" s="5"/>
      <c r="L108" s="5"/>
      <c r="M108" s="5"/>
    </row>
    <row r="109" spans="1:13" x14ac:dyDescent="0.2">
      <c r="A109" s="5"/>
      <c r="B109" s="5"/>
      <c r="C109" s="5"/>
      <c r="J109" s="5"/>
      <c r="K109" s="5"/>
      <c r="L109" s="5"/>
      <c r="M109" s="5"/>
    </row>
    <row r="110" spans="1:13" x14ac:dyDescent="0.2">
      <c r="A110" s="5"/>
      <c r="B110" s="5"/>
      <c r="C110" s="5"/>
      <c r="J110" s="5"/>
      <c r="K110" s="5"/>
      <c r="L110" s="5"/>
      <c r="M110" s="5"/>
    </row>
    <row r="111" spans="1:13" x14ac:dyDescent="0.2">
      <c r="A111" s="5"/>
      <c r="B111" s="5"/>
      <c r="C111" s="5"/>
      <c r="J111" s="5"/>
      <c r="K111" s="5"/>
      <c r="L111" s="5"/>
      <c r="M111" s="5"/>
    </row>
    <row r="112" spans="1:13" x14ac:dyDescent="0.2">
      <c r="A112" s="5"/>
      <c r="B112" s="5"/>
      <c r="C112" s="5"/>
      <c r="J112" s="5"/>
      <c r="K112" s="5"/>
      <c r="L112" s="5"/>
      <c r="M112" s="5"/>
    </row>
    <row r="113" spans="1:13" x14ac:dyDescent="0.2">
      <c r="A113" s="5"/>
      <c r="B113" s="5"/>
      <c r="C113" s="5"/>
      <c r="J113" s="5"/>
      <c r="K113" s="5"/>
      <c r="L113" s="5"/>
      <c r="M113" s="5"/>
    </row>
    <row r="114" spans="1:13" x14ac:dyDescent="0.2">
      <c r="A114" s="5"/>
      <c r="B114" s="5"/>
      <c r="C114" s="5"/>
      <c r="J114" s="5"/>
      <c r="K114" s="5"/>
      <c r="L114" s="5"/>
      <c r="M114" s="5"/>
    </row>
    <row r="115" spans="1:13" x14ac:dyDescent="0.2">
      <c r="A115" s="5"/>
      <c r="B115" s="5"/>
      <c r="C115" s="5"/>
      <c r="J115" s="5"/>
      <c r="K115" s="5"/>
      <c r="L115" s="5"/>
      <c r="M115" s="5"/>
    </row>
    <row r="116" spans="1:13" x14ac:dyDescent="0.2">
      <c r="A116" s="5"/>
      <c r="B116" s="5"/>
      <c r="C116" s="5"/>
      <c r="J116" s="5"/>
      <c r="K116" s="5"/>
      <c r="L116" s="5"/>
      <c r="M116" s="5"/>
    </row>
    <row r="117" spans="1:13" x14ac:dyDescent="0.2">
      <c r="A117" s="5"/>
      <c r="B117" s="5"/>
      <c r="C117" s="5"/>
      <c r="J117" s="5"/>
      <c r="K117" s="5"/>
      <c r="L117" s="5"/>
      <c r="M117" s="5"/>
    </row>
    <row r="118" spans="1:13" x14ac:dyDescent="0.2">
      <c r="A118" s="5"/>
      <c r="B118" s="5"/>
      <c r="C118" s="5"/>
      <c r="J118" s="5"/>
      <c r="K118" s="5"/>
      <c r="L118" s="5"/>
      <c r="M118" s="5"/>
    </row>
    <row r="119" spans="1:13" x14ac:dyDescent="0.2">
      <c r="A119" s="5"/>
      <c r="B119" s="5"/>
      <c r="C119" s="5"/>
      <c r="J119" s="5"/>
      <c r="K119" s="5"/>
      <c r="L119" s="5"/>
      <c r="M119" s="5"/>
    </row>
    <row r="120" spans="1:13" x14ac:dyDescent="0.2">
      <c r="A120" s="5"/>
      <c r="B120" s="5"/>
      <c r="C120" s="5"/>
      <c r="J120" s="5"/>
      <c r="K120" s="5"/>
      <c r="L120" s="5"/>
      <c r="M120" s="5"/>
    </row>
    <row r="121" spans="1:13" x14ac:dyDescent="0.2">
      <c r="A121" s="5"/>
      <c r="B121" s="5"/>
      <c r="C121" s="5"/>
      <c r="J121" s="5"/>
      <c r="K121" s="5"/>
      <c r="L121" s="5"/>
      <c r="M121" s="5"/>
    </row>
    <row r="122" spans="1:13" x14ac:dyDescent="0.2">
      <c r="A122" s="5"/>
      <c r="B122" s="5"/>
      <c r="C122" s="5"/>
      <c r="J122" s="5"/>
      <c r="K122" s="5"/>
      <c r="L122" s="5"/>
      <c r="M122" s="5"/>
    </row>
    <row r="123" spans="1:13" x14ac:dyDescent="0.2">
      <c r="A123" s="5"/>
      <c r="B123" s="5"/>
      <c r="C123" s="5"/>
      <c r="J123" s="5"/>
      <c r="K123" s="5"/>
      <c r="L123" s="5"/>
      <c r="M123" s="5"/>
    </row>
    <row r="124" spans="1:13" x14ac:dyDescent="0.2">
      <c r="A124" s="5"/>
      <c r="B124" s="5"/>
      <c r="C124" s="5"/>
      <c r="J124" s="5"/>
      <c r="K124" s="5"/>
      <c r="L124" s="5"/>
      <c r="M124" s="5"/>
    </row>
    <row r="125" spans="1:13" x14ac:dyDescent="0.2">
      <c r="A125" s="5"/>
      <c r="B125" s="5"/>
      <c r="C125" s="5"/>
      <c r="J125" s="5"/>
      <c r="K125" s="5"/>
      <c r="L125" s="5"/>
      <c r="M125" s="5"/>
    </row>
    <row r="126" spans="1:13" x14ac:dyDescent="0.2">
      <c r="A126" s="5"/>
      <c r="B126" s="5"/>
      <c r="C126" s="5"/>
      <c r="J126" s="5"/>
      <c r="K126" s="5"/>
      <c r="L126" s="5"/>
      <c r="M126" s="5"/>
    </row>
    <row r="127" spans="1:13" x14ac:dyDescent="0.2">
      <c r="A127" s="5"/>
      <c r="B127" s="5"/>
      <c r="C127" s="5"/>
      <c r="J127" s="5"/>
      <c r="K127" s="5"/>
      <c r="L127" s="5"/>
      <c r="M127" s="5"/>
    </row>
    <row r="128" spans="1:13" x14ac:dyDescent="0.2">
      <c r="A128" s="5"/>
      <c r="B128" s="5"/>
      <c r="C128" s="5"/>
      <c r="J128" s="5"/>
      <c r="K128" s="5"/>
      <c r="L128" s="5"/>
      <c r="M128" s="5"/>
    </row>
    <row r="129" spans="1:13" x14ac:dyDescent="0.2">
      <c r="A129" s="5"/>
      <c r="B129" s="5"/>
      <c r="C129" s="5"/>
      <c r="J129" s="5"/>
      <c r="K129" s="5"/>
      <c r="L129" s="5"/>
      <c r="M129" s="5"/>
    </row>
    <row r="130" spans="1:13" x14ac:dyDescent="0.2">
      <c r="A130" s="5"/>
      <c r="B130" s="5"/>
      <c r="C130" s="5"/>
      <c r="J130" s="5"/>
      <c r="K130" s="5"/>
      <c r="L130" s="5"/>
      <c r="M130" s="5"/>
    </row>
    <row r="131" spans="1:13" x14ac:dyDescent="0.2">
      <c r="A131" s="5"/>
      <c r="B131" s="5"/>
      <c r="C131" s="5"/>
      <c r="J131" s="5"/>
      <c r="K131" s="5"/>
      <c r="L131" s="5"/>
      <c r="M131" s="5"/>
    </row>
    <row r="132" spans="1:13" x14ac:dyDescent="0.2">
      <c r="A132" s="5"/>
      <c r="B132" s="5"/>
      <c r="C132" s="5"/>
      <c r="J132" s="5"/>
      <c r="K132" s="5"/>
      <c r="L132" s="5"/>
      <c r="M132" s="5"/>
    </row>
    <row r="133" spans="1:13" x14ac:dyDescent="0.2">
      <c r="A133" s="5"/>
      <c r="B133" s="5"/>
      <c r="C133" s="5"/>
      <c r="J133" s="5"/>
      <c r="K133" s="5"/>
      <c r="L133" s="5"/>
      <c r="M133" s="5"/>
    </row>
    <row r="134" spans="1:13" x14ac:dyDescent="0.2">
      <c r="A134" s="5"/>
      <c r="B134" s="5"/>
      <c r="C134" s="5"/>
      <c r="J134" s="5"/>
      <c r="K134" s="5"/>
      <c r="L134" s="5"/>
      <c r="M134" s="5"/>
    </row>
    <row r="135" spans="1:13" x14ac:dyDescent="0.2">
      <c r="A135" s="5"/>
      <c r="B135" s="5"/>
      <c r="C135" s="5"/>
      <c r="J135" s="5"/>
      <c r="K135" s="5"/>
      <c r="L135" s="5"/>
      <c r="M135" s="5"/>
    </row>
    <row r="136" spans="1:13" x14ac:dyDescent="0.2">
      <c r="A136" s="5"/>
      <c r="B136" s="5"/>
      <c r="C136" s="5"/>
      <c r="J136" s="5"/>
      <c r="K136" s="5"/>
      <c r="L136" s="5"/>
      <c r="M136" s="5"/>
    </row>
    <row r="137" spans="1:13" x14ac:dyDescent="0.2">
      <c r="A137" s="5"/>
      <c r="B137" s="5"/>
      <c r="C137" s="5"/>
      <c r="J137" s="5"/>
      <c r="K137" s="5"/>
      <c r="L137" s="5"/>
      <c r="M137" s="5"/>
    </row>
    <row r="138" spans="1:13" x14ac:dyDescent="0.2">
      <c r="A138" s="5"/>
      <c r="B138" s="5"/>
      <c r="C138" s="5"/>
      <c r="J138" s="5"/>
      <c r="K138" s="5"/>
      <c r="L138" s="5"/>
      <c r="M138" s="5"/>
    </row>
    <row r="139" spans="1:13" x14ac:dyDescent="0.2">
      <c r="A139" s="5"/>
      <c r="B139" s="5"/>
      <c r="C139" s="5"/>
      <c r="J139" s="5"/>
      <c r="K139" s="5"/>
      <c r="L139" s="5"/>
      <c r="M139" s="5"/>
    </row>
    <row r="140" spans="1:13" x14ac:dyDescent="0.2">
      <c r="A140" s="5"/>
      <c r="B140" s="5"/>
      <c r="C140" s="5"/>
      <c r="J140" s="5"/>
      <c r="K140" s="5"/>
      <c r="L140" s="5"/>
      <c r="M140" s="5"/>
    </row>
    <row r="141" spans="1:13" x14ac:dyDescent="0.2">
      <c r="A141" s="5"/>
      <c r="B141" s="5"/>
      <c r="C141" s="5"/>
      <c r="J141" s="5"/>
      <c r="K141" s="5"/>
      <c r="L141" s="5"/>
      <c r="M141" s="5"/>
    </row>
    <row r="142" spans="1:13" x14ac:dyDescent="0.2">
      <c r="A142" s="5"/>
      <c r="B142" s="5"/>
      <c r="C142" s="5"/>
      <c r="J142" s="5"/>
      <c r="K142" s="5"/>
      <c r="L142" s="5"/>
      <c r="M142" s="5"/>
    </row>
    <row r="143" spans="1:13" x14ac:dyDescent="0.2">
      <c r="A143" s="5"/>
      <c r="B143" s="5"/>
      <c r="C143" s="5"/>
      <c r="J143" s="5"/>
      <c r="K143" s="5"/>
      <c r="L143" s="5"/>
      <c r="M143" s="5"/>
    </row>
    <row r="144" spans="1:13" x14ac:dyDescent="0.2">
      <c r="A144" s="5"/>
      <c r="B144" s="5"/>
      <c r="C144" s="5"/>
      <c r="J144" s="5"/>
      <c r="K144" s="5"/>
      <c r="L144" s="5"/>
      <c r="M144" s="5"/>
    </row>
    <row r="145" spans="1:13" x14ac:dyDescent="0.2">
      <c r="A145" s="5"/>
      <c r="B145" s="5"/>
      <c r="C145" s="5"/>
      <c r="J145" s="5"/>
      <c r="K145" s="5"/>
      <c r="L145" s="5"/>
      <c r="M145" s="5"/>
    </row>
    <row r="146" spans="1:13" x14ac:dyDescent="0.2">
      <c r="A146" s="5"/>
      <c r="B146" s="5"/>
      <c r="C146" s="5"/>
      <c r="J146" s="5"/>
      <c r="K146" s="5"/>
      <c r="L146" s="5"/>
      <c r="M146" s="5"/>
    </row>
    <row r="147" spans="1:13" x14ac:dyDescent="0.2">
      <c r="A147" s="5"/>
      <c r="B147" s="5"/>
      <c r="C147" s="5"/>
      <c r="J147" s="5"/>
      <c r="K147" s="5"/>
      <c r="L147" s="5"/>
      <c r="M147" s="5"/>
    </row>
    <row r="148" spans="1:13" x14ac:dyDescent="0.2">
      <c r="A148" s="5"/>
      <c r="B148" s="5"/>
      <c r="C148" s="5"/>
      <c r="J148" s="5"/>
      <c r="K148" s="5"/>
      <c r="L148" s="5"/>
      <c r="M148" s="5"/>
    </row>
    <row r="149" spans="1:13" x14ac:dyDescent="0.2">
      <c r="A149" s="5"/>
      <c r="B149" s="5"/>
      <c r="C149" s="5"/>
      <c r="J149" s="5"/>
      <c r="K149" s="5"/>
      <c r="L149" s="5"/>
      <c r="M149" s="5"/>
    </row>
    <row r="150" spans="1:13" x14ac:dyDescent="0.2">
      <c r="A150" s="5"/>
      <c r="B150" s="5"/>
      <c r="C150" s="5"/>
      <c r="J150" s="5"/>
      <c r="K150" s="5"/>
      <c r="L150" s="5"/>
      <c r="M150" s="5"/>
    </row>
    <row r="151" spans="1:13" x14ac:dyDescent="0.2">
      <c r="A151" s="5"/>
      <c r="B151" s="5"/>
      <c r="C151" s="5"/>
      <c r="J151" s="5"/>
      <c r="K151" s="5"/>
      <c r="L151" s="5"/>
      <c r="M151" s="5"/>
    </row>
    <row r="152" spans="1:13" x14ac:dyDescent="0.2">
      <c r="A152" s="5"/>
      <c r="B152" s="5"/>
      <c r="C152" s="5"/>
      <c r="J152" s="5"/>
      <c r="K152" s="5"/>
      <c r="L152" s="5"/>
      <c r="M152" s="5"/>
    </row>
    <row r="153" spans="1:13" x14ac:dyDescent="0.2">
      <c r="A153" s="5"/>
      <c r="B153" s="5"/>
      <c r="C153" s="5"/>
      <c r="J153" s="5"/>
      <c r="K153" s="5"/>
      <c r="L153" s="5"/>
      <c r="M153" s="5"/>
    </row>
    <row r="154" spans="1:13" x14ac:dyDescent="0.2">
      <c r="A154" s="5"/>
      <c r="B154" s="5"/>
      <c r="C154" s="5"/>
      <c r="J154" s="5"/>
      <c r="K154" s="5"/>
      <c r="L154" s="5"/>
      <c r="M154" s="5"/>
    </row>
    <row r="155" spans="1:13" x14ac:dyDescent="0.2">
      <c r="A155" s="5"/>
      <c r="B155" s="5"/>
      <c r="C155" s="5"/>
      <c r="J155" s="5"/>
      <c r="K155" s="5"/>
      <c r="L155" s="5"/>
      <c r="M155" s="5"/>
    </row>
    <row r="156" spans="1:13" x14ac:dyDescent="0.2">
      <c r="A156" s="5"/>
      <c r="B156" s="5"/>
      <c r="C156" s="5"/>
      <c r="J156" s="5"/>
      <c r="K156" s="5"/>
      <c r="L156" s="5"/>
      <c r="M156" s="5"/>
    </row>
    <row r="157" spans="1:13" x14ac:dyDescent="0.2">
      <c r="A157" s="5"/>
      <c r="B157" s="5"/>
      <c r="C157" s="5"/>
      <c r="J157" s="5"/>
      <c r="K157" s="5"/>
      <c r="L157" s="5"/>
      <c r="M157" s="5"/>
    </row>
    <row r="158" spans="1:13" x14ac:dyDescent="0.2">
      <c r="A158" s="5"/>
      <c r="B158" s="5"/>
      <c r="C158" s="5"/>
      <c r="J158" s="5"/>
      <c r="K158" s="5"/>
      <c r="L158" s="5"/>
      <c r="M158" s="5"/>
    </row>
    <row r="159" spans="1:13" x14ac:dyDescent="0.2">
      <c r="A159" s="5"/>
      <c r="B159" s="5"/>
      <c r="C159" s="5"/>
      <c r="J159" s="5"/>
      <c r="K159" s="5"/>
      <c r="L159" s="5"/>
      <c r="M159" s="5"/>
    </row>
    <row r="160" spans="1:13" x14ac:dyDescent="0.2">
      <c r="A160" s="5"/>
      <c r="B160" s="5"/>
      <c r="C160" s="5"/>
      <c r="J160" s="5"/>
      <c r="K160" s="5"/>
      <c r="L160" s="5"/>
      <c r="M160" s="5"/>
    </row>
    <row r="161" spans="1:13" x14ac:dyDescent="0.2">
      <c r="A161" s="5"/>
      <c r="B161" s="5"/>
      <c r="C161" s="5"/>
      <c r="J161" s="5"/>
      <c r="K161" s="5"/>
      <c r="L161" s="5"/>
      <c r="M161" s="5"/>
    </row>
    <row r="162" spans="1:13" x14ac:dyDescent="0.2">
      <c r="A162" s="5"/>
      <c r="B162" s="5"/>
      <c r="C162" s="5"/>
      <c r="J162" s="5"/>
      <c r="K162" s="5"/>
      <c r="L162" s="5"/>
      <c r="M162" s="5"/>
    </row>
    <row r="163" spans="1:13" x14ac:dyDescent="0.2">
      <c r="A163" s="5"/>
      <c r="B163" s="5"/>
      <c r="C163" s="5"/>
      <c r="J163" s="5"/>
      <c r="K163" s="5"/>
      <c r="L163" s="5"/>
      <c r="M163" s="5"/>
    </row>
    <row r="164" spans="1:13" x14ac:dyDescent="0.2">
      <c r="A164" s="5"/>
      <c r="B164" s="5"/>
      <c r="C164" s="5"/>
      <c r="J164" s="5"/>
      <c r="K164" s="5"/>
      <c r="L164" s="5"/>
      <c r="M164" s="5"/>
    </row>
    <row r="165" spans="1:13" x14ac:dyDescent="0.2">
      <c r="A165" s="5"/>
      <c r="B165" s="5"/>
      <c r="C165" s="5"/>
      <c r="J165" s="5"/>
      <c r="K165" s="5"/>
      <c r="L165" s="5"/>
      <c r="M165" s="5"/>
    </row>
    <row r="166" spans="1:13" x14ac:dyDescent="0.2">
      <c r="A166" s="5"/>
      <c r="B166" s="5"/>
      <c r="C166" s="5"/>
      <c r="J166" s="5"/>
      <c r="K166" s="5"/>
      <c r="L166" s="5"/>
      <c r="M166" s="5"/>
    </row>
    <row r="167" spans="1:13" x14ac:dyDescent="0.2">
      <c r="A167" s="5"/>
      <c r="B167" s="5"/>
      <c r="C167" s="5"/>
      <c r="J167" s="5"/>
      <c r="K167" s="5"/>
      <c r="L167" s="5"/>
      <c r="M167" s="5"/>
    </row>
    <row r="168" spans="1:13" x14ac:dyDescent="0.2">
      <c r="A168" s="5"/>
      <c r="B168" s="5"/>
      <c r="C168" s="5"/>
      <c r="J168" s="5"/>
      <c r="K168" s="5"/>
      <c r="L168" s="5"/>
      <c r="M168" s="5"/>
    </row>
    <row r="169" spans="1:13" x14ac:dyDescent="0.2">
      <c r="A169" s="5"/>
      <c r="B169" s="5"/>
      <c r="C169" s="5"/>
      <c r="J169" s="5"/>
      <c r="K169" s="5"/>
      <c r="L169" s="5"/>
      <c r="M169" s="5"/>
    </row>
    <row r="170" spans="1:13" x14ac:dyDescent="0.2">
      <c r="A170" s="5"/>
      <c r="B170" s="5"/>
      <c r="C170" s="5"/>
      <c r="J170" s="5"/>
      <c r="K170" s="5"/>
      <c r="L170" s="5"/>
      <c r="M170" s="5"/>
    </row>
    <row r="171" spans="1:13" x14ac:dyDescent="0.2">
      <c r="A171" s="5"/>
      <c r="B171" s="5"/>
      <c r="C171" s="5"/>
      <c r="J171" s="5"/>
      <c r="K171" s="5"/>
      <c r="L171" s="5"/>
      <c r="M171" s="5"/>
    </row>
    <row r="172" spans="1:13" x14ac:dyDescent="0.2">
      <c r="A172" s="5"/>
      <c r="B172" s="5"/>
      <c r="C172" s="5"/>
      <c r="J172" s="5"/>
      <c r="K172" s="5"/>
      <c r="L172" s="5"/>
      <c r="M172" s="5"/>
    </row>
    <row r="173" spans="1:13" x14ac:dyDescent="0.2">
      <c r="A173" s="5"/>
      <c r="B173" s="5"/>
      <c r="C173" s="5"/>
      <c r="J173" s="5"/>
      <c r="K173" s="5"/>
      <c r="L173" s="5"/>
      <c r="M173" s="5"/>
    </row>
    <row r="174" spans="1:13" x14ac:dyDescent="0.2">
      <c r="A174" s="5"/>
      <c r="B174" s="5"/>
      <c r="C174" s="5"/>
      <c r="J174" s="5"/>
      <c r="K174" s="5"/>
      <c r="L174" s="5"/>
      <c r="M174" s="5"/>
    </row>
    <row r="175" spans="1:13" x14ac:dyDescent="0.2">
      <c r="A175" s="5"/>
      <c r="B175" s="5"/>
      <c r="C175" s="5"/>
      <c r="J175" s="5"/>
      <c r="K175" s="5"/>
      <c r="L175" s="5"/>
      <c r="M175" s="5"/>
    </row>
    <row r="176" spans="1:13" x14ac:dyDescent="0.2">
      <c r="A176" s="5"/>
      <c r="B176" s="5"/>
      <c r="C176" s="5"/>
      <c r="J176" s="5"/>
      <c r="K176" s="5"/>
      <c r="L176" s="5"/>
      <c r="M176" s="5"/>
    </row>
    <row r="177" spans="1:13" x14ac:dyDescent="0.2">
      <c r="A177" s="5"/>
      <c r="B177" s="5"/>
      <c r="C177" s="5"/>
      <c r="J177" s="5"/>
      <c r="K177" s="5"/>
      <c r="L177" s="5"/>
      <c r="M177" s="5"/>
    </row>
    <row r="178" spans="1:13" x14ac:dyDescent="0.2">
      <c r="A178" s="5"/>
      <c r="B178" s="5"/>
      <c r="C178" s="5"/>
      <c r="J178" s="5"/>
      <c r="K178" s="5"/>
      <c r="L178" s="5"/>
      <c r="M178" s="5"/>
    </row>
    <row r="179" spans="1:13" x14ac:dyDescent="0.2">
      <c r="A179" s="5"/>
      <c r="B179" s="5"/>
      <c r="C179" s="5"/>
      <c r="J179" s="5"/>
      <c r="K179" s="5"/>
      <c r="L179" s="5"/>
      <c r="M179" s="5"/>
    </row>
    <row r="180" spans="1:13" x14ac:dyDescent="0.2">
      <c r="A180" s="5"/>
      <c r="B180" s="5"/>
      <c r="C180" s="5"/>
      <c r="J180" s="5"/>
      <c r="K180" s="5"/>
      <c r="L180" s="5"/>
      <c r="M180" s="5"/>
    </row>
    <row r="181" spans="1:13" x14ac:dyDescent="0.2">
      <c r="A181" s="5"/>
      <c r="B181" s="5"/>
      <c r="C181" s="5"/>
      <c r="J181" s="5"/>
      <c r="K181" s="5"/>
      <c r="L181" s="5"/>
      <c r="M181" s="5"/>
    </row>
    <row r="182" spans="1:13" x14ac:dyDescent="0.2">
      <c r="A182" s="5"/>
      <c r="B182" s="5"/>
      <c r="C182" s="5"/>
      <c r="J182" s="5"/>
      <c r="K182" s="5"/>
      <c r="L182" s="5"/>
      <c r="M182" s="5"/>
    </row>
    <row r="183" spans="1:13" x14ac:dyDescent="0.2">
      <c r="A183" s="5"/>
      <c r="B183" s="5"/>
      <c r="C183" s="5"/>
      <c r="J183" s="5"/>
      <c r="K183" s="5"/>
      <c r="L183" s="5"/>
      <c r="M183" s="5"/>
    </row>
    <row r="184" spans="1:13" x14ac:dyDescent="0.2">
      <c r="A184" s="5"/>
      <c r="B184" s="5"/>
      <c r="C184" s="5"/>
      <c r="J184" s="5"/>
      <c r="K184" s="5"/>
      <c r="L184" s="5"/>
      <c r="M184" s="5"/>
    </row>
    <row r="185" spans="1:13" x14ac:dyDescent="0.2">
      <c r="A185" s="5"/>
      <c r="B185" s="5"/>
      <c r="C185" s="5"/>
      <c r="J185" s="5"/>
      <c r="K185" s="5"/>
      <c r="L185" s="5"/>
      <c r="M185" s="5"/>
    </row>
    <row r="186" spans="1:13" x14ac:dyDescent="0.2">
      <c r="A186" s="5"/>
      <c r="B186" s="5"/>
      <c r="C186" s="5"/>
      <c r="J186" s="5"/>
      <c r="K186" s="5"/>
      <c r="L186" s="5"/>
      <c r="M186" s="5"/>
    </row>
    <row r="187" spans="1:13" x14ac:dyDescent="0.2">
      <c r="A187" s="5"/>
      <c r="B187" s="5"/>
      <c r="C187" s="5"/>
      <c r="J187" s="5"/>
      <c r="K187" s="5"/>
      <c r="L187" s="5"/>
      <c r="M187" s="5"/>
    </row>
    <row r="188" spans="1:13" x14ac:dyDescent="0.2">
      <c r="A188" s="5"/>
      <c r="B188" s="5"/>
      <c r="C188" s="5"/>
      <c r="J188" s="5"/>
      <c r="K188" s="5"/>
      <c r="L188" s="5"/>
      <c r="M188" s="5"/>
    </row>
    <row r="189" spans="1:13" x14ac:dyDescent="0.2">
      <c r="A189" s="5"/>
      <c r="B189" s="5"/>
      <c r="C189" s="5"/>
      <c r="J189" s="5"/>
      <c r="K189" s="5"/>
      <c r="L189" s="5"/>
      <c r="M189" s="5"/>
    </row>
    <row r="190" spans="1:13" x14ac:dyDescent="0.2">
      <c r="A190" s="5"/>
      <c r="B190" s="5"/>
      <c r="C190" s="5"/>
      <c r="J190" s="5"/>
      <c r="K190" s="5"/>
      <c r="L190" s="5"/>
      <c r="M190" s="5"/>
    </row>
    <row r="191" spans="1:13" x14ac:dyDescent="0.2">
      <c r="A191" s="5"/>
      <c r="B191" s="5"/>
      <c r="C191" s="5"/>
      <c r="J191" s="5"/>
      <c r="K191" s="5"/>
      <c r="L191" s="5"/>
      <c r="M191" s="5"/>
    </row>
    <row r="192" spans="1:13" x14ac:dyDescent="0.2">
      <c r="A192" s="5"/>
      <c r="B192" s="5"/>
      <c r="C192" s="5"/>
      <c r="J192" s="5"/>
      <c r="K192" s="5"/>
      <c r="L192" s="5"/>
      <c r="M192" s="5"/>
    </row>
    <row r="193" spans="1:13" x14ac:dyDescent="0.2">
      <c r="A193" s="5"/>
      <c r="B193" s="5"/>
      <c r="C193" s="5"/>
      <c r="J193" s="5"/>
      <c r="K193" s="5"/>
      <c r="L193" s="5"/>
      <c r="M193" s="5"/>
    </row>
    <row r="194" spans="1:13" x14ac:dyDescent="0.2">
      <c r="A194" s="5"/>
      <c r="B194" s="5"/>
      <c r="C194" s="5"/>
      <c r="J194" s="5"/>
      <c r="K194" s="5"/>
      <c r="L194" s="5"/>
      <c r="M194" s="5"/>
    </row>
    <row r="195" spans="1:13" x14ac:dyDescent="0.2">
      <c r="A195" s="5"/>
      <c r="B195" s="5"/>
      <c r="C195" s="5"/>
      <c r="J195" s="5"/>
      <c r="K195" s="5"/>
      <c r="L195" s="5"/>
      <c r="M195" s="5"/>
    </row>
    <row r="196" spans="1:13" x14ac:dyDescent="0.2">
      <c r="A196" s="5"/>
      <c r="B196" s="5"/>
      <c r="C196" s="5"/>
      <c r="J196" s="5"/>
      <c r="K196" s="5"/>
      <c r="L196" s="5"/>
      <c r="M196" s="5"/>
    </row>
    <row r="197" spans="1:13" x14ac:dyDescent="0.2">
      <c r="A197" s="5"/>
      <c r="B197" s="5"/>
      <c r="C197" s="5"/>
      <c r="J197" s="5"/>
      <c r="K197" s="5"/>
      <c r="L197" s="5"/>
      <c r="M197" s="5"/>
    </row>
    <row r="198" spans="1:13" x14ac:dyDescent="0.2">
      <c r="A198" s="5"/>
      <c r="B198" s="5"/>
      <c r="C198" s="5"/>
      <c r="J198" s="5"/>
      <c r="K198" s="5"/>
      <c r="L198" s="5"/>
      <c r="M198" s="5"/>
    </row>
    <row r="199" spans="1:13" x14ac:dyDescent="0.2">
      <c r="A199" s="5"/>
      <c r="B199" s="5"/>
      <c r="C199" s="5"/>
      <c r="J199" s="5"/>
      <c r="K199" s="5"/>
      <c r="L199" s="5"/>
      <c r="M199" s="5"/>
    </row>
    <row r="200" spans="1:13" x14ac:dyDescent="0.2">
      <c r="A200" s="5"/>
      <c r="B200" s="5"/>
      <c r="C200" s="5"/>
      <c r="J200" s="5"/>
      <c r="K200" s="5"/>
      <c r="L200" s="5"/>
      <c r="M200" s="5"/>
    </row>
    <row r="201" spans="1:13" x14ac:dyDescent="0.2">
      <c r="A201" s="5"/>
      <c r="B201" s="5"/>
      <c r="C201" s="5"/>
      <c r="J201" s="5"/>
      <c r="K201" s="5"/>
      <c r="L201" s="5"/>
      <c r="M201" s="5"/>
    </row>
    <row r="202" spans="1:13" x14ac:dyDescent="0.2">
      <c r="A202" s="5"/>
      <c r="B202" s="5"/>
      <c r="C202" s="5"/>
      <c r="J202" s="5"/>
      <c r="K202" s="5"/>
      <c r="L202" s="5"/>
      <c r="M202" s="5"/>
    </row>
    <row r="203" spans="1:13" x14ac:dyDescent="0.2">
      <c r="A203" s="5"/>
      <c r="B203" s="5"/>
      <c r="C203" s="5"/>
      <c r="J203" s="5"/>
      <c r="K203" s="5"/>
      <c r="L203" s="5"/>
      <c r="M203" s="5"/>
    </row>
    <row r="204" spans="1:13" x14ac:dyDescent="0.2">
      <c r="A204" s="5"/>
      <c r="B204" s="5"/>
      <c r="C204" s="5"/>
      <c r="J204" s="5"/>
      <c r="K204" s="5"/>
      <c r="L204" s="5"/>
      <c r="M204" s="5"/>
    </row>
    <row r="205" spans="1:13" x14ac:dyDescent="0.2">
      <c r="A205" s="5"/>
      <c r="B205" s="5"/>
      <c r="C205" s="5"/>
      <c r="J205" s="5"/>
      <c r="K205" s="5"/>
      <c r="L205" s="5"/>
      <c r="M205" s="5"/>
    </row>
    <row r="206" spans="1:13" x14ac:dyDescent="0.2">
      <c r="A206" s="5"/>
      <c r="B206" s="5"/>
      <c r="C206" s="5"/>
      <c r="J206" s="5"/>
      <c r="K206" s="5"/>
      <c r="L206" s="5"/>
      <c r="M206" s="5"/>
    </row>
    <row r="207" spans="1:13" x14ac:dyDescent="0.2">
      <c r="A207" s="5"/>
      <c r="B207" s="5"/>
      <c r="C207" s="5"/>
      <c r="J207" s="5"/>
      <c r="K207" s="5"/>
      <c r="L207" s="5"/>
      <c r="M207" s="5"/>
    </row>
    <row r="208" spans="1:13" x14ac:dyDescent="0.2">
      <c r="A208" s="5"/>
      <c r="B208" s="5"/>
      <c r="C208" s="5"/>
      <c r="J208" s="5"/>
      <c r="K208" s="5"/>
      <c r="L208" s="5"/>
      <c r="M208" s="5"/>
    </row>
    <row r="209" spans="1:13" x14ac:dyDescent="0.2">
      <c r="A209" s="5"/>
      <c r="B209" s="5"/>
      <c r="C209" s="5"/>
      <c r="J209" s="5"/>
      <c r="K209" s="5"/>
      <c r="L209" s="5"/>
      <c r="M209" s="5"/>
    </row>
    <row r="210" spans="1:13" x14ac:dyDescent="0.2">
      <c r="A210" s="5"/>
      <c r="B210" s="5"/>
      <c r="C210" s="5"/>
      <c r="J210" s="5"/>
      <c r="K210" s="5"/>
      <c r="L210" s="5"/>
      <c r="M210" s="5"/>
    </row>
    <row r="211" spans="1:13" x14ac:dyDescent="0.2">
      <c r="A211" s="5"/>
      <c r="B211" s="5"/>
      <c r="C211" s="5"/>
      <c r="J211" s="5"/>
      <c r="K211" s="5"/>
      <c r="L211" s="5"/>
      <c r="M211" s="5"/>
    </row>
    <row r="212" spans="1:13" x14ac:dyDescent="0.2">
      <c r="A212" s="5"/>
      <c r="B212" s="5"/>
      <c r="C212" s="5"/>
      <c r="J212" s="5"/>
      <c r="K212" s="5"/>
      <c r="L212" s="5"/>
      <c r="M212" s="5"/>
    </row>
    <row r="213" spans="1:13" x14ac:dyDescent="0.2">
      <c r="A213" s="5"/>
      <c r="B213" s="5"/>
      <c r="C213" s="5"/>
      <c r="J213" s="5"/>
      <c r="K213" s="5"/>
      <c r="L213" s="5"/>
      <c r="M213" s="5"/>
    </row>
    <row r="214" spans="1:13" x14ac:dyDescent="0.2">
      <c r="A214" s="5"/>
      <c r="B214" s="5"/>
      <c r="C214" s="5"/>
      <c r="J214" s="5"/>
      <c r="K214" s="5"/>
      <c r="L214" s="5"/>
      <c r="M214" s="5"/>
    </row>
    <row r="215" spans="1:13" x14ac:dyDescent="0.2">
      <c r="A215" s="5"/>
      <c r="B215" s="5"/>
      <c r="C215" s="5"/>
      <c r="J215" s="5"/>
      <c r="K215" s="5"/>
      <c r="L215" s="5"/>
      <c r="M215" s="5"/>
    </row>
    <row r="216" spans="1:13" x14ac:dyDescent="0.2">
      <c r="A216" s="5"/>
      <c r="B216" s="5"/>
      <c r="C216" s="5"/>
      <c r="J216" s="5"/>
      <c r="K216" s="5"/>
      <c r="L216" s="5"/>
      <c r="M216" s="5"/>
    </row>
    <row r="217" spans="1:13" x14ac:dyDescent="0.2">
      <c r="A217" s="5"/>
      <c r="B217" s="5"/>
      <c r="C217" s="5"/>
      <c r="J217" s="5"/>
      <c r="K217" s="5"/>
      <c r="L217" s="5"/>
      <c r="M217" s="5"/>
    </row>
    <row r="218" spans="1:13" x14ac:dyDescent="0.2">
      <c r="A218" s="5"/>
      <c r="B218" s="5"/>
      <c r="C218" s="5"/>
      <c r="J218" s="5"/>
      <c r="K218" s="5"/>
      <c r="L218" s="5"/>
      <c r="M218" s="5"/>
    </row>
    <row r="219" spans="1:13" x14ac:dyDescent="0.2">
      <c r="A219" s="5"/>
      <c r="B219" s="5"/>
      <c r="C219" s="5"/>
      <c r="J219" s="5"/>
      <c r="K219" s="5"/>
      <c r="L219" s="5"/>
      <c r="M219" s="5"/>
    </row>
    <row r="220" spans="1:13" x14ac:dyDescent="0.2">
      <c r="A220" s="5"/>
      <c r="B220" s="5"/>
      <c r="C220" s="5"/>
      <c r="J220" s="5"/>
      <c r="K220" s="5"/>
      <c r="L220" s="5"/>
      <c r="M220" s="5"/>
    </row>
    <row r="221" spans="1:13" x14ac:dyDescent="0.2">
      <c r="A221" s="5"/>
      <c r="B221" s="5"/>
      <c r="C221" s="5"/>
      <c r="J221" s="5"/>
      <c r="K221" s="5"/>
      <c r="L221" s="5"/>
      <c r="M221" s="5"/>
    </row>
    <row r="222" spans="1:13" x14ac:dyDescent="0.2">
      <c r="A222" s="5"/>
      <c r="B222" s="5"/>
      <c r="C222" s="5"/>
      <c r="J222" s="5"/>
      <c r="K222" s="5"/>
      <c r="L222" s="5"/>
      <c r="M222" s="5"/>
    </row>
    <row r="223" spans="1:13" x14ac:dyDescent="0.2">
      <c r="A223" s="5"/>
      <c r="B223" s="5"/>
      <c r="C223" s="5"/>
      <c r="J223" s="5"/>
      <c r="K223" s="5"/>
      <c r="L223" s="5"/>
      <c r="M223" s="5"/>
    </row>
    <row r="224" spans="1:13" x14ac:dyDescent="0.2">
      <c r="A224" s="5"/>
      <c r="B224" s="5"/>
      <c r="C224" s="5"/>
      <c r="J224" s="5"/>
      <c r="K224" s="5"/>
      <c r="L224" s="5"/>
      <c r="M224" s="5"/>
    </row>
    <row r="225" spans="1:13" x14ac:dyDescent="0.2">
      <c r="A225" s="5"/>
      <c r="B225" s="5"/>
      <c r="C225" s="5"/>
      <c r="J225" s="5"/>
      <c r="K225" s="5"/>
      <c r="L225" s="5"/>
      <c r="M225" s="5"/>
    </row>
    <row r="226" spans="1:13" x14ac:dyDescent="0.2">
      <c r="A226" s="5"/>
      <c r="B226" s="5"/>
      <c r="C226" s="5"/>
      <c r="J226" s="5"/>
      <c r="K226" s="5"/>
      <c r="L226" s="5"/>
      <c r="M226" s="5"/>
    </row>
    <row r="227" spans="1:13" x14ac:dyDescent="0.2">
      <c r="A227" s="5"/>
      <c r="B227" s="5"/>
      <c r="C227" s="5"/>
      <c r="J227" s="5"/>
      <c r="K227" s="5"/>
      <c r="L227" s="5"/>
      <c r="M227" s="5"/>
    </row>
    <row r="228" spans="1:13" x14ac:dyDescent="0.2">
      <c r="A228" s="5"/>
      <c r="B228" s="5"/>
      <c r="C228" s="5"/>
      <c r="J228" s="5"/>
      <c r="K228" s="5"/>
      <c r="L228" s="5"/>
      <c r="M228" s="5"/>
    </row>
    <row r="229" spans="1:13" x14ac:dyDescent="0.2">
      <c r="A229" s="5"/>
      <c r="B229" s="5"/>
      <c r="C229" s="5"/>
      <c r="J229" s="5"/>
      <c r="K229" s="5"/>
      <c r="L229" s="5"/>
      <c r="M229" s="5"/>
    </row>
    <row r="230" spans="1:13" x14ac:dyDescent="0.2">
      <c r="A230" s="5"/>
      <c r="B230" s="5"/>
      <c r="C230" s="5"/>
      <c r="J230" s="5"/>
      <c r="K230" s="5"/>
      <c r="L230" s="5"/>
      <c r="M230" s="5"/>
    </row>
    <row r="231" spans="1:13" x14ac:dyDescent="0.2">
      <c r="A231" s="5"/>
      <c r="B231" s="5"/>
      <c r="C231" s="5"/>
      <c r="J231" s="5"/>
      <c r="K231" s="5"/>
      <c r="L231" s="5"/>
      <c r="M231" s="5"/>
    </row>
    <row r="232" spans="1:13" x14ac:dyDescent="0.2">
      <c r="A232" s="5"/>
      <c r="B232" s="5"/>
      <c r="C232" s="5"/>
      <c r="J232" s="5"/>
      <c r="K232" s="5"/>
      <c r="L232" s="5"/>
      <c r="M232" s="5"/>
    </row>
    <row r="233" spans="1:13" x14ac:dyDescent="0.2">
      <c r="A233" s="5"/>
      <c r="B233" s="5"/>
      <c r="C233" s="5"/>
      <c r="J233" s="5"/>
      <c r="K233" s="5"/>
      <c r="L233" s="5"/>
      <c r="M233" s="5"/>
    </row>
    <row r="234" spans="1:13" x14ac:dyDescent="0.2">
      <c r="A234" s="5"/>
      <c r="B234" s="5"/>
      <c r="C234" s="5"/>
      <c r="J234" s="5"/>
      <c r="K234" s="5"/>
      <c r="L234" s="5"/>
      <c r="M234" s="5"/>
    </row>
    <row r="235" spans="1:13" x14ac:dyDescent="0.2">
      <c r="A235" s="5"/>
      <c r="B235" s="5"/>
      <c r="C235" s="5"/>
      <c r="J235" s="5"/>
      <c r="K235" s="5"/>
      <c r="L235" s="5"/>
      <c r="M235" s="5"/>
    </row>
    <row r="236" spans="1:13" x14ac:dyDescent="0.2">
      <c r="A236" s="5"/>
      <c r="B236" s="5"/>
      <c r="C236" s="5"/>
      <c r="J236" s="5"/>
      <c r="K236" s="5"/>
      <c r="L236" s="5"/>
      <c r="M236" s="5"/>
    </row>
    <row r="237" spans="1:13" x14ac:dyDescent="0.2">
      <c r="A237" s="5"/>
      <c r="B237" s="5"/>
      <c r="C237" s="5"/>
      <c r="J237" s="5"/>
      <c r="K237" s="5"/>
      <c r="L237" s="5"/>
      <c r="M237" s="5"/>
    </row>
    <row r="238" spans="1:13" x14ac:dyDescent="0.2">
      <c r="A238" s="5"/>
      <c r="B238" s="5"/>
      <c r="C238" s="5"/>
      <c r="J238" s="5"/>
      <c r="K238" s="5"/>
      <c r="L238" s="5"/>
      <c r="M238" s="5"/>
    </row>
    <row r="239" spans="1:13" x14ac:dyDescent="0.2">
      <c r="A239" s="5"/>
      <c r="B239" s="5"/>
      <c r="C239" s="5"/>
      <c r="J239" s="5"/>
      <c r="K239" s="5"/>
      <c r="L239" s="5"/>
      <c r="M239" s="5"/>
    </row>
    <row r="240" spans="1:13" x14ac:dyDescent="0.2">
      <c r="A240" s="5"/>
      <c r="B240" s="5"/>
      <c r="C240" s="5"/>
      <c r="J240" s="5"/>
      <c r="K240" s="5"/>
      <c r="L240" s="5"/>
      <c r="M240" s="5"/>
    </row>
    <row r="241" spans="1:13" x14ac:dyDescent="0.2">
      <c r="A241" s="5"/>
      <c r="B241" s="5"/>
      <c r="C241" s="5"/>
      <c r="J241" s="5"/>
      <c r="K241" s="5"/>
      <c r="L241" s="5"/>
      <c r="M241" s="5"/>
    </row>
    <row r="242" spans="1:13" x14ac:dyDescent="0.2">
      <c r="A242" s="5"/>
      <c r="B242" s="5"/>
      <c r="C242" s="5"/>
      <c r="J242" s="5"/>
      <c r="K242" s="5"/>
      <c r="L242" s="5"/>
      <c r="M242" s="5"/>
    </row>
    <row r="243" spans="1:13" x14ac:dyDescent="0.2">
      <c r="A243" s="5"/>
      <c r="B243" s="5"/>
      <c r="C243" s="5"/>
      <c r="J243" s="5"/>
      <c r="K243" s="5"/>
      <c r="L243" s="5"/>
      <c r="M243" s="5"/>
    </row>
    <row r="244" spans="1:13" x14ac:dyDescent="0.2">
      <c r="A244" s="5"/>
      <c r="B244" s="5"/>
      <c r="C244" s="5"/>
      <c r="J244" s="5"/>
      <c r="K244" s="5"/>
      <c r="L244" s="5"/>
      <c r="M244" s="5"/>
    </row>
    <row r="245" spans="1:13" x14ac:dyDescent="0.2">
      <c r="A245" s="5"/>
      <c r="B245" s="5"/>
      <c r="C245" s="5"/>
      <c r="J245" s="5"/>
      <c r="K245" s="5"/>
      <c r="L245" s="5"/>
      <c r="M245" s="5"/>
    </row>
    <row r="246" spans="1:13" x14ac:dyDescent="0.2">
      <c r="A246" s="5"/>
      <c r="B246" s="5"/>
      <c r="C246" s="5"/>
      <c r="J246" s="5"/>
      <c r="K246" s="5"/>
      <c r="L246" s="5"/>
      <c r="M246" s="5"/>
    </row>
    <row r="247" spans="1:13" x14ac:dyDescent="0.2">
      <c r="A247" s="5"/>
      <c r="B247" s="5"/>
      <c r="C247" s="5"/>
      <c r="J247" s="5"/>
      <c r="K247" s="5"/>
      <c r="L247" s="5"/>
      <c r="M247" s="5"/>
    </row>
    <row r="248" spans="1:13" x14ac:dyDescent="0.2">
      <c r="A248" s="5"/>
      <c r="B248" s="5"/>
      <c r="C248" s="5"/>
      <c r="J248" s="5"/>
      <c r="K248" s="5"/>
      <c r="L248" s="5"/>
      <c r="M248" s="5"/>
    </row>
    <row r="249" spans="1:13" x14ac:dyDescent="0.2">
      <c r="A249" s="5"/>
      <c r="B249" s="5"/>
      <c r="C249" s="5"/>
      <c r="J249" s="5"/>
      <c r="K249" s="5"/>
      <c r="L249" s="5"/>
      <c r="M249" s="5"/>
    </row>
    <row r="250" spans="1:13" x14ac:dyDescent="0.2">
      <c r="A250" s="5"/>
      <c r="B250" s="5"/>
      <c r="C250" s="5"/>
      <c r="J250" s="5"/>
      <c r="K250" s="5"/>
      <c r="L250" s="5"/>
      <c r="M250" s="5"/>
    </row>
    <row r="251" spans="1:13" x14ac:dyDescent="0.2">
      <c r="A251" s="5"/>
      <c r="B251" s="5"/>
      <c r="C251" s="5"/>
      <c r="J251" s="5"/>
      <c r="K251" s="5"/>
      <c r="L251" s="5"/>
      <c r="M251" s="5"/>
    </row>
    <row r="252" spans="1:13" x14ac:dyDescent="0.2">
      <c r="A252" s="5"/>
      <c r="B252" s="5"/>
      <c r="C252" s="5"/>
      <c r="J252" s="5"/>
      <c r="K252" s="5"/>
      <c r="L252" s="5"/>
      <c r="M252" s="5"/>
    </row>
    <row r="253" spans="1:13" x14ac:dyDescent="0.2">
      <c r="A253" s="5"/>
      <c r="B253" s="5"/>
      <c r="C253" s="5"/>
      <c r="J253" s="5"/>
      <c r="K253" s="5"/>
      <c r="L253" s="5"/>
      <c r="M253" s="5"/>
    </row>
    <row r="254" spans="1:13" x14ac:dyDescent="0.2">
      <c r="A254" s="5"/>
      <c r="B254" s="5"/>
      <c r="C254" s="5"/>
      <c r="J254" s="5"/>
      <c r="K254" s="5"/>
      <c r="L254" s="5"/>
      <c r="M254" s="5"/>
    </row>
    <row r="255" spans="1:13" x14ac:dyDescent="0.2">
      <c r="A255" s="5"/>
      <c r="B255" s="5"/>
      <c r="C255" s="5"/>
      <c r="J255" s="5"/>
      <c r="K255" s="5"/>
      <c r="L255" s="5"/>
      <c r="M255" s="5"/>
    </row>
    <row r="256" spans="1:13" x14ac:dyDescent="0.2">
      <c r="A256" s="5"/>
      <c r="B256" s="5"/>
      <c r="C256" s="5"/>
      <c r="J256" s="5"/>
      <c r="K256" s="5"/>
      <c r="L256" s="5"/>
      <c r="M256" s="5"/>
    </row>
    <row r="257" spans="1:13" x14ac:dyDescent="0.2">
      <c r="A257" s="5"/>
      <c r="B257" s="5"/>
      <c r="C257" s="5"/>
      <c r="J257" s="5"/>
      <c r="K257" s="5"/>
      <c r="L257" s="5"/>
      <c r="M257" s="5"/>
    </row>
    <row r="258" spans="1:13" x14ac:dyDescent="0.2">
      <c r="A258" s="5"/>
      <c r="B258" s="5"/>
      <c r="C258" s="5"/>
      <c r="J258" s="5"/>
      <c r="K258" s="5"/>
      <c r="L258" s="5"/>
      <c r="M258" s="5"/>
    </row>
    <row r="259" spans="1:13" x14ac:dyDescent="0.2">
      <c r="A259" s="5"/>
      <c r="B259" s="5"/>
      <c r="C259" s="5"/>
      <c r="J259" s="5"/>
      <c r="K259" s="5"/>
      <c r="L259" s="5"/>
      <c r="M259" s="5"/>
    </row>
    <row r="260" spans="1:13" x14ac:dyDescent="0.2">
      <c r="A260" s="5"/>
      <c r="B260" s="5"/>
      <c r="C260" s="5"/>
      <c r="J260" s="5"/>
      <c r="K260" s="5"/>
      <c r="L260" s="5"/>
      <c r="M260" s="5"/>
    </row>
    <row r="261" spans="1:13" x14ac:dyDescent="0.2">
      <c r="A261" s="5"/>
      <c r="B261" s="5"/>
      <c r="C261" s="5"/>
      <c r="J261" s="5"/>
      <c r="K261" s="5"/>
      <c r="L261" s="5"/>
      <c r="M261" s="5"/>
    </row>
    <row r="262" spans="1:13" x14ac:dyDescent="0.2">
      <c r="A262" s="5"/>
      <c r="B262" s="5"/>
      <c r="C262" s="5"/>
      <c r="J262" s="5"/>
      <c r="K262" s="5"/>
      <c r="L262" s="5"/>
      <c r="M262" s="5"/>
    </row>
    <row r="263" spans="1:13" x14ac:dyDescent="0.2">
      <c r="A263" s="5"/>
      <c r="B263" s="5"/>
      <c r="C263" s="5"/>
      <c r="J263" s="5"/>
      <c r="K263" s="5"/>
      <c r="L263" s="5"/>
      <c r="M263" s="5"/>
    </row>
    <row r="264" spans="1:13" x14ac:dyDescent="0.2">
      <c r="A264" s="5"/>
      <c r="B264" s="5"/>
      <c r="C264" s="5"/>
      <c r="J264" s="5"/>
      <c r="K264" s="5"/>
      <c r="L264" s="5"/>
      <c r="M264" s="5"/>
    </row>
    <row r="265" spans="1:13" x14ac:dyDescent="0.2">
      <c r="A265" s="5"/>
      <c r="B265" s="5"/>
      <c r="C265" s="5"/>
      <c r="J265" s="5"/>
      <c r="K265" s="5"/>
      <c r="L265" s="5"/>
      <c r="M265" s="5"/>
    </row>
    <row r="266" spans="1:13" x14ac:dyDescent="0.2">
      <c r="A266" s="5"/>
      <c r="B266" s="5"/>
      <c r="C266" s="5"/>
      <c r="J266" s="5"/>
      <c r="K266" s="5"/>
      <c r="L266" s="5"/>
      <c r="M266" s="5"/>
    </row>
    <row r="267" spans="1:13" x14ac:dyDescent="0.2">
      <c r="A267" s="5"/>
      <c r="B267" s="5"/>
      <c r="C267" s="5"/>
      <c r="J267" s="5"/>
      <c r="K267" s="5"/>
      <c r="L267" s="5"/>
      <c r="M267" s="5"/>
    </row>
    <row r="268" spans="1:13" x14ac:dyDescent="0.2">
      <c r="A268" s="5"/>
      <c r="B268" s="5"/>
      <c r="C268" s="5"/>
      <c r="J268" s="5"/>
      <c r="K268" s="5"/>
      <c r="L268" s="5"/>
      <c r="M268" s="5"/>
    </row>
    <row r="269" spans="1:13" x14ac:dyDescent="0.2">
      <c r="A269" s="5"/>
      <c r="B269" s="5"/>
      <c r="C269" s="5"/>
      <c r="J269" s="5"/>
      <c r="K269" s="5"/>
      <c r="L269" s="5"/>
      <c r="M269" s="5"/>
    </row>
    <row r="270" spans="1:13" x14ac:dyDescent="0.2">
      <c r="A270" s="5"/>
      <c r="B270" s="5"/>
      <c r="C270" s="5"/>
      <c r="J270" s="5"/>
      <c r="K270" s="5"/>
      <c r="L270" s="5"/>
      <c r="M270" s="5"/>
    </row>
    <row r="271" spans="1:13" x14ac:dyDescent="0.2">
      <c r="A271" s="5"/>
      <c r="B271" s="5"/>
      <c r="C271" s="5"/>
      <c r="J271" s="5"/>
      <c r="K271" s="5"/>
      <c r="L271" s="5"/>
      <c r="M271" s="5"/>
    </row>
    <row r="272" spans="1:13" x14ac:dyDescent="0.2">
      <c r="A272" s="5"/>
      <c r="B272" s="5"/>
      <c r="C272" s="5"/>
      <c r="J272" s="5"/>
      <c r="K272" s="5"/>
      <c r="L272" s="5"/>
      <c r="M272" s="5"/>
    </row>
    <row r="273" spans="1:13" x14ac:dyDescent="0.2">
      <c r="A273" s="5"/>
      <c r="B273" s="5"/>
      <c r="C273" s="5"/>
      <c r="J273" s="5"/>
      <c r="K273" s="5"/>
      <c r="L273" s="5"/>
      <c r="M273" s="5"/>
    </row>
    <row r="274" spans="1:13" x14ac:dyDescent="0.2">
      <c r="A274" s="5"/>
      <c r="B274" s="5"/>
      <c r="C274" s="5"/>
      <c r="J274" s="5"/>
      <c r="K274" s="5"/>
      <c r="L274" s="5"/>
      <c r="M274" s="5"/>
    </row>
    <row r="275" spans="1:13" x14ac:dyDescent="0.2">
      <c r="A275" s="5"/>
      <c r="B275" s="5"/>
      <c r="C275" s="5"/>
      <c r="J275" s="5"/>
      <c r="K275" s="5"/>
      <c r="L275" s="5"/>
      <c r="M275" s="5"/>
    </row>
    <row r="276" spans="1:13" x14ac:dyDescent="0.2">
      <c r="A276" s="5"/>
      <c r="B276" s="5"/>
      <c r="C276" s="5"/>
      <c r="J276" s="5"/>
      <c r="K276" s="5"/>
      <c r="L276" s="5"/>
      <c r="M276" s="5"/>
    </row>
    <row r="277" spans="1:13" x14ac:dyDescent="0.2">
      <c r="A277" s="5"/>
      <c r="B277" s="5"/>
      <c r="C277" s="5"/>
      <c r="J277" s="5"/>
      <c r="K277" s="5"/>
      <c r="L277" s="5"/>
      <c r="M277" s="5"/>
    </row>
    <row r="278" spans="1:13" x14ac:dyDescent="0.2">
      <c r="A278" s="5"/>
      <c r="B278" s="5"/>
      <c r="C278" s="5"/>
      <c r="J278" s="5"/>
      <c r="K278" s="5"/>
      <c r="L278" s="5"/>
      <c r="M278" s="5"/>
    </row>
    <row r="279" spans="1:13" x14ac:dyDescent="0.2">
      <c r="A279" s="5"/>
      <c r="B279" s="5"/>
      <c r="C279" s="5"/>
      <c r="J279" s="5"/>
      <c r="K279" s="5"/>
      <c r="L279" s="5"/>
      <c r="M279" s="5"/>
    </row>
    <row r="280" spans="1:13" x14ac:dyDescent="0.2">
      <c r="A280" s="5"/>
      <c r="B280" s="5"/>
      <c r="C280" s="5"/>
      <c r="J280" s="5"/>
      <c r="K280" s="5"/>
      <c r="L280" s="5"/>
      <c r="M280" s="5"/>
    </row>
    <row r="281" spans="1:13" x14ac:dyDescent="0.2">
      <c r="A281" s="5"/>
      <c r="B281" s="5"/>
      <c r="C281" s="5"/>
      <c r="J281" s="5"/>
      <c r="K281" s="5"/>
      <c r="L281" s="5"/>
      <c r="M281" s="5"/>
    </row>
    <row r="282" spans="1:13" x14ac:dyDescent="0.2">
      <c r="A282" s="5"/>
      <c r="B282" s="5"/>
      <c r="C282" s="5"/>
      <c r="J282" s="5"/>
      <c r="K282" s="5"/>
      <c r="L282" s="5"/>
      <c r="M282" s="5"/>
    </row>
    <row r="283" spans="1:13" x14ac:dyDescent="0.2">
      <c r="A283" s="5"/>
      <c r="B283" s="5"/>
      <c r="C283" s="5"/>
      <c r="J283" s="5"/>
      <c r="K283" s="5"/>
      <c r="L283" s="5"/>
      <c r="M283" s="5"/>
    </row>
    <row r="284" spans="1:13" x14ac:dyDescent="0.2">
      <c r="A284" s="5"/>
      <c r="B284" s="5"/>
      <c r="C284" s="5"/>
      <c r="J284" s="5"/>
      <c r="K284" s="5"/>
      <c r="L284" s="5"/>
      <c r="M284" s="5"/>
    </row>
    <row r="285" spans="1:13" x14ac:dyDescent="0.2">
      <c r="A285" s="5"/>
      <c r="B285" s="5"/>
      <c r="C285" s="5"/>
      <c r="J285" s="5"/>
      <c r="K285" s="5"/>
      <c r="L285" s="5"/>
      <c r="M285" s="5"/>
    </row>
    <row r="286" spans="1:13" x14ac:dyDescent="0.2">
      <c r="A286" s="5"/>
      <c r="B286" s="5"/>
      <c r="C286" s="5"/>
      <c r="J286" s="5"/>
      <c r="K286" s="5"/>
      <c r="L286" s="5"/>
      <c r="M286" s="5"/>
    </row>
    <row r="287" spans="1:13" x14ac:dyDescent="0.2">
      <c r="A287" s="5"/>
      <c r="B287" s="5"/>
      <c r="C287" s="5"/>
      <c r="J287" s="5"/>
      <c r="K287" s="5"/>
      <c r="L287" s="5"/>
      <c r="M287" s="5"/>
    </row>
    <row r="288" spans="1:13" x14ac:dyDescent="0.2">
      <c r="A288" s="5"/>
      <c r="B288" s="5"/>
      <c r="C288" s="5"/>
      <c r="J288" s="5"/>
      <c r="K288" s="5"/>
      <c r="L288" s="5"/>
      <c r="M288" s="5"/>
    </row>
    <row r="289" spans="1:13" x14ac:dyDescent="0.2">
      <c r="A289" s="5"/>
      <c r="B289" s="5"/>
      <c r="C289" s="5"/>
      <c r="J289" s="5"/>
      <c r="K289" s="5"/>
      <c r="L289" s="5"/>
      <c r="M289" s="5"/>
    </row>
    <row r="290" spans="1:13" x14ac:dyDescent="0.2">
      <c r="A290" s="5"/>
      <c r="B290" s="5"/>
      <c r="C290" s="5"/>
      <c r="J290" s="5"/>
      <c r="K290" s="5"/>
      <c r="L290" s="5"/>
      <c r="M290" s="5"/>
    </row>
    <row r="291" spans="1:13" x14ac:dyDescent="0.2">
      <c r="A291" s="5"/>
      <c r="B291" s="5"/>
      <c r="C291" s="5"/>
      <c r="J291" s="5"/>
      <c r="K291" s="5"/>
      <c r="L291" s="5"/>
      <c r="M291" s="5"/>
    </row>
    <row r="292" spans="1:13" x14ac:dyDescent="0.2">
      <c r="A292" s="5"/>
      <c r="B292" s="5"/>
      <c r="C292" s="5"/>
      <c r="J292" s="5"/>
      <c r="K292" s="5"/>
      <c r="L292" s="5"/>
      <c r="M292" s="5"/>
    </row>
    <row r="293" spans="1:13" x14ac:dyDescent="0.2">
      <c r="A293" s="5"/>
      <c r="B293" s="5"/>
      <c r="C293" s="5"/>
      <c r="J293" s="5"/>
      <c r="K293" s="5"/>
      <c r="L293" s="5"/>
      <c r="M293" s="5"/>
    </row>
    <row r="294" spans="1:13" x14ac:dyDescent="0.2">
      <c r="A294" s="5"/>
      <c r="B294" s="5"/>
      <c r="C294" s="5"/>
      <c r="J294" s="5"/>
      <c r="K294" s="5"/>
      <c r="L294" s="5"/>
      <c r="M294" s="5"/>
    </row>
    <row r="295" spans="1:13" x14ac:dyDescent="0.2">
      <c r="A295" s="5"/>
      <c r="B295" s="5"/>
      <c r="C295" s="5"/>
      <c r="J295" s="5"/>
      <c r="K295" s="5"/>
      <c r="L295" s="5"/>
      <c r="M295" s="5"/>
    </row>
    <row r="296" spans="1:13" x14ac:dyDescent="0.2">
      <c r="A296" s="5"/>
      <c r="B296" s="5"/>
      <c r="C296" s="5"/>
      <c r="J296" s="5"/>
      <c r="K296" s="5"/>
      <c r="L296" s="5"/>
      <c r="M296" s="5"/>
    </row>
    <row r="297" spans="1:13" x14ac:dyDescent="0.2">
      <c r="A297" s="5"/>
      <c r="B297" s="5"/>
      <c r="C297" s="5"/>
      <c r="J297" s="5"/>
      <c r="K297" s="5"/>
      <c r="L297" s="5"/>
      <c r="M297" s="5"/>
    </row>
    <row r="298" spans="1:13" x14ac:dyDescent="0.2">
      <c r="A298" s="5"/>
      <c r="B298" s="5"/>
      <c r="C298" s="5"/>
      <c r="J298" s="5"/>
      <c r="K298" s="5"/>
      <c r="L298" s="5"/>
      <c r="M298" s="5"/>
    </row>
    <row r="299" spans="1:13" x14ac:dyDescent="0.2">
      <c r="A299" s="5"/>
      <c r="B299" s="5"/>
      <c r="C299" s="5"/>
      <c r="J299" s="5"/>
      <c r="K299" s="5"/>
      <c r="L299" s="5"/>
      <c r="M299" s="5"/>
    </row>
    <row r="300" spans="1:13" x14ac:dyDescent="0.2">
      <c r="A300" s="5"/>
      <c r="B300" s="5"/>
      <c r="C300" s="5"/>
      <c r="J300" s="5"/>
      <c r="K300" s="5"/>
      <c r="L300" s="5"/>
      <c r="M300" s="5"/>
    </row>
    <row r="301" spans="1:13" x14ac:dyDescent="0.2">
      <c r="A301" s="5"/>
      <c r="B301" s="5"/>
      <c r="C301" s="5"/>
      <c r="J301" s="5"/>
      <c r="K301" s="5"/>
      <c r="L301" s="5"/>
      <c r="M301" s="5"/>
    </row>
    <row r="302" spans="1:13" x14ac:dyDescent="0.2">
      <c r="A302" s="5"/>
      <c r="B302" s="5"/>
      <c r="C302" s="5"/>
      <c r="J302" s="5"/>
      <c r="K302" s="5"/>
      <c r="L302" s="5"/>
      <c r="M302" s="5"/>
    </row>
    <row r="303" spans="1:13" x14ac:dyDescent="0.2">
      <c r="A303" s="5"/>
      <c r="B303" s="5"/>
      <c r="C303" s="5"/>
      <c r="J303" s="5"/>
      <c r="K303" s="5"/>
      <c r="L303" s="5"/>
      <c r="M303" s="5"/>
    </row>
    <row r="304" spans="1:13" x14ac:dyDescent="0.2">
      <c r="A304" s="5"/>
      <c r="B304" s="5"/>
      <c r="C304" s="5"/>
      <c r="J304" s="5"/>
      <c r="K304" s="5"/>
      <c r="L304" s="5"/>
      <c r="M304" s="5"/>
    </row>
    <row r="305" spans="1:13" x14ac:dyDescent="0.2">
      <c r="A305" s="5"/>
      <c r="B305" s="5"/>
      <c r="C305" s="5"/>
      <c r="J305" s="5"/>
      <c r="K305" s="5"/>
      <c r="L305" s="5"/>
      <c r="M305" s="5"/>
    </row>
    <row r="306" spans="1:13" x14ac:dyDescent="0.2">
      <c r="A306" s="5"/>
      <c r="B306" s="5"/>
      <c r="C306" s="5"/>
      <c r="J306" s="5"/>
      <c r="K306" s="5"/>
      <c r="L306" s="5"/>
      <c r="M306" s="5"/>
    </row>
    <row r="307" spans="1:13" x14ac:dyDescent="0.2">
      <c r="A307" s="5"/>
      <c r="B307" s="5"/>
      <c r="C307" s="5"/>
      <c r="J307" s="5"/>
      <c r="K307" s="5"/>
      <c r="L307" s="5"/>
      <c r="M307" s="5"/>
    </row>
    <row r="308" spans="1:13" x14ac:dyDescent="0.2">
      <c r="A308" s="5"/>
      <c r="B308" s="5"/>
      <c r="C308" s="5"/>
      <c r="J308" s="5"/>
      <c r="K308" s="5"/>
      <c r="L308" s="5"/>
      <c r="M308" s="5"/>
    </row>
    <row r="309" spans="1:13" x14ac:dyDescent="0.2">
      <c r="A309" s="5"/>
      <c r="B309" s="5"/>
      <c r="C309" s="5"/>
      <c r="J309" s="5"/>
      <c r="K309" s="5"/>
      <c r="L309" s="5"/>
      <c r="M309" s="5"/>
    </row>
    <row r="310" spans="1:13" x14ac:dyDescent="0.2">
      <c r="A310" s="5"/>
      <c r="B310" s="5"/>
      <c r="C310" s="5"/>
      <c r="J310" s="5"/>
      <c r="K310" s="5"/>
      <c r="L310" s="5"/>
      <c r="M310" s="5"/>
    </row>
    <row r="311" spans="1:13" x14ac:dyDescent="0.2">
      <c r="A311" s="5"/>
      <c r="B311" s="5"/>
      <c r="C311" s="5"/>
      <c r="J311" s="5"/>
      <c r="K311" s="5"/>
      <c r="L311" s="5"/>
      <c r="M311" s="5"/>
    </row>
    <row r="312" spans="1:13" x14ac:dyDescent="0.2">
      <c r="A312" s="5"/>
      <c r="B312" s="5"/>
      <c r="C312" s="5"/>
      <c r="J312" s="5"/>
      <c r="K312" s="5"/>
      <c r="L312" s="5"/>
      <c r="M312" s="5"/>
    </row>
    <row r="313" spans="1:13" x14ac:dyDescent="0.2">
      <c r="A313" s="5"/>
      <c r="B313" s="5"/>
      <c r="C313" s="5"/>
      <c r="J313" s="5"/>
      <c r="K313" s="5"/>
      <c r="L313" s="5"/>
      <c r="M313" s="5"/>
    </row>
    <row r="314" spans="1:13" x14ac:dyDescent="0.2">
      <c r="A314" s="5"/>
      <c r="B314" s="5"/>
      <c r="C314" s="5"/>
      <c r="J314" s="5"/>
      <c r="K314" s="5"/>
      <c r="L314" s="5"/>
      <c r="M314" s="5"/>
    </row>
    <row r="315" spans="1:13" x14ac:dyDescent="0.2">
      <c r="A315" s="5"/>
      <c r="B315" s="5"/>
      <c r="C315" s="5"/>
      <c r="J315" s="5"/>
      <c r="K315" s="5"/>
      <c r="L315" s="5"/>
      <c r="M315" s="5"/>
    </row>
    <row r="316" spans="1:13" x14ac:dyDescent="0.2">
      <c r="A316" s="5"/>
      <c r="B316" s="5"/>
      <c r="C316" s="5"/>
      <c r="J316" s="5"/>
      <c r="K316" s="5"/>
      <c r="L316" s="5"/>
      <c r="M316" s="5"/>
    </row>
  </sheetData>
  <mergeCells count="19">
    <mergeCell ref="A46:M46"/>
    <mergeCell ref="A3:A8"/>
    <mergeCell ref="B3:K3"/>
    <mergeCell ref="L3:L7"/>
    <mergeCell ref="M3:M7"/>
    <mergeCell ref="A44:M44"/>
    <mergeCell ref="D8:L8"/>
    <mergeCell ref="N3:O3"/>
    <mergeCell ref="B4:B7"/>
    <mergeCell ref="N4:O4"/>
    <mergeCell ref="D5:D7"/>
    <mergeCell ref="E5:E7"/>
    <mergeCell ref="F5:F7"/>
    <mergeCell ref="G5:G7"/>
    <mergeCell ref="H5:H7"/>
    <mergeCell ref="I5:I7"/>
    <mergeCell ref="K6:K7"/>
    <mergeCell ref="D4:K4"/>
    <mergeCell ref="C4:C7"/>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showGridLines="0" view="pageLayout" zoomScale="115" zoomScaleNormal="100" zoomScaleSheetLayoutView="100" zoomScalePageLayoutView="115" workbookViewId="0">
      <selection activeCell="F25" sqref="F25"/>
    </sheetView>
  </sheetViews>
  <sheetFormatPr baseColWidth="10" defaultColWidth="11.42578125" defaultRowHeight="12.75" outlineLevelRow="1" outlineLevelCol="1" x14ac:dyDescent="0.25"/>
  <cols>
    <col min="1" max="1" width="6.28515625" style="82" customWidth="1"/>
    <col min="2" max="2" width="7" style="61" customWidth="1"/>
    <col min="3" max="4" width="7" style="40" customWidth="1"/>
    <col min="5" max="5" width="7.5703125" style="40" customWidth="1"/>
    <col min="6" max="6" width="7" style="40" customWidth="1"/>
    <col min="7" max="7" width="7.5703125" style="40" customWidth="1"/>
    <col min="8" max="8" width="7" style="40" customWidth="1"/>
    <col min="9" max="12" width="7" style="61" customWidth="1"/>
    <col min="13" max="13" width="5.28515625" style="69" hidden="1" customWidth="1" outlineLevel="1"/>
    <col min="14" max="14" width="5.28515625" style="40" customWidth="1" collapsed="1"/>
    <col min="15" max="16384" width="11.42578125" style="40"/>
  </cols>
  <sheetData>
    <row r="1" spans="1:16" s="38" customFormat="1" ht="22.15" customHeight="1" x14ac:dyDescent="0.3">
      <c r="A1" s="81" t="str">
        <f>CONCATENATE(Inhalt_K6!B27,"   ",Inhalt_K6!C27)</f>
        <v>602   Entwicklung und Bestand von Wohngebäuden 1989 - 2024 nach Wohnugsanzahl und Fläche</v>
      </c>
      <c r="B1" s="81"/>
      <c r="C1" s="81"/>
      <c r="D1" s="81"/>
      <c r="E1" s="81"/>
      <c r="F1" s="81"/>
      <c r="G1" s="81"/>
      <c r="H1" s="81"/>
      <c r="I1" s="81"/>
      <c r="J1" s="81"/>
      <c r="K1" s="81"/>
      <c r="L1" s="81"/>
      <c r="M1" s="361"/>
    </row>
    <row r="2" spans="1:16" ht="6" customHeight="1" x14ac:dyDescent="0.25"/>
    <row r="3" spans="1:16" s="39" customFormat="1" ht="12.75" customHeight="1" x14ac:dyDescent="0.25">
      <c r="A3" s="413" t="s">
        <v>198</v>
      </c>
      <c r="B3" s="416" t="s">
        <v>50</v>
      </c>
      <c r="C3" s="417"/>
      <c r="D3" s="417"/>
      <c r="E3" s="417"/>
      <c r="F3" s="417"/>
      <c r="G3" s="417"/>
      <c r="H3" s="417"/>
      <c r="I3" s="417"/>
      <c r="J3" s="417"/>
      <c r="K3" s="417"/>
      <c r="L3" s="417"/>
      <c r="M3" s="404"/>
      <c r="N3" s="404"/>
      <c r="O3" s="83"/>
    </row>
    <row r="4" spans="1:16" ht="12.75" customHeight="1" x14ac:dyDescent="0.3">
      <c r="A4" s="414"/>
      <c r="B4" s="405" t="s">
        <v>17</v>
      </c>
      <c r="C4" s="406"/>
      <c r="D4" s="407"/>
      <c r="E4" s="387" t="s">
        <v>18</v>
      </c>
      <c r="F4" s="388"/>
      <c r="G4" s="388"/>
      <c r="H4" s="388"/>
      <c r="I4" s="388"/>
      <c r="J4" s="388"/>
      <c r="K4" s="388"/>
      <c r="L4" s="388"/>
      <c r="M4" s="408"/>
      <c r="N4" s="408"/>
      <c r="O4" s="84"/>
    </row>
    <row r="5" spans="1:16" ht="12.75" customHeight="1" x14ac:dyDescent="0.25">
      <c r="A5" s="414"/>
      <c r="B5" s="382" t="s">
        <v>201</v>
      </c>
      <c r="C5" s="382" t="s">
        <v>20</v>
      </c>
      <c r="D5" s="382" t="s">
        <v>242</v>
      </c>
      <c r="E5" s="409" t="s">
        <v>21</v>
      </c>
      <c r="F5" s="409"/>
      <c r="G5" s="410" t="s">
        <v>22</v>
      </c>
      <c r="H5" s="411"/>
      <c r="I5" s="412"/>
      <c r="J5" s="387" t="s">
        <v>199</v>
      </c>
      <c r="K5" s="388"/>
      <c r="L5" s="388"/>
      <c r="M5" s="362"/>
      <c r="N5" s="85"/>
      <c r="O5" s="86"/>
    </row>
    <row r="6" spans="1:16" ht="18.75" customHeight="1" x14ac:dyDescent="0.25">
      <c r="A6" s="414"/>
      <c r="B6" s="390"/>
      <c r="C6" s="390" t="s">
        <v>9</v>
      </c>
      <c r="D6" s="390" t="s">
        <v>8</v>
      </c>
      <c r="E6" s="382" t="s">
        <v>19</v>
      </c>
      <c r="F6" s="382" t="s">
        <v>23</v>
      </c>
      <c r="G6" s="382" t="s">
        <v>19</v>
      </c>
      <c r="H6" s="382" t="s">
        <v>23</v>
      </c>
      <c r="I6" s="410" t="s">
        <v>376</v>
      </c>
      <c r="J6" s="383" t="s">
        <v>19</v>
      </c>
      <c r="K6" s="382" t="s">
        <v>23</v>
      </c>
      <c r="L6" s="410" t="s">
        <v>376</v>
      </c>
      <c r="M6" s="362"/>
      <c r="N6" s="85"/>
      <c r="O6" s="86"/>
    </row>
    <row r="7" spans="1:16" ht="9.75" customHeight="1" x14ac:dyDescent="0.25">
      <c r="A7" s="414"/>
      <c r="B7" s="391"/>
      <c r="C7" s="391" t="s">
        <v>11</v>
      </c>
      <c r="D7" s="391" t="s">
        <v>10</v>
      </c>
      <c r="E7" s="391"/>
      <c r="F7" s="391"/>
      <c r="G7" s="391"/>
      <c r="H7" s="391"/>
      <c r="I7" s="402"/>
      <c r="J7" s="384" t="s">
        <v>24</v>
      </c>
      <c r="K7" s="391"/>
      <c r="L7" s="402"/>
      <c r="M7" s="362"/>
      <c r="N7" s="87"/>
      <c r="O7" s="86"/>
    </row>
    <row r="8" spans="1:16" ht="12.75" customHeight="1" x14ac:dyDescent="0.25">
      <c r="A8" s="415"/>
      <c r="B8" s="88" t="s">
        <v>12</v>
      </c>
      <c r="C8" s="77" t="s">
        <v>270</v>
      </c>
      <c r="D8" s="89" t="s">
        <v>12</v>
      </c>
      <c r="E8" s="88" t="s">
        <v>12</v>
      </c>
      <c r="F8" s="77" t="s">
        <v>270</v>
      </c>
      <c r="G8" s="88" t="s">
        <v>12</v>
      </c>
      <c r="H8" s="77" t="s">
        <v>270</v>
      </c>
      <c r="I8" s="89" t="s">
        <v>12</v>
      </c>
      <c r="J8" s="88" t="s">
        <v>12</v>
      </c>
      <c r="K8" s="77" t="s">
        <v>270</v>
      </c>
      <c r="L8" s="89" t="s">
        <v>12</v>
      </c>
      <c r="M8" s="362"/>
      <c r="N8" s="85"/>
      <c r="O8" s="86"/>
    </row>
    <row r="9" spans="1:16" s="92" customFormat="1" ht="18" customHeight="1" collapsed="1" x14ac:dyDescent="0.25">
      <c r="A9" s="90">
        <v>1989</v>
      </c>
      <c r="B9" s="80">
        <v>36761</v>
      </c>
      <c r="C9" s="80">
        <v>70719</v>
      </c>
      <c r="D9" s="80">
        <v>101757</v>
      </c>
      <c r="E9" s="80">
        <v>21430</v>
      </c>
      <c r="F9" s="80">
        <v>21223</v>
      </c>
      <c r="G9" s="80">
        <v>5195</v>
      </c>
      <c r="H9" s="80">
        <v>7895</v>
      </c>
      <c r="I9" s="80">
        <v>10390</v>
      </c>
      <c r="J9" s="80">
        <v>10136</v>
      </c>
      <c r="K9" s="80">
        <v>41600</v>
      </c>
      <c r="L9" s="80">
        <v>69937</v>
      </c>
      <c r="M9" s="295"/>
      <c r="N9" s="297"/>
      <c r="O9" s="297"/>
      <c r="P9" s="297"/>
    </row>
    <row r="10" spans="1:16" s="92" customFormat="1" ht="18" customHeight="1" x14ac:dyDescent="0.25">
      <c r="A10" s="79">
        <v>1990</v>
      </c>
      <c r="B10" s="80">
        <v>36957</v>
      </c>
      <c r="C10" s="80">
        <v>71086</v>
      </c>
      <c r="D10" s="80">
        <v>102186</v>
      </c>
      <c r="E10" s="80">
        <v>21592</v>
      </c>
      <c r="F10" s="80">
        <v>21420</v>
      </c>
      <c r="G10" s="80">
        <v>5205</v>
      </c>
      <c r="H10" s="80">
        <v>7918</v>
      </c>
      <c r="I10" s="80">
        <v>10410</v>
      </c>
      <c r="J10" s="80">
        <v>10160</v>
      </c>
      <c r="K10" s="80">
        <v>41749</v>
      </c>
      <c r="L10" s="80">
        <v>70184</v>
      </c>
      <c r="M10" s="363"/>
      <c r="N10" s="91"/>
      <c r="O10" s="85"/>
    </row>
    <row r="11" spans="1:16" s="94" customFormat="1" hidden="1" outlineLevel="1" x14ac:dyDescent="0.25">
      <c r="A11" s="79">
        <v>1991</v>
      </c>
      <c r="B11" s="80">
        <v>37214</v>
      </c>
      <c r="C11" s="80">
        <v>71531</v>
      </c>
      <c r="D11" s="80">
        <v>102685</v>
      </c>
      <c r="E11" s="80">
        <v>21782</v>
      </c>
      <c r="F11" s="80">
        <v>21631</v>
      </c>
      <c r="G11" s="80">
        <v>5248</v>
      </c>
      <c r="H11" s="80">
        <v>7987</v>
      </c>
      <c r="I11" s="80">
        <v>10496</v>
      </c>
      <c r="J11" s="80">
        <v>10184</v>
      </c>
      <c r="K11" s="80">
        <v>41913</v>
      </c>
      <c r="L11" s="80">
        <v>70407</v>
      </c>
      <c r="M11" s="364"/>
      <c r="N11" s="93"/>
      <c r="O11" s="93"/>
    </row>
    <row r="12" spans="1:16" ht="11.25" hidden="1" customHeight="1" outlineLevel="1" x14ac:dyDescent="0.25">
      <c r="A12" s="79">
        <v>1992</v>
      </c>
      <c r="B12" s="80">
        <v>37402</v>
      </c>
      <c r="C12" s="80">
        <v>71993</v>
      </c>
      <c r="D12" s="80">
        <v>103310</v>
      </c>
      <c r="E12" s="80">
        <v>21883</v>
      </c>
      <c r="F12" s="80">
        <v>21763</v>
      </c>
      <c r="G12" s="80">
        <v>5304</v>
      </c>
      <c r="H12" s="80">
        <v>8061</v>
      </c>
      <c r="I12" s="80">
        <v>10608</v>
      </c>
      <c r="J12" s="80">
        <v>10215</v>
      </c>
      <c r="K12" s="80">
        <v>42169</v>
      </c>
      <c r="L12" s="80">
        <v>70819</v>
      </c>
    </row>
    <row r="13" spans="1:16" ht="11.25" hidden="1" customHeight="1" outlineLevel="1" x14ac:dyDescent="0.25">
      <c r="A13" s="79">
        <v>1993</v>
      </c>
      <c r="B13" s="80">
        <v>37565</v>
      </c>
      <c r="C13" s="80">
        <v>72470</v>
      </c>
      <c r="D13" s="80">
        <v>103875</v>
      </c>
      <c r="E13" s="80">
        <v>21986</v>
      </c>
      <c r="F13" s="80">
        <v>21928</v>
      </c>
      <c r="G13" s="80">
        <v>5332</v>
      </c>
      <c r="H13" s="80">
        <v>8116</v>
      </c>
      <c r="I13" s="80">
        <v>10664</v>
      </c>
      <c r="J13" s="80">
        <v>10247</v>
      </c>
      <c r="K13" s="80">
        <v>42426</v>
      </c>
      <c r="L13" s="80">
        <v>71225</v>
      </c>
    </row>
    <row r="14" spans="1:16" ht="11.25" hidden="1" customHeight="1" outlineLevel="1" x14ac:dyDescent="0.25">
      <c r="A14" s="79">
        <v>1994</v>
      </c>
      <c r="B14" s="80">
        <v>37816</v>
      </c>
      <c r="C14" s="80">
        <v>73066.200000000012</v>
      </c>
      <c r="D14" s="80">
        <v>104639</v>
      </c>
      <c r="E14" s="80">
        <v>22162</v>
      </c>
      <c r="F14" s="80">
        <v>22161</v>
      </c>
      <c r="G14" s="80">
        <v>5365</v>
      </c>
      <c r="H14" s="80">
        <v>8179.7999999999993</v>
      </c>
      <c r="I14" s="80">
        <v>10730</v>
      </c>
      <c r="J14" s="80">
        <v>10289</v>
      </c>
      <c r="K14" s="80">
        <v>42725.8</v>
      </c>
      <c r="L14" s="80">
        <v>71747</v>
      </c>
    </row>
    <row r="15" spans="1:16" s="92" customFormat="1" ht="18" customHeight="1" collapsed="1" x14ac:dyDescent="0.25">
      <c r="A15" s="79">
        <v>1995</v>
      </c>
      <c r="B15" s="80">
        <v>38111</v>
      </c>
      <c r="C15" s="80">
        <v>74004</v>
      </c>
      <c r="D15" s="80">
        <v>105920</v>
      </c>
      <c r="E15" s="80">
        <v>22317</v>
      </c>
      <c r="F15" s="80">
        <v>22356</v>
      </c>
      <c r="G15" s="80">
        <v>5416</v>
      </c>
      <c r="H15" s="80">
        <v>8271.7999999999993</v>
      </c>
      <c r="I15" s="80">
        <v>10832</v>
      </c>
      <c r="J15" s="80">
        <v>10378</v>
      </c>
      <c r="K15" s="80">
        <v>43375</v>
      </c>
      <c r="L15" s="80">
        <v>72771</v>
      </c>
      <c r="M15" s="363"/>
      <c r="N15" s="91"/>
      <c r="O15" s="85"/>
    </row>
    <row r="16" spans="1:16" ht="11.25" hidden="1" customHeight="1" outlineLevel="1" collapsed="1" x14ac:dyDescent="0.25">
      <c r="A16" s="79">
        <v>1996</v>
      </c>
      <c r="B16" s="80">
        <v>38421</v>
      </c>
      <c r="C16" s="80">
        <v>74683</v>
      </c>
      <c r="D16" s="80">
        <v>106755</v>
      </c>
      <c r="E16" s="80">
        <v>22558</v>
      </c>
      <c r="F16" s="80">
        <v>22646.6</v>
      </c>
      <c r="G16" s="80">
        <v>5444</v>
      </c>
      <c r="H16" s="80">
        <v>8327.1999999999989</v>
      </c>
      <c r="I16" s="80">
        <v>10888</v>
      </c>
      <c r="J16" s="80">
        <v>10419</v>
      </c>
      <c r="K16" s="80">
        <v>43709</v>
      </c>
      <c r="L16" s="80">
        <v>73309</v>
      </c>
    </row>
    <row r="17" spans="1:15" ht="11.25" hidden="1" customHeight="1" outlineLevel="1" x14ac:dyDescent="0.25">
      <c r="A17" s="79">
        <v>1997</v>
      </c>
      <c r="B17" s="80">
        <v>38684</v>
      </c>
      <c r="C17" s="80">
        <v>75519</v>
      </c>
      <c r="D17" s="80">
        <v>107926</v>
      </c>
      <c r="E17" s="80">
        <v>22748</v>
      </c>
      <c r="F17" s="80">
        <v>22883.599999999999</v>
      </c>
      <c r="G17" s="80">
        <v>5458</v>
      </c>
      <c r="H17" s="80">
        <v>8363.1999999999989</v>
      </c>
      <c r="I17" s="80">
        <v>10916</v>
      </c>
      <c r="J17" s="80">
        <v>10478</v>
      </c>
      <c r="K17" s="80">
        <v>44272</v>
      </c>
      <c r="L17" s="80">
        <v>74262</v>
      </c>
    </row>
    <row r="18" spans="1:15" ht="11.25" hidden="1" customHeight="1" outlineLevel="1" x14ac:dyDescent="0.25">
      <c r="A18" s="79">
        <v>1998</v>
      </c>
      <c r="B18" s="80">
        <v>38911</v>
      </c>
      <c r="C18" s="80">
        <v>76448</v>
      </c>
      <c r="D18" s="80">
        <v>109225</v>
      </c>
      <c r="E18" s="80">
        <v>22899</v>
      </c>
      <c r="F18" s="80">
        <v>23080.6</v>
      </c>
      <c r="G18" s="80">
        <v>5483</v>
      </c>
      <c r="H18" s="80">
        <v>8408.1999999999989</v>
      </c>
      <c r="I18" s="80">
        <v>10966</v>
      </c>
      <c r="J18" s="80">
        <v>10529</v>
      </c>
      <c r="K18" s="80">
        <v>44958</v>
      </c>
      <c r="L18" s="80">
        <v>75360</v>
      </c>
    </row>
    <row r="19" spans="1:15" ht="11.25" hidden="1" customHeight="1" outlineLevel="1" x14ac:dyDescent="0.25">
      <c r="A19" s="79">
        <v>1999</v>
      </c>
      <c r="B19" s="80">
        <v>39272</v>
      </c>
      <c r="C19" s="80">
        <v>77059</v>
      </c>
      <c r="D19" s="80">
        <v>109832</v>
      </c>
      <c r="E19" s="80">
        <v>23221</v>
      </c>
      <c r="F19" s="80">
        <v>23475.599999999999</v>
      </c>
      <c r="G19" s="80">
        <v>5506</v>
      </c>
      <c r="H19" s="80">
        <v>8453</v>
      </c>
      <c r="I19" s="80">
        <v>11012</v>
      </c>
      <c r="J19" s="80">
        <v>10545</v>
      </c>
      <c r="K19" s="80">
        <v>45130</v>
      </c>
      <c r="L19" s="80">
        <v>75599</v>
      </c>
    </row>
    <row r="20" spans="1:15" s="92" customFormat="1" ht="18" customHeight="1" collapsed="1" x14ac:dyDescent="0.25">
      <c r="A20" s="79">
        <v>2000</v>
      </c>
      <c r="B20" s="80">
        <v>39393</v>
      </c>
      <c r="C20" s="80">
        <v>77351</v>
      </c>
      <c r="D20" s="80">
        <v>110098</v>
      </c>
      <c r="E20" s="80">
        <v>23304</v>
      </c>
      <c r="F20" s="80">
        <v>23592.6</v>
      </c>
      <c r="G20" s="80">
        <v>5527</v>
      </c>
      <c r="H20" s="80">
        <v>8500</v>
      </c>
      <c r="I20" s="80">
        <v>11054</v>
      </c>
      <c r="J20" s="80">
        <v>10562</v>
      </c>
      <c r="K20" s="80">
        <v>45258</v>
      </c>
      <c r="L20" s="80">
        <v>75740</v>
      </c>
      <c r="M20" s="363"/>
      <c r="N20" s="91"/>
      <c r="O20" s="85"/>
    </row>
    <row r="21" spans="1:15" ht="11.25" hidden="1" customHeight="1" outlineLevel="1" collapsed="1" x14ac:dyDescent="0.25">
      <c r="A21" s="79">
        <v>2001</v>
      </c>
      <c r="B21" s="80">
        <v>39525</v>
      </c>
      <c r="C21" s="80">
        <v>77657</v>
      </c>
      <c r="D21" s="80">
        <v>110357</v>
      </c>
      <c r="E21" s="80">
        <v>23416</v>
      </c>
      <c r="F21" s="80">
        <v>23739</v>
      </c>
      <c r="G21" s="80">
        <v>5533</v>
      </c>
      <c r="H21" s="80">
        <v>8513</v>
      </c>
      <c r="I21" s="80">
        <v>11066</v>
      </c>
      <c r="J21" s="80">
        <v>10576</v>
      </c>
      <c r="K21" s="80">
        <v>45406</v>
      </c>
      <c r="L21" s="80">
        <v>75875</v>
      </c>
    </row>
    <row r="22" spans="1:15" ht="11.25" hidden="1" customHeight="1" outlineLevel="1" x14ac:dyDescent="0.25">
      <c r="A22" s="79">
        <v>2002</v>
      </c>
      <c r="B22" s="80">
        <v>39670</v>
      </c>
      <c r="C22" s="80">
        <v>77909</v>
      </c>
      <c r="D22" s="80">
        <v>110502</v>
      </c>
      <c r="E22" s="80">
        <v>23559</v>
      </c>
      <c r="F22" s="80">
        <v>23915</v>
      </c>
      <c r="G22" s="80">
        <v>5536</v>
      </c>
      <c r="H22" s="80">
        <v>8523</v>
      </c>
      <c r="I22" s="80">
        <v>11072</v>
      </c>
      <c r="J22" s="80">
        <v>10575</v>
      </c>
      <c r="K22" s="80">
        <v>45471</v>
      </c>
      <c r="L22" s="80">
        <v>75871</v>
      </c>
    </row>
    <row r="23" spans="1:15" ht="11.25" hidden="1" customHeight="1" outlineLevel="1" x14ac:dyDescent="0.25">
      <c r="A23" s="79">
        <v>2003</v>
      </c>
      <c r="B23" s="80">
        <v>39955</v>
      </c>
      <c r="C23" s="80">
        <v>78414</v>
      </c>
      <c r="D23" s="80">
        <v>110709</v>
      </c>
      <c r="E23" s="80">
        <v>23826</v>
      </c>
      <c r="F23" s="80">
        <v>24247</v>
      </c>
      <c r="G23" s="80">
        <v>5560</v>
      </c>
      <c r="H23" s="80">
        <v>8574</v>
      </c>
      <c r="I23" s="80">
        <v>11120</v>
      </c>
      <c r="J23" s="80">
        <v>10569</v>
      </c>
      <c r="K23" s="80">
        <v>45593</v>
      </c>
      <c r="L23" s="80">
        <v>75763</v>
      </c>
    </row>
    <row r="24" spans="1:15" ht="11.25" hidden="1" customHeight="1" outlineLevel="1" x14ac:dyDescent="0.25">
      <c r="A24" s="79">
        <v>2004</v>
      </c>
      <c r="B24" s="80">
        <v>40214</v>
      </c>
      <c r="C24" s="80">
        <v>78873</v>
      </c>
      <c r="D24" s="80">
        <v>111059</v>
      </c>
      <c r="E24" s="80">
        <v>24066</v>
      </c>
      <c r="F24" s="80">
        <v>24548</v>
      </c>
      <c r="G24" s="80">
        <v>5568</v>
      </c>
      <c r="H24" s="80">
        <v>8589</v>
      </c>
      <c r="I24" s="80">
        <v>11136</v>
      </c>
      <c r="J24" s="80">
        <v>10580</v>
      </c>
      <c r="K24" s="80">
        <v>45736</v>
      </c>
      <c r="L24" s="80">
        <v>75857</v>
      </c>
    </row>
    <row r="25" spans="1:15" s="92" customFormat="1" ht="18" customHeight="1" collapsed="1" x14ac:dyDescent="0.25">
      <c r="A25" s="79">
        <v>2005</v>
      </c>
      <c r="B25" s="80">
        <v>40502</v>
      </c>
      <c r="C25" s="80">
        <v>79340</v>
      </c>
      <c r="D25" s="80">
        <v>111391</v>
      </c>
      <c r="E25" s="80">
        <v>24351</v>
      </c>
      <c r="F25" s="80">
        <v>24912</v>
      </c>
      <c r="G25" s="80">
        <v>5557</v>
      </c>
      <c r="H25" s="80">
        <v>8593</v>
      </c>
      <c r="I25" s="80">
        <v>11114</v>
      </c>
      <c r="J25" s="80">
        <v>10594</v>
      </c>
      <c r="K25" s="80">
        <v>45834</v>
      </c>
      <c r="L25" s="80">
        <v>75926</v>
      </c>
      <c r="M25" s="363"/>
      <c r="N25" s="91"/>
      <c r="O25" s="85"/>
    </row>
    <row r="26" spans="1:15" ht="11.25" hidden="1" customHeight="1" outlineLevel="1" collapsed="1" x14ac:dyDescent="0.25">
      <c r="A26" s="79">
        <v>2006</v>
      </c>
      <c r="B26" s="80">
        <v>40867</v>
      </c>
      <c r="C26" s="80">
        <v>79906</v>
      </c>
      <c r="D26" s="80">
        <v>111859</v>
      </c>
      <c r="E26" s="80">
        <v>24698</v>
      </c>
      <c r="F26" s="80">
        <v>25344</v>
      </c>
      <c r="G26" s="80">
        <v>5557</v>
      </c>
      <c r="H26" s="80">
        <v>8594</v>
      </c>
      <c r="I26" s="80">
        <v>11114</v>
      </c>
      <c r="J26" s="80">
        <v>10612</v>
      </c>
      <c r="K26" s="80">
        <v>45969</v>
      </c>
      <c r="L26" s="80">
        <v>76047</v>
      </c>
    </row>
    <row r="27" spans="1:15" ht="11.25" hidden="1" customHeight="1" outlineLevel="1" x14ac:dyDescent="0.25">
      <c r="A27" s="79">
        <v>2007</v>
      </c>
      <c r="B27" s="80">
        <v>41081</v>
      </c>
      <c r="C27" s="80">
        <v>80195</v>
      </c>
      <c r="D27" s="80">
        <v>112037</v>
      </c>
      <c r="E27" s="80">
        <v>24910</v>
      </c>
      <c r="F27" s="80">
        <v>25588</v>
      </c>
      <c r="G27" s="80">
        <v>5553</v>
      </c>
      <c r="H27" s="80">
        <v>8610</v>
      </c>
      <c r="I27" s="80">
        <v>11106</v>
      </c>
      <c r="J27" s="80">
        <v>10618</v>
      </c>
      <c r="K27" s="80">
        <v>45997</v>
      </c>
      <c r="L27" s="80">
        <v>76021</v>
      </c>
    </row>
    <row r="28" spans="1:15" ht="11.25" hidden="1" customHeight="1" outlineLevel="1" x14ac:dyDescent="0.25">
      <c r="A28" s="79">
        <v>2008</v>
      </c>
      <c r="B28" s="80">
        <v>41295</v>
      </c>
      <c r="C28" s="80">
        <v>80524</v>
      </c>
      <c r="D28" s="80">
        <v>112286</v>
      </c>
      <c r="E28" s="80">
        <v>25112</v>
      </c>
      <c r="F28" s="80">
        <v>25829</v>
      </c>
      <c r="G28" s="80">
        <v>5555</v>
      </c>
      <c r="H28" s="80">
        <v>8627</v>
      </c>
      <c r="I28" s="80">
        <v>11110</v>
      </c>
      <c r="J28" s="80">
        <v>10628</v>
      </c>
      <c r="K28" s="80">
        <v>46068</v>
      </c>
      <c r="L28" s="80">
        <v>76064</v>
      </c>
    </row>
    <row r="29" spans="1:15" ht="11.25" hidden="1" customHeight="1" outlineLevel="1" x14ac:dyDescent="0.25">
      <c r="A29" s="79">
        <v>2009</v>
      </c>
      <c r="B29" s="80">
        <v>41480</v>
      </c>
      <c r="C29" s="80">
        <v>80972</v>
      </c>
      <c r="D29" s="80">
        <v>112791</v>
      </c>
      <c r="E29" s="80">
        <v>25279</v>
      </c>
      <c r="F29" s="80">
        <v>26046</v>
      </c>
      <c r="G29" s="80">
        <v>5549</v>
      </c>
      <c r="H29" s="80">
        <v>8627</v>
      </c>
      <c r="I29" s="80">
        <v>11098</v>
      </c>
      <c r="J29" s="80">
        <v>10652</v>
      </c>
      <c r="K29" s="80">
        <v>46299</v>
      </c>
      <c r="L29" s="80">
        <v>76414</v>
      </c>
    </row>
    <row r="30" spans="1:15" s="92" customFormat="1" ht="18" customHeight="1" collapsed="1" x14ac:dyDescent="0.25">
      <c r="A30" s="79">
        <v>2010</v>
      </c>
      <c r="B30" s="80">
        <v>42315</v>
      </c>
      <c r="C30" s="80">
        <v>82641</v>
      </c>
      <c r="D30" s="80">
        <v>111167</v>
      </c>
      <c r="E30" s="80">
        <v>27896</v>
      </c>
      <c r="F30" s="80">
        <v>30513</v>
      </c>
      <c r="G30" s="80">
        <v>3996</v>
      </c>
      <c r="H30" s="80">
        <v>6741</v>
      </c>
      <c r="I30" s="80">
        <v>7992</v>
      </c>
      <c r="J30" s="80">
        <v>10388</v>
      </c>
      <c r="K30" s="80">
        <v>45169</v>
      </c>
      <c r="L30" s="80">
        <v>74737</v>
      </c>
      <c r="M30" s="363"/>
      <c r="N30" s="91"/>
      <c r="O30" s="85"/>
    </row>
    <row r="31" spans="1:15" hidden="1" outlineLevel="1" collapsed="1" x14ac:dyDescent="0.25">
      <c r="A31" s="79">
        <v>2011</v>
      </c>
      <c r="B31" s="80">
        <v>42444</v>
      </c>
      <c r="C31" s="80">
        <v>83043</v>
      </c>
      <c r="D31" s="80">
        <v>111567</v>
      </c>
      <c r="E31" s="80">
        <v>27996</v>
      </c>
      <c r="F31" s="80">
        <v>30666</v>
      </c>
      <c r="G31" s="80">
        <v>4003</v>
      </c>
      <c r="H31" s="80">
        <v>6766</v>
      </c>
      <c r="I31" s="80">
        <v>8006</v>
      </c>
      <c r="J31" s="80">
        <v>10410</v>
      </c>
      <c r="K31" s="80">
        <v>45393</v>
      </c>
      <c r="L31" s="80">
        <v>75023</v>
      </c>
    </row>
    <row r="32" spans="1:15" hidden="1" outlineLevel="1" x14ac:dyDescent="0.25">
      <c r="A32" s="79">
        <v>2012</v>
      </c>
      <c r="B32" s="80">
        <v>42634</v>
      </c>
      <c r="C32" s="80">
        <v>83485</v>
      </c>
      <c r="D32" s="80">
        <v>112045</v>
      </c>
      <c r="E32" s="80">
        <v>28149</v>
      </c>
      <c r="F32" s="80">
        <v>30847</v>
      </c>
      <c r="G32" s="80">
        <v>4011</v>
      </c>
      <c r="H32" s="80">
        <v>6784</v>
      </c>
      <c r="I32" s="80">
        <v>8022</v>
      </c>
      <c r="J32" s="80">
        <v>10439</v>
      </c>
      <c r="K32" s="80">
        <v>45637</v>
      </c>
      <c r="L32" s="80">
        <v>75324</v>
      </c>
    </row>
    <row r="33" spans="1:15" hidden="1" outlineLevel="1" x14ac:dyDescent="0.25">
      <c r="A33" s="79">
        <v>2013</v>
      </c>
      <c r="B33" s="80">
        <v>42677</v>
      </c>
      <c r="C33" s="80">
        <v>83623</v>
      </c>
      <c r="D33" s="80">
        <v>112213</v>
      </c>
      <c r="E33" s="80">
        <v>28170</v>
      </c>
      <c r="F33" s="80">
        <v>30884</v>
      </c>
      <c r="G33" s="80">
        <v>4018</v>
      </c>
      <c r="H33" s="80">
        <v>6792</v>
      </c>
      <c r="I33" s="80">
        <v>8036</v>
      </c>
      <c r="J33" s="80">
        <v>10454</v>
      </c>
      <c r="K33" s="80">
        <v>45729</v>
      </c>
      <c r="L33" s="80">
        <v>75457</v>
      </c>
    </row>
    <row r="34" spans="1:15" hidden="1" outlineLevel="1" x14ac:dyDescent="0.25">
      <c r="A34" s="79">
        <v>2014</v>
      </c>
      <c r="B34" s="80">
        <v>42951</v>
      </c>
      <c r="C34" s="80">
        <v>84044</v>
      </c>
      <c r="D34" s="80">
        <v>112500</v>
      </c>
      <c r="E34" s="80">
        <v>28415</v>
      </c>
      <c r="F34" s="80">
        <v>31214</v>
      </c>
      <c r="G34" s="80">
        <v>4028</v>
      </c>
      <c r="H34" s="80">
        <v>6816</v>
      </c>
      <c r="I34" s="80">
        <v>8056</v>
      </c>
      <c r="J34" s="80">
        <v>10472</v>
      </c>
      <c r="K34" s="80">
        <v>45785</v>
      </c>
      <c r="L34" s="80">
        <v>75444</v>
      </c>
    </row>
    <row r="35" spans="1:15" s="92" customFormat="1" ht="18" customHeight="1" collapsed="1" x14ac:dyDescent="0.25">
      <c r="A35" s="79">
        <v>2015</v>
      </c>
      <c r="B35" s="80">
        <v>42995</v>
      </c>
      <c r="C35" s="80">
        <v>84177</v>
      </c>
      <c r="D35" s="80">
        <v>112581</v>
      </c>
      <c r="E35" s="80">
        <v>28453</v>
      </c>
      <c r="F35" s="80">
        <v>31280</v>
      </c>
      <c r="G35" s="80">
        <v>4029</v>
      </c>
      <c r="H35" s="80">
        <v>6821</v>
      </c>
      <c r="I35" s="80">
        <v>8058</v>
      </c>
      <c r="J35" s="80">
        <v>10477</v>
      </c>
      <c r="K35" s="80">
        <v>45848</v>
      </c>
      <c r="L35" s="80">
        <v>75485</v>
      </c>
      <c r="M35" s="363"/>
      <c r="N35" s="91"/>
      <c r="O35" s="85"/>
    </row>
    <row r="36" spans="1:15" hidden="1" outlineLevel="1" x14ac:dyDescent="0.25">
      <c r="A36" s="79">
        <v>2016</v>
      </c>
      <c r="B36" s="80">
        <v>43257</v>
      </c>
      <c r="C36" s="80">
        <v>84907</v>
      </c>
      <c r="D36" s="80">
        <v>113478</v>
      </c>
      <c r="E36" s="80">
        <v>28625</v>
      </c>
      <c r="F36" s="80">
        <v>31518</v>
      </c>
      <c r="G36" s="80">
        <v>4055</v>
      </c>
      <c r="H36" s="80">
        <v>6883</v>
      </c>
      <c r="I36" s="80">
        <v>8110</v>
      </c>
      <c r="J36" s="80">
        <v>10541</v>
      </c>
      <c r="K36" s="80">
        <v>46278</v>
      </c>
      <c r="L36" s="80">
        <v>76158</v>
      </c>
    </row>
    <row r="37" spans="1:15" hidden="1" outlineLevel="1" x14ac:dyDescent="0.25">
      <c r="A37" s="79">
        <v>2017</v>
      </c>
      <c r="B37" s="80">
        <v>43381</v>
      </c>
      <c r="C37" s="80">
        <v>85221</v>
      </c>
      <c r="D37" s="80">
        <v>113822</v>
      </c>
      <c r="E37" s="80">
        <v>28730</v>
      </c>
      <c r="F37" s="80">
        <v>31662</v>
      </c>
      <c r="G37" s="80">
        <v>4059</v>
      </c>
      <c r="H37" s="80">
        <v>6891</v>
      </c>
      <c r="I37" s="80">
        <v>6118</v>
      </c>
      <c r="J37" s="80">
        <v>10556</v>
      </c>
      <c r="K37" s="80">
        <v>46441</v>
      </c>
      <c r="L37" s="80">
        <v>76390</v>
      </c>
    </row>
    <row r="38" spans="1:15" hidden="1" outlineLevel="1" x14ac:dyDescent="0.25">
      <c r="A38" s="79">
        <v>2018</v>
      </c>
      <c r="B38" s="80">
        <v>43473</v>
      </c>
      <c r="C38" s="80">
        <v>85526</v>
      </c>
      <c r="D38" s="80">
        <v>114196</v>
      </c>
      <c r="E38" s="80">
        <v>28778</v>
      </c>
      <c r="F38" s="80">
        <v>31738</v>
      </c>
      <c r="G38" s="80">
        <v>4069</v>
      </c>
      <c r="H38" s="80">
        <v>6917</v>
      </c>
      <c r="I38" s="80">
        <v>8138</v>
      </c>
      <c r="J38" s="80">
        <v>10591</v>
      </c>
      <c r="K38" s="80">
        <v>46665</v>
      </c>
      <c r="L38" s="80">
        <v>76744</v>
      </c>
    </row>
    <row r="39" spans="1:15" s="92" customFormat="1" ht="18" hidden="1" customHeight="1" outlineLevel="1" collapsed="1" x14ac:dyDescent="0.25">
      <c r="A39" s="79">
        <v>2019</v>
      </c>
      <c r="B39" s="80">
        <v>43614</v>
      </c>
      <c r="C39" s="80">
        <v>86194</v>
      </c>
      <c r="D39" s="80">
        <v>115073</v>
      </c>
      <c r="E39" s="80">
        <v>28851</v>
      </c>
      <c r="F39" s="80">
        <v>31851</v>
      </c>
      <c r="G39" s="80">
        <v>4078</v>
      </c>
      <c r="H39" s="80">
        <v>6938</v>
      </c>
      <c r="I39" s="80">
        <v>8156</v>
      </c>
      <c r="J39" s="80">
        <v>10651</v>
      </c>
      <c r="K39" s="80">
        <v>47213</v>
      </c>
      <c r="L39" s="80">
        <v>77531</v>
      </c>
      <c r="M39" s="363"/>
      <c r="N39" s="91"/>
      <c r="O39" s="85"/>
    </row>
    <row r="40" spans="1:15" s="92" customFormat="1" ht="18" customHeight="1" collapsed="1" x14ac:dyDescent="0.25">
      <c r="A40" s="79">
        <v>2020</v>
      </c>
      <c r="B40" s="80">
        <v>43885</v>
      </c>
      <c r="C40" s="80">
        <v>87062.44</v>
      </c>
      <c r="D40" s="80">
        <v>116108</v>
      </c>
      <c r="E40" s="80">
        <v>29019</v>
      </c>
      <c r="F40" s="80">
        <v>32096.73</v>
      </c>
      <c r="G40" s="80">
        <v>4090</v>
      </c>
      <c r="H40" s="80">
        <v>6963.05</v>
      </c>
      <c r="I40" s="80">
        <v>8180</v>
      </c>
      <c r="J40" s="80">
        <v>10742</v>
      </c>
      <c r="K40" s="80">
        <v>47810.31</v>
      </c>
      <c r="L40" s="80">
        <v>78374</v>
      </c>
      <c r="M40" s="363"/>
      <c r="N40" s="91"/>
      <c r="O40" s="85"/>
    </row>
    <row r="41" spans="1:15" hidden="1" outlineLevel="1" x14ac:dyDescent="0.25">
      <c r="A41" s="299">
        <v>2021</v>
      </c>
      <c r="B41" s="297">
        <v>44147</v>
      </c>
      <c r="C41" s="297">
        <v>87781.09</v>
      </c>
      <c r="D41" s="297">
        <v>117024</v>
      </c>
      <c r="E41" s="297">
        <v>29189</v>
      </c>
      <c r="F41" s="297">
        <v>32332.400000000001</v>
      </c>
      <c r="G41" s="297">
        <v>4103</v>
      </c>
      <c r="H41" s="297">
        <v>6988.99</v>
      </c>
      <c r="I41" s="297">
        <v>8206</v>
      </c>
      <c r="J41" s="297">
        <v>10815</v>
      </c>
      <c r="K41" s="297">
        <v>48249.34</v>
      </c>
      <c r="L41" s="297">
        <v>79012</v>
      </c>
    </row>
    <row r="42" spans="1:15" s="298" customFormat="1" ht="18" customHeight="1" collapsed="1" x14ac:dyDescent="0.25">
      <c r="A42" s="299">
        <v>2022</v>
      </c>
      <c r="B42" s="297">
        <v>44795</v>
      </c>
      <c r="C42" s="297">
        <v>91100.63</v>
      </c>
      <c r="D42" s="297">
        <v>119465</v>
      </c>
      <c r="E42" s="297">
        <v>30326</v>
      </c>
      <c r="F42" s="297">
        <v>34970.800000000003</v>
      </c>
      <c r="G42" s="297">
        <v>3292</v>
      </c>
      <c r="H42" s="297">
        <v>5559.28</v>
      </c>
      <c r="I42" s="297">
        <v>6584</v>
      </c>
      <c r="J42" s="297">
        <v>11121</v>
      </c>
      <c r="K42" s="297">
        <v>50190.48</v>
      </c>
      <c r="L42" s="297">
        <v>81351</v>
      </c>
      <c r="M42" s="363"/>
      <c r="N42" s="300"/>
      <c r="O42" s="296"/>
    </row>
    <row r="43" spans="1:15" x14ac:dyDescent="0.25">
      <c r="A43" s="299">
        <v>2023</v>
      </c>
      <c r="B43" s="297">
        <v>44962</v>
      </c>
      <c r="C43" s="297">
        <v>91590.25</v>
      </c>
      <c r="D43" s="297">
        <v>119954</v>
      </c>
      <c r="E43" s="297">
        <v>30442</v>
      </c>
      <c r="F43" s="297">
        <v>35144.339999999997</v>
      </c>
      <c r="G43" s="297">
        <v>3304</v>
      </c>
      <c r="H43" s="297">
        <v>5590.01</v>
      </c>
      <c r="I43" s="297">
        <v>6608</v>
      </c>
      <c r="J43" s="297">
        <v>11159</v>
      </c>
      <c r="K43" s="297">
        <v>50464.19</v>
      </c>
      <c r="L43" s="297">
        <v>81688</v>
      </c>
    </row>
    <row r="44" spans="1:15" x14ac:dyDescent="0.25">
      <c r="A44" s="299">
        <v>2024</v>
      </c>
      <c r="B44" s="297">
        <v>45077</v>
      </c>
      <c r="C44" s="297">
        <v>91994.29</v>
      </c>
      <c r="D44" s="297">
        <v>120577</v>
      </c>
      <c r="E44" s="297">
        <v>30516</v>
      </c>
      <c r="F44" s="297">
        <v>35263.22</v>
      </c>
      <c r="G44" s="297">
        <v>3313</v>
      </c>
      <c r="H44" s="297">
        <v>5606.84</v>
      </c>
      <c r="I44" s="297">
        <v>6626</v>
      </c>
      <c r="J44" s="297">
        <v>11190</v>
      </c>
      <c r="K44" s="297">
        <v>50719.19</v>
      </c>
      <c r="L44" s="297">
        <v>82130</v>
      </c>
    </row>
    <row r="45" spans="1:15" ht="15" customHeight="1" x14ac:dyDescent="0.25">
      <c r="A45" s="301" t="s">
        <v>349</v>
      </c>
      <c r="B45" s="301"/>
      <c r="C45" s="301"/>
      <c r="D45" s="301"/>
      <c r="E45" s="301"/>
      <c r="F45" s="301"/>
      <c r="G45" s="301"/>
      <c r="H45" s="301"/>
      <c r="I45" s="301"/>
      <c r="J45" s="301"/>
      <c r="K45" s="301"/>
      <c r="L45" s="301"/>
    </row>
    <row r="46" spans="1:15" ht="17.25" customHeight="1" x14ac:dyDescent="0.25">
      <c r="A46" s="95" t="s">
        <v>209</v>
      </c>
      <c r="B46" s="95"/>
      <c r="C46" s="95"/>
      <c r="D46" s="95"/>
      <c r="E46" s="95"/>
      <c r="F46" s="95"/>
      <c r="G46" s="95"/>
      <c r="H46" s="95"/>
      <c r="I46" s="95"/>
      <c r="J46" s="95"/>
      <c r="K46" s="95"/>
      <c r="L46" s="95"/>
    </row>
    <row r="47" spans="1:15" x14ac:dyDescent="0.25">
      <c r="A47" s="96"/>
      <c r="B47" s="72"/>
      <c r="C47" s="95"/>
      <c r="D47" s="95"/>
      <c r="E47" s="95"/>
      <c r="F47" s="95"/>
      <c r="G47" s="95"/>
      <c r="H47" s="95"/>
      <c r="I47" s="72"/>
      <c r="J47" s="72"/>
      <c r="K47" s="72"/>
      <c r="L47" s="72"/>
      <c r="M47" s="69" t="s">
        <v>276</v>
      </c>
    </row>
    <row r="48" spans="1:15" x14ac:dyDescent="0.25">
      <c r="A48" s="96"/>
      <c r="B48" s="72"/>
      <c r="C48" s="95"/>
      <c r="D48" s="95"/>
      <c r="E48" s="95"/>
      <c r="F48" s="95"/>
      <c r="G48" s="95"/>
      <c r="H48" s="95"/>
      <c r="I48" s="72"/>
      <c r="J48" s="72"/>
      <c r="K48" s="72"/>
      <c r="L48" s="72"/>
      <c r="M48" s="365" t="s">
        <v>370</v>
      </c>
    </row>
    <row r="49" spans="1:13" x14ac:dyDescent="0.25">
      <c r="A49" s="96"/>
      <c r="B49" s="72"/>
      <c r="C49" s="69"/>
      <c r="D49" s="69"/>
      <c r="E49" s="69"/>
      <c r="F49" s="69"/>
      <c r="G49" s="69"/>
      <c r="H49" s="69"/>
      <c r="I49" s="72"/>
      <c r="J49" s="72"/>
      <c r="K49" s="72"/>
      <c r="L49" s="72"/>
      <c r="M49" s="365" t="s">
        <v>371</v>
      </c>
    </row>
    <row r="50" spans="1:13" x14ac:dyDescent="0.25">
      <c r="A50" s="96"/>
      <c r="B50" s="72"/>
      <c r="C50" s="69"/>
      <c r="D50" s="69"/>
      <c r="E50" s="69"/>
      <c r="F50" s="69"/>
      <c r="G50" s="69"/>
      <c r="H50" s="69"/>
      <c r="I50" s="72"/>
      <c r="J50" s="72"/>
      <c r="K50" s="72"/>
      <c r="L50" s="72"/>
      <c r="M50" s="71"/>
    </row>
    <row r="51" spans="1:13" x14ac:dyDescent="0.25">
      <c r="A51" s="96"/>
      <c r="B51" s="72"/>
      <c r="C51" s="69"/>
      <c r="D51" s="69"/>
      <c r="E51" s="69"/>
      <c r="F51" s="69"/>
      <c r="G51" s="69"/>
      <c r="H51" s="69"/>
      <c r="I51" s="72"/>
      <c r="J51" s="72"/>
      <c r="K51" s="72"/>
      <c r="L51" s="72"/>
      <c r="M51" s="71"/>
    </row>
    <row r="52" spans="1:13" x14ac:dyDescent="0.25">
      <c r="A52" s="96"/>
      <c r="B52" s="72"/>
      <c r="C52" s="69"/>
      <c r="D52" s="69"/>
      <c r="E52" s="69"/>
      <c r="F52" s="69"/>
      <c r="G52" s="69"/>
      <c r="H52" s="69"/>
      <c r="I52" s="72"/>
      <c r="J52" s="72"/>
      <c r="K52" s="72"/>
      <c r="L52" s="72"/>
      <c r="M52" s="71"/>
    </row>
    <row r="53" spans="1:13" x14ac:dyDescent="0.25">
      <c r="A53" s="96"/>
      <c r="B53" s="72"/>
      <c r="C53" s="69"/>
      <c r="D53" s="69"/>
      <c r="E53" s="69"/>
      <c r="F53" s="69"/>
      <c r="G53" s="69"/>
      <c r="H53" s="69"/>
      <c r="I53" s="72"/>
      <c r="J53" s="72"/>
      <c r="K53" s="72"/>
      <c r="L53" s="72"/>
      <c r="M53" s="71"/>
    </row>
    <row r="54" spans="1:13" x14ac:dyDescent="0.25">
      <c r="A54" s="96"/>
      <c r="B54" s="72"/>
      <c r="C54" s="69"/>
      <c r="D54" s="69"/>
      <c r="E54" s="69"/>
      <c r="F54" s="69"/>
      <c r="G54" s="69"/>
      <c r="H54" s="69"/>
      <c r="I54" s="72"/>
      <c r="J54" s="72"/>
      <c r="K54" s="72"/>
      <c r="L54" s="72"/>
      <c r="M54" s="71">
        <v>1995</v>
      </c>
    </row>
    <row r="55" spans="1:13" x14ac:dyDescent="0.25">
      <c r="A55" s="96"/>
      <c r="B55" s="72"/>
      <c r="C55" s="69"/>
      <c r="D55" s="69"/>
      <c r="E55" s="69"/>
      <c r="F55" s="69"/>
      <c r="G55" s="69"/>
      <c r="H55" s="69"/>
      <c r="I55" s="72"/>
      <c r="J55" s="72"/>
      <c r="K55" s="72"/>
      <c r="L55" s="72"/>
      <c r="M55" s="71"/>
    </row>
    <row r="56" spans="1:13" x14ac:dyDescent="0.25">
      <c r="A56" s="96"/>
      <c r="B56" s="72"/>
      <c r="C56" s="69"/>
      <c r="D56" s="69"/>
      <c r="E56" s="69"/>
      <c r="F56" s="69"/>
      <c r="G56" s="69"/>
      <c r="H56" s="69"/>
      <c r="I56" s="72"/>
      <c r="J56" s="72"/>
      <c r="K56" s="72"/>
      <c r="L56" s="72"/>
      <c r="M56" s="71"/>
    </row>
    <row r="57" spans="1:13" x14ac:dyDescent="0.25">
      <c r="A57" s="96"/>
      <c r="B57" s="72"/>
      <c r="C57" s="69"/>
      <c r="D57" s="69"/>
      <c r="E57" s="69"/>
      <c r="F57" s="69"/>
      <c r="G57" s="69"/>
      <c r="H57" s="69"/>
      <c r="I57" s="72"/>
      <c r="J57" s="72"/>
      <c r="K57" s="72"/>
      <c r="L57" s="72"/>
      <c r="M57" s="71"/>
    </row>
    <row r="58" spans="1:13" x14ac:dyDescent="0.25">
      <c r="A58" s="96"/>
      <c r="B58" s="72"/>
      <c r="C58" s="69"/>
      <c r="D58" s="69"/>
      <c r="E58" s="69"/>
      <c r="F58" s="69"/>
      <c r="G58" s="69"/>
      <c r="H58" s="69"/>
      <c r="I58" s="72"/>
      <c r="J58" s="72"/>
      <c r="K58" s="72"/>
      <c r="L58" s="72"/>
      <c r="M58" s="71"/>
    </row>
    <row r="59" spans="1:13" x14ac:dyDescent="0.25">
      <c r="A59" s="96"/>
      <c r="B59" s="72"/>
      <c r="C59" s="69"/>
      <c r="D59" s="69"/>
      <c r="E59" s="69"/>
      <c r="F59" s="69"/>
      <c r="G59" s="69"/>
      <c r="H59" s="69"/>
      <c r="I59" s="72"/>
      <c r="J59" s="72"/>
      <c r="K59" s="72"/>
      <c r="L59" s="72"/>
      <c r="M59" s="71">
        <v>2000</v>
      </c>
    </row>
    <row r="60" spans="1:13" x14ac:dyDescent="0.25">
      <c r="A60" s="96"/>
      <c r="B60" s="72"/>
      <c r="C60" s="69"/>
      <c r="D60" s="69"/>
      <c r="E60" s="69"/>
      <c r="F60" s="69"/>
      <c r="G60" s="69"/>
      <c r="H60" s="69"/>
      <c r="I60" s="72"/>
      <c r="J60" s="72"/>
      <c r="K60" s="72"/>
      <c r="L60" s="72"/>
      <c r="M60" s="71"/>
    </row>
    <row r="61" spans="1:13" x14ac:dyDescent="0.25">
      <c r="A61" s="96"/>
      <c r="B61" s="72"/>
      <c r="C61" s="69"/>
      <c r="D61" s="69"/>
      <c r="E61" s="69"/>
      <c r="F61" s="69"/>
      <c r="G61" s="69"/>
      <c r="H61" s="69"/>
      <c r="I61" s="72"/>
      <c r="J61" s="72"/>
      <c r="K61" s="72"/>
      <c r="L61" s="72"/>
      <c r="M61" s="71"/>
    </row>
    <row r="62" spans="1:13" x14ac:dyDescent="0.25">
      <c r="A62" s="96"/>
      <c r="B62" s="72"/>
      <c r="C62" s="69"/>
      <c r="D62" s="69"/>
      <c r="E62" s="69"/>
      <c r="F62" s="69"/>
      <c r="G62" s="69"/>
      <c r="H62" s="69"/>
      <c r="I62" s="72"/>
      <c r="J62" s="72"/>
      <c r="K62" s="72"/>
      <c r="L62" s="72"/>
      <c r="M62" s="71"/>
    </row>
    <row r="63" spans="1:13" x14ac:dyDescent="0.25">
      <c r="A63" s="96"/>
      <c r="B63" s="72"/>
      <c r="C63" s="69"/>
      <c r="D63" s="69"/>
      <c r="E63" s="69"/>
      <c r="F63" s="69"/>
      <c r="G63" s="69"/>
      <c r="H63" s="69"/>
      <c r="I63" s="72"/>
      <c r="J63" s="72"/>
      <c r="K63" s="72"/>
      <c r="L63" s="72"/>
      <c r="M63" s="71"/>
    </row>
    <row r="64" spans="1:13" x14ac:dyDescent="0.25">
      <c r="A64" s="96"/>
      <c r="B64" s="72"/>
      <c r="C64" s="69"/>
      <c r="D64" s="69"/>
      <c r="E64" s="69"/>
      <c r="F64" s="69"/>
      <c r="G64" s="69"/>
      <c r="H64" s="69"/>
      <c r="I64" s="72"/>
      <c r="J64" s="72"/>
      <c r="K64" s="72"/>
      <c r="L64" s="72"/>
      <c r="M64" s="71">
        <v>2005</v>
      </c>
    </row>
    <row r="65" spans="1:13" x14ac:dyDescent="0.25">
      <c r="A65" s="96"/>
      <c r="B65" s="72"/>
      <c r="C65" s="69"/>
      <c r="D65" s="69"/>
      <c r="E65" s="69"/>
      <c r="F65" s="69"/>
      <c r="G65" s="69"/>
      <c r="H65" s="69"/>
      <c r="I65" s="72"/>
      <c r="J65" s="72"/>
      <c r="K65" s="72"/>
      <c r="L65" s="72"/>
      <c r="M65" s="71"/>
    </row>
    <row r="66" spans="1:13" x14ac:dyDescent="0.25">
      <c r="A66" s="96"/>
      <c r="B66" s="72"/>
      <c r="C66" s="69"/>
      <c r="D66" s="69"/>
      <c r="E66" s="69"/>
      <c r="F66" s="69"/>
      <c r="G66" s="69"/>
      <c r="H66" s="69"/>
      <c r="I66" s="72"/>
      <c r="J66" s="72"/>
      <c r="K66" s="72"/>
      <c r="L66" s="72"/>
      <c r="M66" s="71"/>
    </row>
    <row r="67" spans="1:13" x14ac:dyDescent="0.25">
      <c r="A67" s="96"/>
      <c r="B67" s="72"/>
      <c r="C67" s="69"/>
      <c r="D67" s="69"/>
      <c r="E67" s="69"/>
      <c r="F67" s="69"/>
      <c r="G67" s="69"/>
      <c r="H67" s="69"/>
      <c r="I67" s="72"/>
      <c r="J67" s="72"/>
      <c r="K67" s="72"/>
      <c r="L67" s="72"/>
      <c r="M67" s="71"/>
    </row>
    <row r="68" spans="1:13" x14ac:dyDescent="0.25">
      <c r="A68" s="96"/>
      <c r="B68" s="72"/>
      <c r="C68" s="69"/>
      <c r="D68" s="69"/>
      <c r="E68" s="69"/>
      <c r="F68" s="69"/>
      <c r="G68" s="69"/>
      <c r="H68" s="69"/>
      <c r="I68" s="72"/>
      <c r="J68" s="72"/>
      <c r="K68" s="72"/>
      <c r="L68" s="72"/>
      <c r="M68" s="71"/>
    </row>
    <row r="69" spans="1:13" x14ac:dyDescent="0.25">
      <c r="A69" s="96"/>
      <c r="B69" s="72"/>
      <c r="C69" s="69"/>
      <c r="D69" s="69"/>
      <c r="E69" s="69"/>
      <c r="F69" s="69"/>
      <c r="G69" s="69"/>
      <c r="H69" s="69"/>
      <c r="I69" s="72"/>
      <c r="J69" s="72"/>
      <c r="K69" s="72"/>
      <c r="L69" s="72"/>
      <c r="M69" s="71">
        <v>2010</v>
      </c>
    </row>
    <row r="70" spans="1:13" x14ac:dyDescent="0.25">
      <c r="A70" s="96"/>
      <c r="B70" s="72"/>
      <c r="C70" s="69"/>
      <c r="D70" s="69"/>
      <c r="E70" s="69"/>
      <c r="F70" s="69"/>
      <c r="G70" s="69"/>
      <c r="H70" s="69"/>
      <c r="I70" s="72"/>
      <c r="J70" s="72"/>
      <c r="K70" s="72"/>
      <c r="L70" s="72"/>
      <c r="M70" s="71"/>
    </row>
    <row r="71" spans="1:13" x14ac:dyDescent="0.25">
      <c r="A71" s="96"/>
      <c r="B71" s="72"/>
      <c r="C71" s="69"/>
      <c r="D71" s="69"/>
      <c r="E71" s="69"/>
      <c r="F71" s="69"/>
      <c r="G71" s="69"/>
      <c r="H71" s="69"/>
      <c r="I71" s="72"/>
      <c r="J71" s="72"/>
      <c r="K71" s="72"/>
      <c r="L71" s="72"/>
      <c r="M71" s="71"/>
    </row>
    <row r="72" spans="1:13" x14ac:dyDescent="0.25">
      <c r="A72" s="96"/>
      <c r="B72" s="72"/>
      <c r="C72" s="69"/>
      <c r="D72" s="69"/>
      <c r="E72" s="69"/>
      <c r="F72" s="69"/>
      <c r="G72" s="69"/>
      <c r="H72" s="69"/>
      <c r="I72" s="72"/>
      <c r="J72" s="72"/>
      <c r="K72" s="72"/>
      <c r="L72" s="72"/>
      <c r="M72" s="71"/>
    </row>
    <row r="73" spans="1:13" x14ac:dyDescent="0.25">
      <c r="A73" s="96"/>
      <c r="B73" s="72"/>
      <c r="C73" s="69"/>
      <c r="D73" s="69"/>
      <c r="E73" s="69"/>
      <c r="F73" s="69"/>
      <c r="G73" s="69"/>
      <c r="H73" s="69"/>
      <c r="I73" s="72"/>
      <c r="J73" s="72"/>
      <c r="K73" s="72"/>
      <c r="L73" s="72"/>
      <c r="M73" s="71"/>
    </row>
    <row r="74" spans="1:13" x14ac:dyDescent="0.25">
      <c r="A74" s="96"/>
      <c r="B74" s="72"/>
      <c r="C74" s="69"/>
      <c r="D74" s="69"/>
      <c r="E74" s="69"/>
      <c r="F74" s="69"/>
      <c r="G74" s="69"/>
      <c r="H74" s="69"/>
      <c r="I74" s="72"/>
      <c r="J74" s="72"/>
      <c r="K74" s="72"/>
      <c r="L74" s="72"/>
      <c r="M74" s="71">
        <v>2015</v>
      </c>
    </row>
    <row r="75" spans="1:13" x14ac:dyDescent="0.25">
      <c r="A75" s="96"/>
      <c r="B75" s="72"/>
      <c r="C75" s="69"/>
      <c r="D75" s="69"/>
      <c r="E75" s="69"/>
      <c r="F75" s="69"/>
      <c r="G75" s="69"/>
      <c r="H75" s="69"/>
      <c r="I75" s="72"/>
      <c r="J75" s="72"/>
      <c r="K75" s="72"/>
      <c r="L75" s="72"/>
      <c r="M75" s="71"/>
    </row>
    <row r="76" spans="1:13" x14ac:dyDescent="0.25">
      <c r="A76" s="96"/>
      <c r="B76" s="72"/>
      <c r="C76" s="69"/>
      <c r="D76" s="69"/>
      <c r="E76" s="69"/>
      <c r="F76" s="69"/>
      <c r="G76" s="69"/>
      <c r="H76" s="69"/>
      <c r="I76" s="72"/>
      <c r="J76" s="72"/>
      <c r="K76" s="72"/>
      <c r="L76" s="72"/>
      <c r="M76" s="71"/>
    </row>
    <row r="77" spans="1:13" x14ac:dyDescent="0.25">
      <c r="A77" s="96"/>
      <c r="B77" s="72"/>
      <c r="C77" s="69"/>
      <c r="D77" s="69"/>
      <c r="E77" s="69"/>
      <c r="F77" s="69"/>
      <c r="G77" s="69"/>
      <c r="H77" s="69"/>
      <c r="I77" s="72"/>
      <c r="J77" s="72"/>
      <c r="K77" s="72"/>
      <c r="L77" s="72"/>
      <c r="M77" s="71"/>
    </row>
    <row r="78" spans="1:13" x14ac:dyDescent="0.25">
      <c r="A78" s="96"/>
      <c r="B78" s="72"/>
      <c r="C78" s="69"/>
      <c r="D78" s="69"/>
      <c r="E78" s="69"/>
      <c r="F78" s="69"/>
      <c r="G78" s="69"/>
      <c r="H78" s="69"/>
      <c r="I78" s="72"/>
      <c r="J78" s="72"/>
      <c r="K78" s="72"/>
      <c r="L78" s="72"/>
      <c r="M78" s="71"/>
    </row>
    <row r="79" spans="1:13" x14ac:dyDescent="0.25">
      <c r="A79" s="96"/>
      <c r="B79" s="72"/>
      <c r="C79" s="69"/>
      <c r="D79" s="69"/>
      <c r="E79" s="69"/>
      <c r="F79" s="69"/>
      <c r="G79" s="69"/>
      <c r="H79" s="69"/>
      <c r="I79" s="72"/>
      <c r="J79" s="72"/>
      <c r="K79" s="72"/>
      <c r="L79" s="72"/>
      <c r="M79" s="71">
        <v>2020</v>
      </c>
    </row>
    <row r="80" spans="1:13" x14ac:dyDescent="0.25">
      <c r="A80" s="96"/>
      <c r="B80" s="72"/>
      <c r="C80" s="69"/>
      <c r="D80" s="69"/>
      <c r="E80" s="69"/>
      <c r="F80" s="69"/>
      <c r="G80" s="69"/>
      <c r="H80" s="69"/>
      <c r="I80" s="72"/>
      <c r="J80" s="72"/>
      <c r="K80" s="72"/>
      <c r="L80" s="72"/>
      <c r="M80" s="71"/>
    </row>
    <row r="81" spans="1:13" x14ac:dyDescent="0.25">
      <c r="A81" s="96"/>
      <c r="B81" s="72"/>
      <c r="C81" s="69"/>
      <c r="D81" s="69"/>
      <c r="E81" s="69"/>
      <c r="F81" s="69"/>
      <c r="G81" s="69"/>
      <c r="H81" s="69"/>
      <c r="I81" s="72"/>
      <c r="J81" s="72"/>
      <c r="K81" s="72"/>
      <c r="L81" s="72"/>
      <c r="M81" s="71"/>
    </row>
    <row r="82" spans="1:13" x14ac:dyDescent="0.25">
      <c r="M82" s="71"/>
    </row>
    <row r="83" spans="1:13" x14ac:dyDescent="0.25">
      <c r="M83" s="71">
        <v>2024</v>
      </c>
    </row>
  </sheetData>
  <mergeCells count="20">
    <mergeCell ref="J6:J7"/>
    <mergeCell ref="K6:K7"/>
    <mergeCell ref="A3:A8"/>
    <mergeCell ref="B3:L3"/>
    <mergeCell ref="M3:N3"/>
    <mergeCell ref="B4:D4"/>
    <mergeCell ref="E4:L4"/>
    <mergeCell ref="M4:N4"/>
    <mergeCell ref="B5:B7"/>
    <mergeCell ref="C5:C7"/>
    <mergeCell ref="D5:D7"/>
    <mergeCell ref="E5:F5"/>
    <mergeCell ref="G5:I5"/>
    <mergeCell ref="J5:L5"/>
    <mergeCell ref="E6:E7"/>
    <mergeCell ref="F6:F7"/>
    <mergeCell ref="L6:L7"/>
    <mergeCell ref="I6:I7"/>
    <mergeCell ref="G6:G7"/>
    <mergeCell ref="H6:H7"/>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81"/>
  <sheetViews>
    <sheetView showGridLines="0" view="pageLayout" zoomScaleNormal="110" zoomScaleSheetLayoutView="106" workbookViewId="0">
      <selection activeCell="F25" sqref="F25"/>
    </sheetView>
  </sheetViews>
  <sheetFormatPr baseColWidth="10" defaultRowHeight="15" outlineLevelRow="1" outlineLevelCol="1" x14ac:dyDescent="0.3"/>
  <cols>
    <col min="1" max="1" width="10.42578125" style="47" customWidth="1"/>
    <col min="2" max="2" width="7.28515625" style="47" customWidth="1"/>
    <col min="3" max="4" width="8.140625" style="47" hidden="1" customWidth="1" outlineLevel="1"/>
    <col min="5" max="5" width="7.140625" style="47" customWidth="1" collapsed="1"/>
    <col min="6" max="7" width="7.140625" style="47" customWidth="1"/>
    <col min="8" max="8" width="10.85546875" style="47" hidden="1" customWidth="1" outlineLevel="1"/>
    <col min="9" max="9" width="8.140625" style="47" customWidth="1" collapsed="1"/>
    <col min="10" max="10" width="6.28515625" style="47" customWidth="1"/>
    <col min="11" max="11" width="9.85546875" style="47" customWidth="1"/>
    <col min="12" max="12" width="7.7109375" style="47" customWidth="1"/>
    <col min="13" max="13" width="7.140625" style="47" customWidth="1"/>
    <col min="14" max="14" width="6.28515625" style="47" customWidth="1"/>
    <col min="15" max="15" width="19.85546875" style="47" hidden="1" customWidth="1" outlineLevel="1"/>
    <col min="16" max="16" width="11.42578125" style="47" collapsed="1"/>
    <col min="17" max="256" width="11.42578125" style="47"/>
    <col min="257" max="258" width="8.42578125" style="47" customWidth="1"/>
    <col min="259" max="260" width="0" style="47" hidden="1" customWidth="1"/>
    <col min="261" max="261" width="8.42578125" style="47" customWidth="1"/>
    <col min="262" max="263" width="8.140625" style="47" customWidth="1"/>
    <col min="264" max="264" width="0" style="47" hidden="1" customWidth="1"/>
    <col min="265" max="265" width="8.140625" style="47" customWidth="1"/>
    <col min="266" max="266" width="7.42578125" style="47" customWidth="1"/>
    <col min="267" max="267" width="8.140625" style="47" customWidth="1"/>
    <col min="268" max="268" width="7.7109375" style="47" customWidth="1"/>
    <col min="269" max="269" width="6.5703125" style="47" customWidth="1"/>
    <col min="270" max="270" width="7" style="47" customWidth="1"/>
    <col min="271" max="512" width="11.42578125" style="47"/>
    <col min="513" max="514" width="8.42578125" style="47" customWidth="1"/>
    <col min="515" max="516" width="0" style="47" hidden="1" customWidth="1"/>
    <col min="517" max="517" width="8.42578125" style="47" customWidth="1"/>
    <col min="518" max="519" width="8.140625" style="47" customWidth="1"/>
    <col min="520" max="520" width="0" style="47" hidden="1" customWidth="1"/>
    <col min="521" max="521" width="8.140625" style="47" customWidth="1"/>
    <col min="522" max="522" width="7.42578125" style="47" customWidth="1"/>
    <col min="523" max="523" width="8.140625" style="47" customWidth="1"/>
    <col min="524" max="524" width="7.7109375" style="47" customWidth="1"/>
    <col min="525" max="525" width="6.5703125" style="47" customWidth="1"/>
    <col min="526" max="526" width="7" style="47" customWidth="1"/>
    <col min="527" max="768" width="11.42578125" style="47"/>
    <col min="769" max="770" width="8.42578125" style="47" customWidth="1"/>
    <col min="771" max="772" width="0" style="47" hidden="1" customWidth="1"/>
    <col min="773" max="773" width="8.42578125" style="47" customWidth="1"/>
    <col min="774" max="775" width="8.140625" style="47" customWidth="1"/>
    <col min="776" max="776" width="0" style="47" hidden="1" customWidth="1"/>
    <col min="777" max="777" width="8.140625" style="47" customWidth="1"/>
    <col min="778" max="778" width="7.42578125" style="47" customWidth="1"/>
    <col min="779" max="779" width="8.140625" style="47" customWidth="1"/>
    <col min="780" max="780" width="7.7109375" style="47" customWidth="1"/>
    <col min="781" max="781" width="6.5703125" style="47" customWidth="1"/>
    <col min="782" max="782" width="7" style="47" customWidth="1"/>
    <col min="783" max="1024" width="11.42578125" style="47"/>
    <col min="1025" max="1026" width="8.42578125" style="47" customWidth="1"/>
    <col min="1027" max="1028" width="0" style="47" hidden="1" customWidth="1"/>
    <col min="1029" max="1029" width="8.42578125" style="47" customWidth="1"/>
    <col min="1030" max="1031" width="8.140625" style="47" customWidth="1"/>
    <col min="1032" max="1032" width="0" style="47" hidden="1" customWidth="1"/>
    <col min="1033" max="1033" width="8.140625" style="47" customWidth="1"/>
    <col min="1034" max="1034" width="7.42578125" style="47" customWidth="1"/>
    <col min="1035" max="1035" width="8.140625" style="47" customWidth="1"/>
    <col min="1036" max="1036" width="7.7109375" style="47" customWidth="1"/>
    <col min="1037" max="1037" width="6.5703125" style="47" customWidth="1"/>
    <col min="1038" max="1038" width="7" style="47" customWidth="1"/>
    <col min="1039" max="1280" width="11.42578125" style="47"/>
    <col min="1281" max="1282" width="8.42578125" style="47" customWidth="1"/>
    <col min="1283" max="1284" width="0" style="47" hidden="1" customWidth="1"/>
    <col min="1285" max="1285" width="8.42578125" style="47" customWidth="1"/>
    <col min="1286" max="1287" width="8.140625" style="47" customWidth="1"/>
    <col min="1288" max="1288" width="0" style="47" hidden="1" customWidth="1"/>
    <col min="1289" max="1289" width="8.140625" style="47" customWidth="1"/>
    <col min="1290" max="1290" width="7.42578125" style="47" customWidth="1"/>
    <col min="1291" max="1291" width="8.140625" style="47" customWidth="1"/>
    <col min="1292" max="1292" width="7.7109375" style="47" customWidth="1"/>
    <col min="1293" max="1293" width="6.5703125" style="47" customWidth="1"/>
    <col min="1294" max="1294" width="7" style="47" customWidth="1"/>
    <col min="1295" max="1536" width="11.42578125" style="47"/>
    <col min="1537" max="1538" width="8.42578125" style="47" customWidth="1"/>
    <col min="1539" max="1540" width="0" style="47" hidden="1" customWidth="1"/>
    <col min="1541" max="1541" width="8.42578125" style="47" customWidth="1"/>
    <col min="1542" max="1543" width="8.140625" style="47" customWidth="1"/>
    <col min="1544" max="1544" width="0" style="47" hidden="1" customWidth="1"/>
    <col min="1545" max="1545" width="8.140625" style="47" customWidth="1"/>
    <col min="1546" max="1546" width="7.42578125" style="47" customWidth="1"/>
    <col min="1547" max="1547" width="8.140625" style="47" customWidth="1"/>
    <col min="1548" max="1548" width="7.7109375" style="47" customWidth="1"/>
    <col min="1549" max="1549" width="6.5703125" style="47" customWidth="1"/>
    <col min="1550" max="1550" width="7" style="47" customWidth="1"/>
    <col min="1551" max="1792" width="11.42578125" style="47"/>
    <col min="1793" max="1794" width="8.42578125" style="47" customWidth="1"/>
    <col min="1795" max="1796" width="0" style="47" hidden="1" customWidth="1"/>
    <col min="1797" max="1797" width="8.42578125" style="47" customWidth="1"/>
    <col min="1798" max="1799" width="8.140625" style="47" customWidth="1"/>
    <col min="1800" max="1800" width="0" style="47" hidden="1" customWidth="1"/>
    <col min="1801" max="1801" width="8.140625" style="47" customWidth="1"/>
    <col min="1802" max="1802" width="7.42578125" style="47" customWidth="1"/>
    <col min="1803" max="1803" width="8.140625" style="47" customWidth="1"/>
    <col min="1804" max="1804" width="7.7109375" style="47" customWidth="1"/>
    <col min="1805" max="1805" width="6.5703125" style="47" customWidth="1"/>
    <col min="1806" max="1806" width="7" style="47" customWidth="1"/>
    <col min="1807" max="2048" width="11.42578125" style="47"/>
    <col min="2049" max="2050" width="8.42578125" style="47" customWidth="1"/>
    <col min="2051" max="2052" width="0" style="47" hidden="1" customWidth="1"/>
    <col min="2053" max="2053" width="8.42578125" style="47" customWidth="1"/>
    <col min="2054" max="2055" width="8.140625" style="47" customWidth="1"/>
    <col min="2056" max="2056" width="0" style="47" hidden="1" customWidth="1"/>
    <col min="2057" max="2057" width="8.140625" style="47" customWidth="1"/>
    <col min="2058" max="2058" width="7.42578125" style="47" customWidth="1"/>
    <col min="2059" max="2059" width="8.140625" style="47" customWidth="1"/>
    <col min="2060" max="2060" width="7.7109375" style="47" customWidth="1"/>
    <col min="2061" max="2061" width="6.5703125" style="47" customWidth="1"/>
    <col min="2062" max="2062" width="7" style="47" customWidth="1"/>
    <col min="2063" max="2304" width="11.42578125" style="47"/>
    <col min="2305" max="2306" width="8.42578125" style="47" customWidth="1"/>
    <col min="2307" max="2308" width="0" style="47" hidden="1" customWidth="1"/>
    <col min="2309" max="2309" width="8.42578125" style="47" customWidth="1"/>
    <col min="2310" max="2311" width="8.140625" style="47" customWidth="1"/>
    <col min="2312" max="2312" width="0" style="47" hidden="1" customWidth="1"/>
    <col min="2313" max="2313" width="8.140625" style="47" customWidth="1"/>
    <col min="2314" max="2314" width="7.42578125" style="47" customWidth="1"/>
    <col min="2315" max="2315" width="8.140625" style="47" customWidth="1"/>
    <col min="2316" max="2316" width="7.7109375" style="47" customWidth="1"/>
    <col min="2317" max="2317" width="6.5703125" style="47" customWidth="1"/>
    <col min="2318" max="2318" width="7" style="47" customWidth="1"/>
    <col min="2319" max="2560" width="11.42578125" style="47"/>
    <col min="2561" max="2562" width="8.42578125" style="47" customWidth="1"/>
    <col min="2563" max="2564" width="0" style="47" hidden="1" customWidth="1"/>
    <col min="2565" max="2565" width="8.42578125" style="47" customWidth="1"/>
    <col min="2566" max="2567" width="8.140625" style="47" customWidth="1"/>
    <col min="2568" max="2568" width="0" style="47" hidden="1" customWidth="1"/>
    <col min="2569" max="2569" width="8.140625" style="47" customWidth="1"/>
    <col min="2570" max="2570" width="7.42578125" style="47" customWidth="1"/>
    <col min="2571" max="2571" width="8.140625" style="47" customWidth="1"/>
    <col min="2572" max="2572" width="7.7109375" style="47" customWidth="1"/>
    <col min="2573" max="2573" width="6.5703125" style="47" customWidth="1"/>
    <col min="2574" max="2574" width="7" style="47" customWidth="1"/>
    <col min="2575" max="2816" width="11.42578125" style="47"/>
    <col min="2817" max="2818" width="8.42578125" style="47" customWidth="1"/>
    <col min="2819" max="2820" width="0" style="47" hidden="1" customWidth="1"/>
    <col min="2821" max="2821" width="8.42578125" style="47" customWidth="1"/>
    <col min="2822" max="2823" width="8.140625" style="47" customWidth="1"/>
    <col min="2824" max="2824" width="0" style="47" hidden="1" customWidth="1"/>
    <col min="2825" max="2825" width="8.140625" style="47" customWidth="1"/>
    <col min="2826" max="2826" width="7.42578125" style="47" customWidth="1"/>
    <col min="2827" max="2827" width="8.140625" style="47" customWidth="1"/>
    <col min="2828" max="2828" width="7.7109375" style="47" customWidth="1"/>
    <col min="2829" max="2829" width="6.5703125" style="47" customWidth="1"/>
    <col min="2830" max="2830" width="7" style="47" customWidth="1"/>
    <col min="2831" max="3072" width="11.42578125" style="47"/>
    <col min="3073" max="3074" width="8.42578125" style="47" customWidth="1"/>
    <col min="3075" max="3076" width="0" style="47" hidden="1" customWidth="1"/>
    <col min="3077" max="3077" width="8.42578125" style="47" customWidth="1"/>
    <col min="3078" max="3079" width="8.140625" style="47" customWidth="1"/>
    <col min="3080" max="3080" width="0" style="47" hidden="1" customWidth="1"/>
    <col min="3081" max="3081" width="8.140625" style="47" customWidth="1"/>
    <col min="3082" max="3082" width="7.42578125" style="47" customWidth="1"/>
    <col min="3083" max="3083" width="8.140625" style="47" customWidth="1"/>
    <col min="3084" max="3084" width="7.7109375" style="47" customWidth="1"/>
    <col min="3085" max="3085" width="6.5703125" style="47" customWidth="1"/>
    <col min="3086" max="3086" width="7" style="47" customWidth="1"/>
    <col min="3087" max="3328" width="11.42578125" style="47"/>
    <col min="3329" max="3330" width="8.42578125" style="47" customWidth="1"/>
    <col min="3331" max="3332" width="0" style="47" hidden="1" customWidth="1"/>
    <col min="3333" max="3333" width="8.42578125" style="47" customWidth="1"/>
    <col min="3334" max="3335" width="8.140625" style="47" customWidth="1"/>
    <col min="3336" max="3336" width="0" style="47" hidden="1" customWidth="1"/>
    <col min="3337" max="3337" width="8.140625" style="47" customWidth="1"/>
    <col min="3338" max="3338" width="7.42578125" style="47" customWidth="1"/>
    <col min="3339" max="3339" width="8.140625" style="47" customWidth="1"/>
    <col min="3340" max="3340" width="7.7109375" style="47" customWidth="1"/>
    <col min="3341" max="3341" width="6.5703125" style="47" customWidth="1"/>
    <col min="3342" max="3342" width="7" style="47" customWidth="1"/>
    <col min="3343" max="3584" width="11.42578125" style="47"/>
    <col min="3585" max="3586" width="8.42578125" style="47" customWidth="1"/>
    <col min="3587" max="3588" width="0" style="47" hidden="1" customWidth="1"/>
    <col min="3589" max="3589" width="8.42578125" style="47" customWidth="1"/>
    <col min="3590" max="3591" width="8.140625" style="47" customWidth="1"/>
    <col min="3592" max="3592" width="0" style="47" hidden="1" customWidth="1"/>
    <col min="3593" max="3593" width="8.140625" style="47" customWidth="1"/>
    <col min="3594" max="3594" width="7.42578125" style="47" customWidth="1"/>
    <col min="3595" max="3595" width="8.140625" style="47" customWidth="1"/>
    <col min="3596" max="3596" width="7.7109375" style="47" customWidth="1"/>
    <col min="3597" max="3597" width="6.5703125" style="47" customWidth="1"/>
    <col min="3598" max="3598" width="7" style="47" customWidth="1"/>
    <col min="3599" max="3840" width="11.42578125" style="47"/>
    <col min="3841" max="3842" width="8.42578125" style="47" customWidth="1"/>
    <col min="3843" max="3844" width="0" style="47" hidden="1" customWidth="1"/>
    <col min="3845" max="3845" width="8.42578125" style="47" customWidth="1"/>
    <col min="3846" max="3847" width="8.140625" style="47" customWidth="1"/>
    <col min="3848" max="3848" width="0" style="47" hidden="1" customWidth="1"/>
    <col min="3849" max="3849" width="8.140625" style="47" customWidth="1"/>
    <col min="3850" max="3850" width="7.42578125" style="47" customWidth="1"/>
    <col min="3851" max="3851" width="8.140625" style="47" customWidth="1"/>
    <col min="3852" max="3852" width="7.7109375" style="47" customWidth="1"/>
    <col min="3853" max="3853" width="6.5703125" style="47" customWidth="1"/>
    <col min="3854" max="3854" width="7" style="47" customWidth="1"/>
    <col min="3855" max="4096" width="11.42578125" style="47"/>
    <col min="4097" max="4098" width="8.42578125" style="47" customWidth="1"/>
    <col min="4099" max="4100" width="0" style="47" hidden="1" customWidth="1"/>
    <col min="4101" max="4101" width="8.42578125" style="47" customWidth="1"/>
    <col min="4102" max="4103" width="8.140625" style="47" customWidth="1"/>
    <col min="4104" max="4104" width="0" style="47" hidden="1" customWidth="1"/>
    <col min="4105" max="4105" width="8.140625" style="47" customWidth="1"/>
    <col min="4106" max="4106" width="7.42578125" style="47" customWidth="1"/>
    <col min="4107" max="4107" width="8.140625" style="47" customWidth="1"/>
    <col min="4108" max="4108" width="7.7109375" style="47" customWidth="1"/>
    <col min="4109" max="4109" width="6.5703125" style="47" customWidth="1"/>
    <col min="4110" max="4110" width="7" style="47" customWidth="1"/>
    <col min="4111" max="4352" width="11.42578125" style="47"/>
    <col min="4353" max="4354" width="8.42578125" style="47" customWidth="1"/>
    <col min="4355" max="4356" width="0" style="47" hidden="1" customWidth="1"/>
    <col min="4357" max="4357" width="8.42578125" style="47" customWidth="1"/>
    <col min="4358" max="4359" width="8.140625" style="47" customWidth="1"/>
    <col min="4360" max="4360" width="0" style="47" hidden="1" customWidth="1"/>
    <col min="4361" max="4361" width="8.140625" style="47" customWidth="1"/>
    <col min="4362" max="4362" width="7.42578125" style="47" customWidth="1"/>
    <col min="4363" max="4363" width="8.140625" style="47" customWidth="1"/>
    <col min="4364" max="4364" width="7.7109375" style="47" customWidth="1"/>
    <col min="4365" max="4365" width="6.5703125" style="47" customWidth="1"/>
    <col min="4366" max="4366" width="7" style="47" customWidth="1"/>
    <col min="4367" max="4608" width="11.42578125" style="47"/>
    <col min="4609" max="4610" width="8.42578125" style="47" customWidth="1"/>
    <col min="4611" max="4612" width="0" style="47" hidden="1" customWidth="1"/>
    <col min="4613" max="4613" width="8.42578125" style="47" customWidth="1"/>
    <col min="4614" max="4615" width="8.140625" style="47" customWidth="1"/>
    <col min="4616" max="4616" width="0" style="47" hidden="1" customWidth="1"/>
    <col min="4617" max="4617" width="8.140625" style="47" customWidth="1"/>
    <col min="4618" max="4618" width="7.42578125" style="47" customWidth="1"/>
    <col min="4619" max="4619" width="8.140625" style="47" customWidth="1"/>
    <col min="4620" max="4620" width="7.7109375" style="47" customWidth="1"/>
    <col min="4621" max="4621" width="6.5703125" style="47" customWidth="1"/>
    <col min="4622" max="4622" width="7" style="47" customWidth="1"/>
    <col min="4623" max="4864" width="11.42578125" style="47"/>
    <col min="4865" max="4866" width="8.42578125" style="47" customWidth="1"/>
    <col min="4867" max="4868" width="0" style="47" hidden="1" customWidth="1"/>
    <col min="4869" max="4869" width="8.42578125" style="47" customWidth="1"/>
    <col min="4870" max="4871" width="8.140625" style="47" customWidth="1"/>
    <col min="4872" max="4872" width="0" style="47" hidden="1" customWidth="1"/>
    <col min="4873" max="4873" width="8.140625" style="47" customWidth="1"/>
    <col min="4874" max="4874" width="7.42578125" style="47" customWidth="1"/>
    <col min="4875" max="4875" width="8.140625" style="47" customWidth="1"/>
    <col min="4876" max="4876" width="7.7109375" style="47" customWidth="1"/>
    <col min="4877" max="4877" width="6.5703125" style="47" customWidth="1"/>
    <col min="4878" max="4878" width="7" style="47" customWidth="1"/>
    <col min="4879" max="5120" width="11.42578125" style="47"/>
    <col min="5121" max="5122" width="8.42578125" style="47" customWidth="1"/>
    <col min="5123" max="5124" width="0" style="47" hidden="1" customWidth="1"/>
    <col min="5125" max="5125" width="8.42578125" style="47" customWidth="1"/>
    <col min="5126" max="5127" width="8.140625" style="47" customWidth="1"/>
    <col min="5128" max="5128" width="0" style="47" hidden="1" customWidth="1"/>
    <col min="5129" max="5129" width="8.140625" style="47" customWidth="1"/>
    <col min="5130" max="5130" width="7.42578125" style="47" customWidth="1"/>
    <col min="5131" max="5131" width="8.140625" style="47" customWidth="1"/>
    <col min="5132" max="5132" width="7.7109375" style="47" customWidth="1"/>
    <col min="5133" max="5133" width="6.5703125" style="47" customWidth="1"/>
    <col min="5134" max="5134" width="7" style="47" customWidth="1"/>
    <col min="5135" max="5376" width="11.42578125" style="47"/>
    <col min="5377" max="5378" width="8.42578125" style="47" customWidth="1"/>
    <col min="5379" max="5380" width="0" style="47" hidden="1" customWidth="1"/>
    <col min="5381" max="5381" width="8.42578125" style="47" customWidth="1"/>
    <col min="5382" max="5383" width="8.140625" style="47" customWidth="1"/>
    <col min="5384" max="5384" width="0" style="47" hidden="1" customWidth="1"/>
    <col min="5385" max="5385" width="8.140625" style="47" customWidth="1"/>
    <col min="5386" max="5386" width="7.42578125" style="47" customWidth="1"/>
    <col min="5387" max="5387" width="8.140625" style="47" customWidth="1"/>
    <col min="5388" max="5388" width="7.7109375" style="47" customWidth="1"/>
    <col min="5389" max="5389" width="6.5703125" style="47" customWidth="1"/>
    <col min="5390" max="5390" width="7" style="47" customWidth="1"/>
    <col min="5391" max="5632" width="11.42578125" style="47"/>
    <col min="5633" max="5634" width="8.42578125" style="47" customWidth="1"/>
    <col min="5635" max="5636" width="0" style="47" hidden="1" customWidth="1"/>
    <col min="5637" max="5637" width="8.42578125" style="47" customWidth="1"/>
    <col min="5638" max="5639" width="8.140625" style="47" customWidth="1"/>
    <col min="5640" max="5640" width="0" style="47" hidden="1" customWidth="1"/>
    <col min="5641" max="5641" width="8.140625" style="47" customWidth="1"/>
    <col min="5642" max="5642" width="7.42578125" style="47" customWidth="1"/>
    <col min="5643" max="5643" width="8.140625" style="47" customWidth="1"/>
    <col min="5644" max="5644" width="7.7109375" style="47" customWidth="1"/>
    <col min="5645" max="5645" width="6.5703125" style="47" customWidth="1"/>
    <col min="5646" max="5646" width="7" style="47" customWidth="1"/>
    <col min="5647" max="5888" width="11.42578125" style="47"/>
    <col min="5889" max="5890" width="8.42578125" style="47" customWidth="1"/>
    <col min="5891" max="5892" width="0" style="47" hidden="1" customWidth="1"/>
    <col min="5893" max="5893" width="8.42578125" style="47" customWidth="1"/>
    <col min="5894" max="5895" width="8.140625" style="47" customWidth="1"/>
    <col min="5896" max="5896" width="0" style="47" hidden="1" customWidth="1"/>
    <col min="5897" max="5897" width="8.140625" style="47" customWidth="1"/>
    <col min="5898" max="5898" width="7.42578125" style="47" customWidth="1"/>
    <col min="5899" max="5899" width="8.140625" style="47" customWidth="1"/>
    <col min="5900" max="5900" width="7.7109375" style="47" customWidth="1"/>
    <col min="5901" max="5901" width="6.5703125" style="47" customWidth="1"/>
    <col min="5902" max="5902" width="7" style="47" customWidth="1"/>
    <col min="5903" max="6144" width="11.42578125" style="47"/>
    <col min="6145" max="6146" width="8.42578125" style="47" customWidth="1"/>
    <col min="6147" max="6148" width="0" style="47" hidden="1" customWidth="1"/>
    <col min="6149" max="6149" width="8.42578125" style="47" customWidth="1"/>
    <col min="6150" max="6151" width="8.140625" style="47" customWidth="1"/>
    <col min="6152" max="6152" width="0" style="47" hidden="1" customWidth="1"/>
    <col min="6153" max="6153" width="8.140625" style="47" customWidth="1"/>
    <col min="6154" max="6154" width="7.42578125" style="47" customWidth="1"/>
    <col min="6155" max="6155" width="8.140625" style="47" customWidth="1"/>
    <col min="6156" max="6156" width="7.7109375" style="47" customWidth="1"/>
    <col min="6157" max="6157" width="6.5703125" style="47" customWidth="1"/>
    <col min="6158" max="6158" width="7" style="47" customWidth="1"/>
    <col min="6159" max="6400" width="11.42578125" style="47"/>
    <col min="6401" max="6402" width="8.42578125" style="47" customWidth="1"/>
    <col min="6403" max="6404" width="0" style="47" hidden="1" customWidth="1"/>
    <col min="6405" max="6405" width="8.42578125" style="47" customWidth="1"/>
    <col min="6406" max="6407" width="8.140625" style="47" customWidth="1"/>
    <col min="6408" max="6408" width="0" style="47" hidden="1" customWidth="1"/>
    <col min="6409" max="6409" width="8.140625" style="47" customWidth="1"/>
    <col min="6410" max="6410" width="7.42578125" style="47" customWidth="1"/>
    <col min="6411" max="6411" width="8.140625" style="47" customWidth="1"/>
    <col min="6412" max="6412" width="7.7109375" style="47" customWidth="1"/>
    <col min="6413" max="6413" width="6.5703125" style="47" customWidth="1"/>
    <col min="6414" max="6414" width="7" style="47" customWidth="1"/>
    <col min="6415" max="6656" width="11.42578125" style="47"/>
    <col min="6657" max="6658" width="8.42578125" style="47" customWidth="1"/>
    <col min="6659" max="6660" width="0" style="47" hidden="1" customWidth="1"/>
    <col min="6661" max="6661" width="8.42578125" style="47" customWidth="1"/>
    <col min="6662" max="6663" width="8.140625" style="47" customWidth="1"/>
    <col min="6664" max="6664" width="0" style="47" hidden="1" customWidth="1"/>
    <col min="6665" max="6665" width="8.140625" style="47" customWidth="1"/>
    <col min="6666" max="6666" width="7.42578125" style="47" customWidth="1"/>
    <col min="6667" max="6667" width="8.140625" style="47" customWidth="1"/>
    <col min="6668" max="6668" width="7.7109375" style="47" customWidth="1"/>
    <col min="6669" max="6669" width="6.5703125" style="47" customWidth="1"/>
    <col min="6670" max="6670" width="7" style="47" customWidth="1"/>
    <col min="6671" max="6912" width="11.42578125" style="47"/>
    <col min="6913" max="6914" width="8.42578125" style="47" customWidth="1"/>
    <col min="6915" max="6916" width="0" style="47" hidden="1" customWidth="1"/>
    <col min="6917" max="6917" width="8.42578125" style="47" customWidth="1"/>
    <col min="6918" max="6919" width="8.140625" style="47" customWidth="1"/>
    <col min="6920" max="6920" width="0" style="47" hidden="1" customWidth="1"/>
    <col min="6921" max="6921" width="8.140625" style="47" customWidth="1"/>
    <col min="6922" max="6922" width="7.42578125" style="47" customWidth="1"/>
    <col min="6923" max="6923" width="8.140625" style="47" customWidth="1"/>
    <col min="6924" max="6924" width="7.7109375" style="47" customWidth="1"/>
    <col min="6925" max="6925" width="6.5703125" style="47" customWidth="1"/>
    <col min="6926" max="6926" width="7" style="47" customWidth="1"/>
    <col min="6927" max="7168" width="11.42578125" style="47"/>
    <col min="7169" max="7170" width="8.42578125" style="47" customWidth="1"/>
    <col min="7171" max="7172" width="0" style="47" hidden="1" customWidth="1"/>
    <col min="7173" max="7173" width="8.42578125" style="47" customWidth="1"/>
    <col min="7174" max="7175" width="8.140625" style="47" customWidth="1"/>
    <col min="7176" max="7176" width="0" style="47" hidden="1" customWidth="1"/>
    <col min="7177" max="7177" width="8.140625" style="47" customWidth="1"/>
    <col min="7178" max="7178" width="7.42578125" style="47" customWidth="1"/>
    <col min="7179" max="7179" width="8.140625" style="47" customWidth="1"/>
    <col min="7180" max="7180" width="7.7109375" style="47" customWidth="1"/>
    <col min="7181" max="7181" width="6.5703125" style="47" customWidth="1"/>
    <col min="7182" max="7182" width="7" style="47" customWidth="1"/>
    <col min="7183" max="7424" width="11.42578125" style="47"/>
    <col min="7425" max="7426" width="8.42578125" style="47" customWidth="1"/>
    <col min="7427" max="7428" width="0" style="47" hidden="1" customWidth="1"/>
    <col min="7429" max="7429" width="8.42578125" style="47" customWidth="1"/>
    <col min="7430" max="7431" width="8.140625" style="47" customWidth="1"/>
    <col min="7432" max="7432" width="0" style="47" hidden="1" customWidth="1"/>
    <col min="7433" max="7433" width="8.140625" style="47" customWidth="1"/>
    <col min="7434" max="7434" width="7.42578125" style="47" customWidth="1"/>
    <col min="7435" max="7435" width="8.140625" style="47" customWidth="1"/>
    <col min="7436" max="7436" width="7.7109375" style="47" customWidth="1"/>
    <col min="7437" max="7437" width="6.5703125" style="47" customWidth="1"/>
    <col min="7438" max="7438" width="7" style="47" customWidth="1"/>
    <col min="7439" max="7680" width="11.42578125" style="47"/>
    <col min="7681" max="7682" width="8.42578125" style="47" customWidth="1"/>
    <col min="7683" max="7684" width="0" style="47" hidden="1" customWidth="1"/>
    <col min="7685" max="7685" width="8.42578125" style="47" customWidth="1"/>
    <col min="7686" max="7687" width="8.140625" style="47" customWidth="1"/>
    <col min="7688" max="7688" width="0" style="47" hidden="1" customWidth="1"/>
    <col min="7689" max="7689" width="8.140625" style="47" customWidth="1"/>
    <col min="7690" max="7690" width="7.42578125" style="47" customWidth="1"/>
    <col min="7691" max="7691" width="8.140625" style="47" customWidth="1"/>
    <col min="7692" max="7692" width="7.7109375" style="47" customWidth="1"/>
    <col min="7693" max="7693" width="6.5703125" style="47" customWidth="1"/>
    <col min="7694" max="7694" width="7" style="47" customWidth="1"/>
    <col min="7695" max="7936" width="11.42578125" style="47"/>
    <col min="7937" max="7938" width="8.42578125" style="47" customWidth="1"/>
    <col min="7939" max="7940" width="0" style="47" hidden="1" customWidth="1"/>
    <col min="7941" max="7941" width="8.42578125" style="47" customWidth="1"/>
    <col min="7942" max="7943" width="8.140625" style="47" customWidth="1"/>
    <col min="7944" max="7944" width="0" style="47" hidden="1" customWidth="1"/>
    <col min="7945" max="7945" width="8.140625" style="47" customWidth="1"/>
    <col min="7946" max="7946" width="7.42578125" style="47" customWidth="1"/>
    <col min="7947" max="7947" width="8.140625" style="47" customWidth="1"/>
    <col min="7948" max="7948" width="7.7109375" style="47" customWidth="1"/>
    <col min="7949" max="7949" width="6.5703125" style="47" customWidth="1"/>
    <col min="7950" max="7950" width="7" style="47" customWidth="1"/>
    <col min="7951" max="8192" width="11.42578125" style="47"/>
    <col min="8193" max="8194" width="8.42578125" style="47" customWidth="1"/>
    <col min="8195" max="8196" width="0" style="47" hidden="1" customWidth="1"/>
    <col min="8197" max="8197" width="8.42578125" style="47" customWidth="1"/>
    <col min="8198" max="8199" width="8.140625" style="47" customWidth="1"/>
    <col min="8200" max="8200" width="0" style="47" hidden="1" customWidth="1"/>
    <col min="8201" max="8201" width="8.140625" style="47" customWidth="1"/>
    <col min="8202" max="8202" width="7.42578125" style="47" customWidth="1"/>
    <col min="8203" max="8203" width="8.140625" style="47" customWidth="1"/>
    <col min="8204" max="8204" width="7.7109375" style="47" customWidth="1"/>
    <col min="8205" max="8205" width="6.5703125" style="47" customWidth="1"/>
    <col min="8206" max="8206" width="7" style="47" customWidth="1"/>
    <col min="8207" max="8448" width="11.42578125" style="47"/>
    <col min="8449" max="8450" width="8.42578125" style="47" customWidth="1"/>
    <col min="8451" max="8452" width="0" style="47" hidden="1" customWidth="1"/>
    <col min="8453" max="8453" width="8.42578125" style="47" customWidth="1"/>
    <col min="8454" max="8455" width="8.140625" style="47" customWidth="1"/>
    <col min="8456" max="8456" width="0" style="47" hidden="1" customWidth="1"/>
    <col min="8457" max="8457" width="8.140625" style="47" customWidth="1"/>
    <col min="8458" max="8458" width="7.42578125" style="47" customWidth="1"/>
    <col min="8459" max="8459" width="8.140625" style="47" customWidth="1"/>
    <col min="8460" max="8460" width="7.7109375" style="47" customWidth="1"/>
    <col min="8461" max="8461" width="6.5703125" style="47" customWidth="1"/>
    <col min="8462" max="8462" width="7" style="47" customWidth="1"/>
    <col min="8463" max="8704" width="11.42578125" style="47"/>
    <col min="8705" max="8706" width="8.42578125" style="47" customWidth="1"/>
    <col min="8707" max="8708" width="0" style="47" hidden="1" customWidth="1"/>
    <col min="8709" max="8709" width="8.42578125" style="47" customWidth="1"/>
    <col min="8710" max="8711" width="8.140625" style="47" customWidth="1"/>
    <col min="8712" max="8712" width="0" style="47" hidden="1" customWidth="1"/>
    <col min="8713" max="8713" width="8.140625" style="47" customWidth="1"/>
    <col min="8714" max="8714" width="7.42578125" style="47" customWidth="1"/>
    <col min="8715" max="8715" width="8.140625" style="47" customWidth="1"/>
    <col min="8716" max="8716" width="7.7109375" style="47" customWidth="1"/>
    <col min="8717" max="8717" width="6.5703125" style="47" customWidth="1"/>
    <col min="8718" max="8718" width="7" style="47" customWidth="1"/>
    <col min="8719" max="8960" width="11.42578125" style="47"/>
    <col min="8961" max="8962" width="8.42578125" style="47" customWidth="1"/>
    <col min="8963" max="8964" width="0" style="47" hidden="1" customWidth="1"/>
    <col min="8965" max="8965" width="8.42578125" style="47" customWidth="1"/>
    <col min="8966" max="8967" width="8.140625" style="47" customWidth="1"/>
    <col min="8968" max="8968" width="0" style="47" hidden="1" customWidth="1"/>
    <col min="8969" max="8969" width="8.140625" style="47" customWidth="1"/>
    <col min="8970" max="8970" width="7.42578125" style="47" customWidth="1"/>
    <col min="8971" max="8971" width="8.140625" style="47" customWidth="1"/>
    <col min="8972" max="8972" width="7.7109375" style="47" customWidth="1"/>
    <col min="8973" max="8973" width="6.5703125" style="47" customWidth="1"/>
    <col min="8974" max="8974" width="7" style="47" customWidth="1"/>
    <col min="8975" max="9216" width="11.42578125" style="47"/>
    <col min="9217" max="9218" width="8.42578125" style="47" customWidth="1"/>
    <col min="9219" max="9220" width="0" style="47" hidden="1" customWidth="1"/>
    <col min="9221" max="9221" width="8.42578125" style="47" customWidth="1"/>
    <col min="9222" max="9223" width="8.140625" style="47" customWidth="1"/>
    <col min="9224" max="9224" width="0" style="47" hidden="1" customWidth="1"/>
    <col min="9225" max="9225" width="8.140625" style="47" customWidth="1"/>
    <col min="9226" max="9226" width="7.42578125" style="47" customWidth="1"/>
    <col min="9227" max="9227" width="8.140625" style="47" customWidth="1"/>
    <col min="9228" max="9228" width="7.7109375" style="47" customWidth="1"/>
    <col min="9229" max="9229" width="6.5703125" style="47" customWidth="1"/>
    <col min="9230" max="9230" width="7" style="47" customWidth="1"/>
    <col min="9231" max="9472" width="11.42578125" style="47"/>
    <col min="9473" max="9474" width="8.42578125" style="47" customWidth="1"/>
    <col min="9475" max="9476" width="0" style="47" hidden="1" customWidth="1"/>
    <col min="9477" max="9477" width="8.42578125" style="47" customWidth="1"/>
    <col min="9478" max="9479" width="8.140625" style="47" customWidth="1"/>
    <col min="9480" max="9480" width="0" style="47" hidden="1" customWidth="1"/>
    <col min="9481" max="9481" width="8.140625" style="47" customWidth="1"/>
    <col min="9482" max="9482" width="7.42578125" style="47" customWidth="1"/>
    <col min="9483" max="9483" width="8.140625" style="47" customWidth="1"/>
    <col min="9484" max="9484" width="7.7109375" style="47" customWidth="1"/>
    <col min="9485" max="9485" width="6.5703125" style="47" customWidth="1"/>
    <col min="9486" max="9486" width="7" style="47" customWidth="1"/>
    <col min="9487" max="9728" width="11.42578125" style="47"/>
    <col min="9729" max="9730" width="8.42578125" style="47" customWidth="1"/>
    <col min="9731" max="9732" width="0" style="47" hidden="1" customWidth="1"/>
    <col min="9733" max="9733" width="8.42578125" style="47" customWidth="1"/>
    <col min="9734" max="9735" width="8.140625" style="47" customWidth="1"/>
    <col min="9736" max="9736" width="0" style="47" hidden="1" customWidth="1"/>
    <col min="9737" max="9737" width="8.140625" style="47" customWidth="1"/>
    <col min="9738" max="9738" width="7.42578125" style="47" customWidth="1"/>
    <col min="9739" max="9739" width="8.140625" style="47" customWidth="1"/>
    <col min="9740" max="9740" width="7.7109375" style="47" customWidth="1"/>
    <col min="9741" max="9741" width="6.5703125" style="47" customWidth="1"/>
    <col min="9742" max="9742" width="7" style="47" customWidth="1"/>
    <col min="9743" max="9984" width="11.42578125" style="47"/>
    <col min="9985" max="9986" width="8.42578125" style="47" customWidth="1"/>
    <col min="9987" max="9988" width="0" style="47" hidden="1" customWidth="1"/>
    <col min="9989" max="9989" width="8.42578125" style="47" customWidth="1"/>
    <col min="9990" max="9991" width="8.140625" style="47" customWidth="1"/>
    <col min="9992" max="9992" width="0" style="47" hidden="1" customWidth="1"/>
    <col min="9993" max="9993" width="8.140625" style="47" customWidth="1"/>
    <col min="9994" max="9994" width="7.42578125" style="47" customWidth="1"/>
    <col min="9995" max="9995" width="8.140625" style="47" customWidth="1"/>
    <col min="9996" max="9996" width="7.7109375" style="47" customWidth="1"/>
    <col min="9997" max="9997" width="6.5703125" style="47" customWidth="1"/>
    <col min="9998" max="9998" width="7" style="47" customWidth="1"/>
    <col min="9999" max="10240" width="11.42578125" style="47"/>
    <col min="10241" max="10242" width="8.42578125" style="47" customWidth="1"/>
    <col min="10243" max="10244" width="0" style="47" hidden="1" customWidth="1"/>
    <col min="10245" max="10245" width="8.42578125" style="47" customWidth="1"/>
    <col min="10246" max="10247" width="8.140625" style="47" customWidth="1"/>
    <col min="10248" max="10248" width="0" style="47" hidden="1" customWidth="1"/>
    <col min="10249" max="10249" width="8.140625" style="47" customWidth="1"/>
    <col min="10250" max="10250" width="7.42578125" style="47" customWidth="1"/>
    <col min="10251" max="10251" width="8.140625" style="47" customWidth="1"/>
    <col min="10252" max="10252" width="7.7109375" style="47" customWidth="1"/>
    <col min="10253" max="10253" width="6.5703125" style="47" customWidth="1"/>
    <col min="10254" max="10254" width="7" style="47" customWidth="1"/>
    <col min="10255" max="10496" width="11.42578125" style="47"/>
    <col min="10497" max="10498" width="8.42578125" style="47" customWidth="1"/>
    <col min="10499" max="10500" width="0" style="47" hidden="1" customWidth="1"/>
    <col min="10501" max="10501" width="8.42578125" style="47" customWidth="1"/>
    <col min="10502" max="10503" width="8.140625" style="47" customWidth="1"/>
    <col min="10504" max="10504" width="0" style="47" hidden="1" customWidth="1"/>
    <col min="10505" max="10505" width="8.140625" style="47" customWidth="1"/>
    <col min="10506" max="10506" width="7.42578125" style="47" customWidth="1"/>
    <col min="10507" max="10507" width="8.140625" style="47" customWidth="1"/>
    <col min="10508" max="10508" width="7.7109375" style="47" customWidth="1"/>
    <col min="10509" max="10509" width="6.5703125" style="47" customWidth="1"/>
    <col min="10510" max="10510" width="7" style="47" customWidth="1"/>
    <col min="10511" max="10752" width="11.42578125" style="47"/>
    <col min="10753" max="10754" width="8.42578125" style="47" customWidth="1"/>
    <col min="10755" max="10756" width="0" style="47" hidden="1" customWidth="1"/>
    <col min="10757" max="10757" width="8.42578125" style="47" customWidth="1"/>
    <col min="10758" max="10759" width="8.140625" style="47" customWidth="1"/>
    <col min="10760" max="10760" width="0" style="47" hidden="1" customWidth="1"/>
    <col min="10761" max="10761" width="8.140625" style="47" customWidth="1"/>
    <col min="10762" max="10762" width="7.42578125" style="47" customWidth="1"/>
    <col min="10763" max="10763" width="8.140625" style="47" customWidth="1"/>
    <col min="10764" max="10764" width="7.7109375" style="47" customWidth="1"/>
    <col min="10765" max="10765" width="6.5703125" style="47" customWidth="1"/>
    <col min="10766" max="10766" width="7" style="47" customWidth="1"/>
    <col min="10767" max="11008" width="11.42578125" style="47"/>
    <col min="11009" max="11010" width="8.42578125" style="47" customWidth="1"/>
    <col min="11011" max="11012" width="0" style="47" hidden="1" customWidth="1"/>
    <col min="11013" max="11013" width="8.42578125" style="47" customWidth="1"/>
    <col min="11014" max="11015" width="8.140625" style="47" customWidth="1"/>
    <col min="11016" max="11016" width="0" style="47" hidden="1" customWidth="1"/>
    <col min="11017" max="11017" width="8.140625" style="47" customWidth="1"/>
    <col min="11018" max="11018" width="7.42578125" style="47" customWidth="1"/>
    <col min="11019" max="11019" width="8.140625" style="47" customWidth="1"/>
    <col min="11020" max="11020" width="7.7109375" style="47" customWidth="1"/>
    <col min="11021" max="11021" width="6.5703125" style="47" customWidth="1"/>
    <col min="11022" max="11022" width="7" style="47" customWidth="1"/>
    <col min="11023" max="11264" width="11.42578125" style="47"/>
    <col min="11265" max="11266" width="8.42578125" style="47" customWidth="1"/>
    <col min="11267" max="11268" width="0" style="47" hidden="1" customWidth="1"/>
    <col min="11269" max="11269" width="8.42578125" style="47" customWidth="1"/>
    <col min="11270" max="11271" width="8.140625" style="47" customWidth="1"/>
    <col min="11272" max="11272" width="0" style="47" hidden="1" customWidth="1"/>
    <col min="11273" max="11273" width="8.140625" style="47" customWidth="1"/>
    <col min="11274" max="11274" width="7.42578125" style="47" customWidth="1"/>
    <col min="11275" max="11275" width="8.140625" style="47" customWidth="1"/>
    <col min="11276" max="11276" width="7.7109375" style="47" customWidth="1"/>
    <col min="11277" max="11277" width="6.5703125" style="47" customWidth="1"/>
    <col min="11278" max="11278" width="7" style="47" customWidth="1"/>
    <col min="11279" max="11520" width="11.42578125" style="47"/>
    <col min="11521" max="11522" width="8.42578125" style="47" customWidth="1"/>
    <col min="11523" max="11524" width="0" style="47" hidden="1" customWidth="1"/>
    <col min="11525" max="11525" width="8.42578125" style="47" customWidth="1"/>
    <col min="11526" max="11527" width="8.140625" style="47" customWidth="1"/>
    <col min="11528" max="11528" width="0" style="47" hidden="1" customWidth="1"/>
    <col min="11529" max="11529" width="8.140625" style="47" customWidth="1"/>
    <col min="11530" max="11530" width="7.42578125" style="47" customWidth="1"/>
    <col min="11531" max="11531" width="8.140625" style="47" customWidth="1"/>
    <col min="11532" max="11532" width="7.7109375" style="47" customWidth="1"/>
    <col min="11533" max="11533" width="6.5703125" style="47" customWidth="1"/>
    <col min="11534" max="11534" width="7" style="47" customWidth="1"/>
    <col min="11535" max="11776" width="11.42578125" style="47"/>
    <col min="11777" max="11778" width="8.42578125" style="47" customWidth="1"/>
    <col min="11779" max="11780" width="0" style="47" hidden="1" customWidth="1"/>
    <col min="11781" max="11781" width="8.42578125" style="47" customWidth="1"/>
    <col min="11782" max="11783" width="8.140625" style="47" customWidth="1"/>
    <col min="11784" max="11784" width="0" style="47" hidden="1" customWidth="1"/>
    <col min="11785" max="11785" width="8.140625" style="47" customWidth="1"/>
    <col min="11786" max="11786" width="7.42578125" style="47" customWidth="1"/>
    <col min="11787" max="11787" width="8.140625" style="47" customWidth="1"/>
    <col min="11788" max="11788" width="7.7109375" style="47" customWidth="1"/>
    <col min="11789" max="11789" width="6.5703125" style="47" customWidth="1"/>
    <col min="11790" max="11790" width="7" style="47" customWidth="1"/>
    <col min="11791" max="12032" width="11.42578125" style="47"/>
    <col min="12033" max="12034" width="8.42578125" style="47" customWidth="1"/>
    <col min="12035" max="12036" width="0" style="47" hidden="1" customWidth="1"/>
    <col min="12037" max="12037" width="8.42578125" style="47" customWidth="1"/>
    <col min="12038" max="12039" width="8.140625" style="47" customWidth="1"/>
    <col min="12040" max="12040" width="0" style="47" hidden="1" customWidth="1"/>
    <col min="12041" max="12041" width="8.140625" style="47" customWidth="1"/>
    <col min="12042" max="12042" width="7.42578125" style="47" customWidth="1"/>
    <col min="12043" max="12043" width="8.140625" style="47" customWidth="1"/>
    <col min="12044" max="12044" width="7.7109375" style="47" customWidth="1"/>
    <col min="12045" max="12045" width="6.5703125" style="47" customWidth="1"/>
    <col min="12046" max="12046" width="7" style="47" customWidth="1"/>
    <col min="12047" max="12288" width="11.42578125" style="47"/>
    <col min="12289" max="12290" width="8.42578125" style="47" customWidth="1"/>
    <col min="12291" max="12292" width="0" style="47" hidden="1" customWidth="1"/>
    <col min="12293" max="12293" width="8.42578125" style="47" customWidth="1"/>
    <col min="12294" max="12295" width="8.140625" style="47" customWidth="1"/>
    <col min="12296" max="12296" width="0" style="47" hidden="1" customWidth="1"/>
    <col min="12297" max="12297" width="8.140625" style="47" customWidth="1"/>
    <col min="12298" max="12298" width="7.42578125" style="47" customWidth="1"/>
    <col min="12299" max="12299" width="8.140625" style="47" customWidth="1"/>
    <col min="12300" max="12300" width="7.7109375" style="47" customWidth="1"/>
    <col min="12301" max="12301" width="6.5703125" style="47" customWidth="1"/>
    <col min="12302" max="12302" width="7" style="47" customWidth="1"/>
    <col min="12303" max="12544" width="11.42578125" style="47"/>
    <col min="12545" max="12546" width="8.42578125" style="47" customWidth="1"/>
    <col min="12547" max="12548" width="0" style="47" hidden="1" customWidth="1"/>
    <col min="12549" max="12549" width="8.42578125" style="47" customWidth="1"/>
    <col min="12550" max="12551" width="8.140625" style="47" customWidth="1"/>
    <col min="12552" max="12552" width="0" style="47" hidden="1" customWidth="1"/>
    <col min="12553" max="12553" width="8.140625" style="47" customWidth="1"/>
    <col min="12554" max="12554" width="7.42578125" style="47" customWidth="1"/>
    <col min="12555" max="12555" width="8.140625" style="47" customWidth="1"/>
    <col min="12556" max="12556" width="7.7109375" style="47" customWidth="1"/>
    <col min="12557" max="12557" width="6.5703125" style="47" customWidth="1"/>
    <col min="12558" max="12558" width="7" style="47" customWidth="1"/>
    <col min="12559" max="12800" width="11.42578125" style="47"/>
    <col min="12801" max="12802" width="8.42578125" style="47" customWidth="1"/>
    <col min="12803" max="12804" width="0" style="47" hidden="1" customWidth="1"/>
    <col min="12805" max="12805" width="8.42578125" style="47" customWidth="1"/>
    <col min="12806" max="12807" width="8.140625" style="47" customWidth="1"/>
    <col min="12808" max="12808" width="0" style="47" hidden="1" customWidth="1"/>
    <col min="12809" max="12809" width="8.140625" style="47" customWidth="1"/>
    <col min="12810" max="12810" width="7.42578125" style="47" customWidth="1"/>
    <col min="12811" max="12811" width="8.140625" style="47" customWidth="1"/>
    <col min="12812" max="12812" width="7.7109375" style="47" customWidth="1"/>
    <col min="12813" max="12813" width="6.5703125" style="47" customWidth="1"/>
    <col min="12814" max="12814" width="7" style="47" customWidth="1"/>
    <col min="12815" max="13056" width="11.42578125" style="47"/>
    <col min="13057" max="13058" width="8.42578125" style="47" customWidth="1"/>
    <col min="13059" max="13060" width="0" style="47" hidden="1" customWidth="1"/>
    <col min="13061" max="13061" width="8.42578125" style="47" customWidth="1"/>
    <col min="13062" max="13063" width="8.140625" style="47" customWidth="1"/>
    <col min="13064" max="13064" width="0" style="47" hidden="1" customWidth="1"/>
    <col min="13065" max="13065" width="8.140625" style="47" customWidth="1"/>
    <col min="13066" max="13066" width="7.42578125" style="47" customWidth="1"/>
    <col min="13067" max="13067" width="8.140625" style="47" customWidth="1"/>
    <col min="13068" max="13068" width="7.7109375" style="47" customWidth="1"/>
    <col min="13069" max="13069" width="6.5703125" style="47" customWidth="1"/>
    <col min="13070" max="13070" width="7" style="47" customWidth="1"/>
    <col min="13071" max="13312" width="11.42578125" style="47"/>
    <col min="13313" max="13314" width="8.42578125" style="47" customWidth="1"/>
    <col min="13315" max="13316" width="0" style="47" hidden="1" customWidth="1"/>
    <col min="13317" max="13317" width="8.42578125" style="47" customWidth="1"/>
    <col min="13318" max="13319" width="8.140625" style="47" customWidth="1"/>
    <col min="13320" max="13320" width="0" style="47" hidden="1" customWidth="1"/>
    <col min="13321" max="13321" width="8.140625" style="47" customWidth="1"/>
    <col min="13322" max="13322" width="7.42578125" style="47" customWidth="1"/>
    <col min="13323" max="13323" width="8.140625" style="47" customWidth="1"/>
    <col min="13324" max="13324" width="7.7109375" style="47" customWidth="1"/>
    <col min="13325" max="13325" width="6.5703125" style="47" customWidth="1"/>
    <col min="13326" max="13326" width="7" style="47" customWidth="1"/>
    <col min="13327" max="13568" width="11.42578125" style="47"/>
    <col min="13569" max="13570" width="8.42578125" style="47" customWidth="1"/>
    <col min="13571" max="13572" width="0" style="47" hidden="1" customWidth="1"/>
    <col min="13573" max="13573" width="8.42578125" style="47" customWidth="1"/>
    <col min="13574" max="13575" width="8.140625" style="47" customWidth="1"/>
    <col min="13576" max="13576" width="0" style="47" hidden="1" customWidth="1"/>
    <col min="13577" max="13577" width="8.140625" style="47" customWidth="1"/>
    <col min="13578" max="13578" width="7.42578125" style="47" customWidth="1"/>
    <col min="13579" max="13579" width="8.140625" style="47" customWidth="1"/>
    <col min="13580" max="13580" width="7.7109375" style="47" customWidth="1"/>
    <col min="13581" max="13581" width="6.5703125" style="47" customWidth="1"/>
    <col min="13582" max="13582" width="7" style="47" customWidth="1"/>
    <col min="13583" max="13824" width="11.42578125" style="47"/>
    <col min="13825" max="13826" width="8.42578125" style="47" customWidth="1"/>
    <col min="13827" max="13828" width="0" style="47" hidden="1" customWidth="1"/>
    <col min="13829" max="13829" width="8.42578125" style="47" customWidth="1"/>
    <col min="13830" max="13831" width="8.140625" style="47" customWidth="1"/>
    <col min="13832" max="13832" width="0" style="47" hidden="1" customWidth="1"/>
    <col min="13833" max="13833" width="8.140625" style="47" customWidth="1"/>
    <col min="13834" max="13834" width="7.42578125" style="47" customWidth="1"/>
    <col min="13835" max="13835" width="8.140625" style="47" customWidth="1"/>
    <col min="13836" max="13836" width="7.7109375" style="47" customWidth="1"/>
    <col min="13837" max="13837" width="6.5703125" style="47" customWidth="1"/>
    <col min="13838" max="13838" width="7" style="47" customWidth="1"/>
    <col min="13839" max="14080" width="11.42578125" style="47"/>
    <col min="14081" max="14082" width="8.42578125" style="47" customWidth="1"/>
    <col min="14083" max="14084" width="0" style="47" hidden="1" customWidth="1"/>
    <col min="14085" max="14085" width="8.42578125" style="47" customWidth="1"/>
    <col min="14086" max="14087" width="8.140625" style="47" customWidth="1"/>
    <col min="14088" max="14088" width="0" style="47" hidden="1" customWidth="1"/>
    <col min="14089" max="14089" width="8.140625" style="47" customWidth="1"/>
    <col min="14090" max="14090" width="7.42578125" style="47" customWidth="1"/>
    <col min="14091" max="14091" width="8.140625" style="47" customWidth="1"/>
    <col min="14092" max="14092" width="7.7109375" style="47" customWidth="1"/>
    <col min="14093" max="14093" width="6.5703125" style="47" customWidth="1"/>
    <col min="14094" max="14094" width="7" style="47" customWidth="1"/>
    <col min="14095" max="14336" width="11.42578125" style="47"/>
    <col min="14337" max="14338" width="8.42578125" style="47" customWidth="1"/>
    <col min="14339" max="14340" width="0" style="47" hidden="1" customWidth="1"/>
    <col min="14341" max="14341" width="8.42578125" style="47" customWidth="1"/>
    <col min="14342" max="14343" width="8.140625" style="47" customWidth="1"/>
    <col min="14344" max="14344" width="0" style="47" hidden="1" customWidth="1"/>
    <col min="14345" max="14345" width="8.140625" style="47" customWidth="1"/>
    <col min="14346" max="14346" width="7.42578125" style="47" customWidth="1"/>
    <col min="14347" max="14347" width="8.140625" style="47" customWidth="1"/>
    <col min="14348" max="14348" width="7.7109375" style="47" customWidth="1"/>
    <col min="14349" max="14349" width="6.5703125" style="47" customWidth="1"/>
    <col min="14350" max="14350" width="7" style="47" customWidth="1"/>
    <col min="14351" max="14592" width="11.42578125" style="47"/>
    <col min="14593" max="14594" width="8.42578125" style="47" customWidth="1"/>
    <col min="14595" max="14596" width="0" style="47" hidden="1" customWidth="1"/>
    <col min="14597" max="14597" width="8.42578125" style="47" customWidth="1"/>
    <col min="14598" max="14599" width="8.140625" style="47" customWidth="1"/>
    <col min="14600" max="14600" width="0" style="47" hidden="1" customWidth="1"/>
    <col min="14601" max="14601" width="8.140625" style="47" customWidth="1"/>
    <col min="14602" max="14602" width="7.42578125" style="47" customWidth="1"/>
    <col min="14603" max="14603" width="8.140625" style="47" customWidth="1"/>
    <col min="14604" max="14604" width="7.7109375" style="47" customWidth="1"/>
    <col min="14605" max="14605" width="6.5703125" style="47" customWidth="1"/>
    <col min="14606" max="14606" width="7" style="47" customWidth="1"/>
    <col min="14607" max="14848" width="11.42578125" style="47"/>
    <col min="14849" max="14850" width="8.42578125" style="47" customWidth="1"/>
    <col min="14851" max="14852" width="0" style="47" hidden="1" customWidth="1"/>
    <col min="14853" max="14853" width="8.42578125" style="47" customWidth="1"/>
    <col min="14854" max="14855" width="8.140625" style="47" customWidth="1"/>
    <col min="14856" max="14856" width="0" style="47" hidden="1" customWidth="1"/>
    <col min="14857" max="14857" width="8.140625" style="47" customWidth="1"/>
    <col min="14858" max="14858" width="7.42578125" style="47" customWidth="1"/>
    <col min="14859" max="14859" width="8.140625" style="47" customWidth="1"/>
    <col min="14860" max="14860" width="7.7109375" style="47" customWidth="1"/>
    <col min="14861" max="14861" width="6.5703125" style="47" customWidth="1"/>
    <col min="14862" max="14862" width="7" style="47" customWidth="1"/>
    <col min="14863" max="15104" width="11.42578125" style="47"/>
    <col min="15105" max="15106" width="8.42578125" style="47" customWidth="1"/>
    <col min="15107" max="15108" width="0" style="47" hidden="1" customWidth="1"/>
    <col min="15109" max="15109" width="8.42578125" style="47" customWidth="1"/>
    <col min="15110" max="15111" width="8.140625" style="47" customWidth="1"/>
    <col min="15112" max="15112" width="0" style="47" hidden="1" customWidth="1"/>
    <col min="15113" max="15113" width="8.140625" style="47" customWidth="1"/>
    <col min="15114" max="15114" width="7.42578125" style="47" customWidth="1"/>
    <col min="15115" max="15115" width="8.140625" style="47" customWidth="1"/>
    <col min="15116" max="15116" width="7.7109375" style="47" customWidth="1"/>
    <col min="15117" max="15117" width="6.5703125" style="47" customWidth="1"/>
    <col min="15118" max="15118" width="7" style="47" customWidth="1"/>
    <col min="15119" max="15360" width="11.42578125" style="47"/>
    <col min="15361" max="15362" width="8.42578125" style="47" customWidth="1"/>
    <col min="15363" max="15364" width="0" style="47" hidden="1" customWidth="1"/>
    <col min="15365" max="15365" width="8.42578125" style="47" customWidth="1"/>
    <col min="15366" max="15367" width="8.140625" style="47" customWidth="1"/>
    <col min="15368" max="15368" width="0" style="47" hidden="1" customWidth="1"/>
    <col min="15369" max="15369" width="8.140625" style="47" customWidth="1"/>
    <col min="15370" max="15370" width="7.42578125" style="47" customWidth="1"/>
    <col min="15371" max="15371" width="8.140625" style="47" customWidth="1"/>
    <col min="15372" max="15372" width="7.7109375" style="47" customWidth="1"/>
    <col min="15373" max="15373" width="6.5703125" style="47" customWidth="1"/>
    <col min="15374" max="15374" width="7" style="47" customWidth="1"/>
    <col min="15375" max="15616" width="11.42578125" style="47"/>
    <col min="15617" max="15618" width="8.42578125" style="47" customWidth="1"/>
    <col min="15619" max="15620" width="0" style="47" hidden="1" customWidth="1"/>
    <col min="15621" max="15621" width="8.42578125" style="47" customWidth="1"/>
    <col min="15622" max="15623" width="8.140625" style="47" customWidth="1"/>
    <col min="15624" max="15624" width="0" style="47" hidden="1" customWidth="1"/>
    <col min="15625" max="15625" width="8.140625" style="47" customWidth="1"/>
    <col min="15626" max="15626" width="7.42578125" style="47" customWidth="1"/>
    <col min="15627" max="15627" width="8.140625" style="47" customWidth="1"/>
    <col min="15628" max="15628" width="7.7109375" style="47" customWidth="1"/>
    <col min="15629" max="15629" width="6.5703125" style="47" customWidth="1"/>
    <col min="15630" max="15630" width="7" style="47" customWidth="1"/>
    <col min="15631" max="15872" width="11.42578125" style="47"/>
    <col min="15873" max="15874" width="8.42578125" style="47" customWidth="1"/>
    <col min="15875" max="15876" width="0" style="47" hidden="1" customWidth="1"/>
    <col min="15877" max="15877" width="8.42578125" style="47" customWidth="1"/>
    <col min="15878" max="15879" width="8.140625" style="47" customWidth="1"/>
    <col min="15880" max="15880" width="0" style="47" hidden="1" customWidth="1"/>
    <col min="15881" max="15881" width="8.140625" style="47" customWidth="1"/>
    <col min="15882" max="15882" width="7.42578125" style="47" customWidth="1"/>
    <col min="15883" max="15883" width="8.140625" style="47" customWidth="1"/>
    <col min="15884" max="15884" width="7.7109375" style="47" customWidth="1"/>
    <col min="15885" max="15885" width="6.5703125" style="47" customWidth="1"/>
    <col min="15886" max="15886" width="7" style="47" customWidth="1"/>
    <col min="15887" max="16128" width="11.42578125" style="47"/>
    <col min="16129" max="16130" width="8.42578125" style="47" customWidth="1"/>
    <col min="16131" max="16132" width="0" style="47" hidden="1" customWidth="1"/>
    <col min="16133" max="16133" width="8.42578125" style="47" customWidth="1"/>
    <col min="16134" max="16135" width="8.140625" style="47" customWidth="1"/>
    <col min="16136" max="16136" width="0" style="47" hidden="1" customWidth="1"/>
    <col min="16137" max="16137" width="8.140625" style="47" customWidth="1"/>
    <col min="16138" max="16138" width="7.42578125" style="47" customWidth="1"/>
    <col min="16139" max="16139" width="8.140625" style="47" customWidth="1"/>
    <col min="16140" max="16140" width="7.7109375" style="47" customWidth="1"/>
    <col min="16141" max="16141" width="6.5703125" style="47" customWidth="1"/>
    <col min="16142" max="16142" width="7" style="47" customWidth="1"/>
    <col min="16143" max="16384" width="11.42578125" style="47"/>
  </cols>
  <sheetData>
    <row r="1" spans="1:20" s="38" customFormat="1" ht="22.15" customHeight="1" x14ac:dyDescent="0.3">
      <c r="A1" s="37" t="str">
        <f>CONCATENATE(Inhalt_K6!B28,"   ",Inhalt_K6!C28)</f>
        <v>604   Entwicklung d. Baugenehmigungen für die Errichtung neuer Wohngebäude 1975 - 2024</v>
      </c>
    </row>
    <row r="2" spans="1:20" s="40" customFormat="1" ht="6" customHeight="1" x14ac:dyDescent="0.25">
      <c r="A2" s="39"/>
    </row>
    <row r="3" spans="1:20" s="39" customFormat="1" ht="12" customHeight="1" x14ac:dyDescent="0.25">
      <c r="A3" s="431" t="s">
        <v>26</v>
      </c>
      <c r="B3" s="396" t="s">
        <v>27</v>
      </c>
      <c r="C3" s="397"/>
      <c r="D3" s="397"/>
      <c r="E3" s="397"/>
      <c r="F3" s="397"/>
      <c r="G3" s="425" t="s">
        <v>257</v>
      </c>
      <c r="H3" s="359"/>
      <c r="I3" s="425" t="s">
        <v>243</v>
      </c>
      <c r="J3" s="396" t="s">
        <v>29</v>
      </c>
      <c r="K3" s="397"/>
      <c r="L3" s="425" t="s">
        <v>244</v>
      </c>
      <c r="M3" s="425" t="s">
        <v>23</v>
      </c>
      <c r="N3" s="400" t="s">
        <v>245</v>
      </c>
    </row>
    <row r="4" spans="1:20" s="39" customFormat="1" ht="12" customHeight="1" x14ac:dyDescent="0.25">
      <c r="A4" s="414"/>
      <c r="B4" s="382" t="s">
        <v>267</v>
      </c>
      <c r="C4" s="432" t="s">
        <v>18</v>
      </c>
      <c r="D4" s="432"/>
      <c r="E4" s="432"/>
      <c r="F4" s="432"/>
      <c r="G4" s="426"/>
      <c r="H4" s="360" t="s">
        <v>30</v>
      </c>
      <c r="I4" s="426"/>
      <c r="J4" s="433" t="s">
        <v>200</v>
      </c>
      <c r="K4" s="436" t="s">
        <v>258</v>
      </c>
      <c r="L4" s="426"/>
      <c r="M4" s="426"/>
      <c r="N4" s="401"/>
    </row>
    <row r="5" spans="1:20" s="40" customFormat="1" ht="9.75" customHeight="1" x14ac:dyDescent="0.25">
      <c r="A5" s="414"/>
      <c r="B5" s="383"/>
      <c r="C5" s="119"/>
      <c r="D5" s="119"/>
      <c r="E5" s="382" t="s">
        <v>31</v>
      </c>
      <c r="F5" s="386" t="s">
        <v>32</v>
      </c>
      <c r="G5" s="426"/>
      <c r="H5" s="78" t="s">
        <v>33</v>
      </c>
      <c r="I5" s="426"/>
      <c r="J5" s="434"/>
      <c r="K5" s="426"/>
      <c r="L5" s="426"/>
      <c r="M5" s="426"/>
      <c r="N5" s="401"/>
    </row>
    <row r="6" spans="1:20" s="40" customFormat="1" ht="9.75" customHeight="1" x14ac:dyDescent="0.25">
      <c r="A6" s="414"/>
      <c r="B6" s="383"/>
      <c r="C6" s="119" t="s">
        <v>34</v>
      </c>
      <c r="D6" s="119" t="s">
        <v>35</v>
      </c>
      <c r="E6" s="391"/>
      <c r="F6" s="384"/>
      <c r="G6" s="426"/>
      <c r="H6" s="78" t="s">
        <v>36</v>
      </c>
      <c r="I6" s="426"/>
      <c r="J6" s="434"/>
      <c r="K6" s="426"/>
      <c r="L6" s="426"/>
      <c r="M6" s="426"/>
      <c r="N6" s="401"/>
    </row>
    <row r="7" spans="1:20" s="40" customFormat="1" ht="11.25" customHeight="1" x14ac:dyDescent="0.25">
      <c r="A7" s="414"/>
      <c r="B7" s="383"/>
      <c r="C7" s="419" t="s">
        <v>29</v>
      </c>
      <c r="D7" s="420"/>
      <c r="E7" s="421" t="s">
        <v>372</v>
      </c>
      <c r="F7" s="422"/>
      <c r="G7" s="426"/>
      <c r="H7" s="78" t="s">
        <v>37</v>
      </c>
      <c r="I7" s="426"/>
      <c r="J7" s="434"/>
      <c r="K7" s="426"/>
      <c r="L7" s="426"/>
      <c r="M7" s="426"/>
      <c r="N7" s="401"/>
      <c r="O7" s="428"/>
      <c r="P7" s="428"/>
      <c r="Q7" s="428"/>
      <c r="R7" s="428"/>
      <c r="S7" s="428"/>
      <c r="T7" s="428"/>
    </row>
    <row r="8" spans="1:20" s="40" customFormat="1" ht="9.75" customHeight="1" x14ac:dyDescent="0.25">
      <c r="A8" s="414"/>
      <c r="B8" s="383"/>
      <c r="C8" s="120"/>
      <c r="D8" s="120"/>
      <c r="E8" s="421"/>
      <c r="F8" s="422"/>
      <c r="G8" s="426"/>
      <c r="H8" s="78" t="s">
        <v>38</v>
      </c>
      <c r="I8" s="426"/>
      <c r="J8" s="434"/>
      <c r="K8" s="426"/>
      <c r="L8" s="426"/>
      <c r="M8" s="426"/>
      <c r="N8" s="401"/>
    </row>
    <row r="9" spans="1:20" s="40" customFormat="1" ht="16.5" customHeight="1" x14ac:dyDescent="0.25">
      <c r="A9" s="414"/>
      <c r="B9" s="384"/>
      <c r="C9" s="121"/>
      <c r="D9" s="121"/>
      <c r="E9" s="423"/>
      <c r="F9" s="424"/>
      <c r="G9" s="427"/>
      <c r="H9" s="76"/>
      <c r="I9" s="427"/>
      <c r="J9" s="435"/>
      <c r="K9" s="427"/>
      <c r="L9" s="427"/>
      <c r="M9" s="427"/>
      <c r="N9" s="402"/>
    </row>
    <row r="10" spans="1:20" s="41" customFormat="1" ht="25.5" customHeight="1" x14ac:dyDescent="0.25">
      <c r="A10" s="415"/>
      <c r="B10" s="429" t="s">
        <v>12</v>
      </c>
      <c r="C10" s="430"/>
      <c r="D10" s="430"/>
      <c r="E10" s="430"/>
      <c r="F10" s="430"/>
      <c r="G10" s="218" t="s">
        <v>271</v>
      </c>
      <c r="H10" s="122" t="s">
        <v>39</v>
      </c>
      <c r="I10" s="122" t="s">
        <v>272</v>
      </c>
      <c r="J10" s="123" t="s">
        <v>12</v>
      </c>
      <c r="K10" s="124"/>
      <c r="L10" s="124"/>
      <c r="M10" s="429" t="s">
        <v>273</v>
      </c>
      <c r="N10" s="430"/>
      <c r="O10" s="41" t="s">
        <v>276</v>
      </c>
    </row>
    <row r="11" spans="1:20" s="41" customFormat="1" ht="18" customHeight="1" x14ac:dyDescent="0.25">
      <c r="A11" s="102">
        <v>1975</v>
      </c>
      <c r="B11" s="103">
        <v>271</v>
      </c>
      <c r="C11" s="104" t="s">
        <v>40</v>
      </c>
      <c r="D11" s="104" t="s">
        <v>40</v>
      </c>
      <c r="E11" s="104" t="s">
        <v>40</v>
      </c>
      <c r="F11" s="104" t="s">
        <v>40</v>
      </c>
      <c r="G11" s="106">
        <v>378</v>
      </c>
      <c r="H11" s="106">
        <v>75455</v>
      </c>
      <c r="I11" s="106">
        <f t="shared" ref="I11:I20" si="0">H11/1.95583</f>
        <v>38579.528895660667</v>
      </c>
      <c r="J11" s="106">
        <v>927</v>
      </c>
      <c r="K11" s="104" t="s">
        <v>40</v>
      </c>
      <c r="L11" s="104">
        <v>3526</v>
      </c>
      <c r="M11" s="107">
        <v>73.3</v>
      </c>
      <c r="N11" s="107">
        <v>3.1</v>
      </c>
      <c r="O11" s="220">
        <f>A11</f>
        <v>1975</v>
      </c>
    </row>
    <row r="12" spans="1:20" s="41" customFormat="1" ht="12" hidden="1" customHeight="1" outlineLevel="1" x14ac:dyDescent="0.25">
      <c r="A12" s="102">
        <v>1976</v>
      </c>
      <c r="B12" s="103">
        <v>315</v>
      </c>
      <c r="C12" s="104" t="s">
        <v>40</v>
      </c>
      <c r="D12" s="104" t="s">
        <v>40</v>
      </c>
      <c r="E12" s="104" t="s">
        <v>40</v>
      </c>
      <c r="F12" s="104" t="s">
        <v>40</v>
      </c>
      <c r="G12" s="106">
        <v>304</v>
      </c>
      <c r="H12" s="106">
        <v>62894</v>
      </c>
      <c r="I12" s="106">
        <f t="shared" si="0"/>
        <v>32157.191575954967</v>
      </c>
      <c r="J12" s="106">
        <v>664</v>
      </c>
      <c r="K12" s="104" t="s">
        <v>40</v>
      </c>
      <c r="L12" s="104">
        <v>2687</v>
      </c>
      <c r="M12" s="107">
        <v>56.7</v>
      </c>
      <c r="N12" s="107">
        <v>2.5</v>
      </c>
      <c r="O12" s="220"/>
    </row>
    <row r="13" spans="1:20" s="41" customFormat="1" ht="12" hidden="1" customHeight="1" outlineLevel="1" x14ac:dyDescent="0.25">
      <c r="A13" s="102">
        <v>1977</v>
      </c>
      <c r="B13" s="103">
        <v>253</v>
      </c>
      <c r="C13" s="104" t="s">
        <v>40</v>
      </c>
      <c r="D13" s="104" t="s">
        <v>40</v>
      </c>
      <c r="E13" s="104" t="s">
        <v>40</v>
      </c>
      <c r="F13" s="104" t="s">
        <v>40</v>
      </c>
      <c r="G13" s="106">
        <v>238</v>
      </c>
      <c r="H13" s="106">
        <v>53539</v>
      </c>
      <c r="I13" s="106">
        <f t="shared" si="0"/>
        <v>27374.056027364342</v>
      </c>
      <c r="J13" s="106">
        <v>465</v>
      </c>
      <c r="K13" s="104" t="s">
        <v>40</v>
      </c>
      <c r="L13" s="104">
        <v>2012</v>
      </c>
      <c r="M13" s="107">
        <v>44</v>
      </c>
      <c r="N13" s="107">
        <v>3.3</v>
      </c>
      <c r="O13" s="220"/>
    </row>
    <row r="14" spans="1:20" s="41" customFormat="1" ht="12" hidden="1" customHeight="1" outlineLevel="1" x14ac:dyDescent="0.25">
      <c r="A14" s="102">
        <v>1978</v>
      </c>
      <c r="B14" s="103">
        <v>324</v>
      </c>
      <c r="C14" s="104" t="s">
        <v>40</v>
      </c>
      <c r="D14" s="104" t="s">
        <v>40</v>
      </c>
      <c r="E14" s="104" t="s">
        <v>40</v>
      </c>
      <c r="F14" s="104" t="s">
        <v>40</v>
      </c>
      <c r="G14" s="106">
        <v>332</v>
      </c>
      <c r="H14" s="106">
        <v>79159</v>
      </c>
      <c r="I14" s="106">
        <f t="shared" si="0"/>
        <v>40473.354023611457</v>
      </c>
      <c r="J14" s="106">
        <v>713</v>
      </c>
      <c r="K14" s="104" t="s">
        <v>40</v>
      </c>
      <c r="L14" s="104">
        <v>2951</v>
      </c>
      <c r="M14" s="107">
        <v>63.4</v>
      </c>
      <c r="N14" s="107">
        <v>2.7</v>
      </c>
      <c r="O14" s="220"/>
    </row>
    <row r="15" spans="1:20" s="41" customFormat="1" ht="12" hidden="1" customHeight="1" outlineLevel="1" x14ac:dyDescent="0.25">
      <c r="A15" s="102">
        <v>1979</v>
      </c>
      <c r="B15" s="103">
        <v>314</v>
      </c>
      <c r="C15" s="104" t="s">
        <v>40</v>
      </c>
      <c r="D15" s="104" t="s">
        <v>40</v>
      </c>
      <c r="E15" s="104" t="s">
        <v>40</v>
      </c>
      <c r="F15" s="104" t="s">
        <v>40</v>
      </c>
      <c r="G15" s="106">
        <v>364</v>
      </c>
      <c r="H15" s="106">
        <v>92058</v>
      </c>
      <c r="I15" s="106">
        <f t="shared" si="0"/>
        <v>47068.507999161484</v>
      </c>
      <c r="J15" s="106">
        <v>823</v>
      </c>
      <c r="K15" s="104" t="s">
        <v>40</v>
      </c>
      <c r="L15" s="104">
        <v>3031</v>
      </c>
      <c r="M15" s="107">
        <v>67.400000000000006</v>
      </c>
      <c r="N15" s="107">
        <v>3.1</v>
      </c>
      <c r="O15" s="220"/>
    </row>
    <row r="16" spans="1:20" s="41" customFormat="1" ht="18" customHeight="1" collapsed="1" x14ac:dyDescent="0.25">
      <c r="A16" s="102">
        <v>1980</v>
      </c>
      <c r="B16" s="103">
        <v>352</v>
      </c>
      <c r="C16" s="104" t="s">
        <v>40</v>
      </c>
      <c r="D16" s="104" t="s">
        <v>40</v>
      </c>
      <c r="E16" s="104" t="s">
        <v>40</v>
      </c>
      <c r="F16" s="104" t="s">
        <v>40</v>
      </c>
      <c r="G16" s="106">
        <v>359</v>
      </c>
      <c r="H16" s="106">
        <v>97857</v>
      </c>
      <c r="I16" s="106">
        <f t="shared" si="0"/>
        <v>50033.489618218351</v>
      </c>
      <c r="J16" s="106">
        <v>778</v>
      </c>
      <c r="K16" s="104" t="s">
        <v>40</v>
      </c>
      <c r="L16" s="104">
        <v>3210</v>
      </c>
      <c r="M16" s="107">
        <v>67.099999999999994</v>
      </c>
      <c r="N16" s="107">
        <v>3.3</v>
      </c>
      <c r="O16" s="220">
        <f t="shared" ref="O16:O60" si="1">A16</f>
        <v>1980</v>
      </c>
    </row>
    <row r="17" spans="1:15" s="41" customFormat="1" ht="12" hidden="1" customHeight="1" outlineLevel="1" x14ac:dyDescent="0.25">
      <c r="A17" s="102">
        <v>1981</v>
      </c>
      <c r="B17" s="103">
        <v>172</v>
      </c>
      <c r="C17" s="104" t="s">
        <v>40</v>
      </c>
      <c r="D17" s="104" t="s">
        <v>40</v>
      </c>
      <c r="E17" s="104" t="s">
        <v>40</v>
      </c>
      <c r="F17" s="104" t="s">
        <v>40</v>
      </c>
      <c r="G17" s="106">
        <v>244</v>
      </c>
      <c r="H17" s="106">
        <v>77489</v>
      </c>
      <c r="I17" s="106">
        <f t="shared" si="0"/>
        <v>39619.496582013773</v>
      </c>
      <c r="J17" s="106">
        <v>559</v>
      </c>
      <c r="K17" s="104" t="s">
        <v>40</v>
      </c>
      <c r="L17" s="104">
        <v>2101</v>
      </c>
      <c r="M17" s="107">
        <v>43.4</v>
      </c>
      <c r="N17" s="107">
        <v>2.8</v>
      </c>
      <c r="O17" s="220"/>
    </row>
    <row r="18" spans="1:15" s="41" customFormat="1" ht="12" hidden="1" customHeight="1" outlineLevel="1" x14ac:dyDescent="0.25">
      <c r="A18" s="102">
        <v>1982</v>
      </c>
      <c r="B18" s="103">
        <v>203</v>
      </c>
      <c r="C18" s="104" t="s">
        <v>40</v>
      </c>
      <c r="D18" s="104" t="s">
        <v>40</v>
      </c>
      <c r="E18" s="104" t="s">
        <v>40</v>
      </c>
      <c r="F18" s="104" t="s">
        <v>40</v>
      </c>
      <c r="G18" s="106">
        <v>261</v>
      </c>
      <c r="H18" s="106">
        <v>86214</v>
      </c>
      <c r="I18" s="106">
        <f t="shared" si="0"/>
        <v>44080.518245450781</v>
      </c>
      <c r="J18" s="106">
        <v>613</v>
      </c>
      <c r="K18" s="104" t="s">
        <v>40</v>
      </c>
      <c r="L18" s="104">
        <v>2321</v>
      </c>
      <c r="M18" s="107">
        <v>44.2</v>
      </c>
      <c r="N18" s="107">
        <v>2.9</v>
      </c>
      <c r="O18" s="220"/>
    </row>
    <row r="19" spans="1:15" s="41" customFormat="1" ht="12" hidden="1" customHeight="1" outlineLevel="1" x14ac:dyDescent="0.25">
      <c r="A19" s="102">
        <v>1983</v>
      </c>
      <c r="B19" s="103">
        <v>197</v>
      </c>
      <c r="C19" s="104" t="s">
        <v>40</v>
      </c>
      <c r="D19" s="104" t="s">
        <v>40</v>
      </c>
      <c r="E19" s="104" t="s">
        <v>40</v>
      </c>
      <c r="F19" s="104" t="s">
        <v>40</v>
      </c>
      <c r="G19" s="106">
        <v>268</v>
      </c>
      <c r="H19" s="106">
        <v>88011</v>
      </c>
      <c r="I19" s="106">
        <f t="shared" si="0"/>
        <v>44999.309755960385</v>
      </c>
      <c r="J19" s="106">
        <v>723</v>
      </c>
      <c r="K19" s="104" t="s">
        <v>40</v>
      </c>
      <c r="L19" s="104">
        <v>2535</v>
      </c>
      <c r="M19" s="107">
        <v>50.4</v>
      </c>
      <c r="N19" s="107">
        <v>4.0999999999999996</v>
      </c>
      <c r="O19" s="220"/>
    </row>
    <row r="20" spans="1:15" s="41" customFormat="1" ht="12" hidden="1" customHeight="1" outlineLevel="1" x14ac:dyDescent="0.25">
      <c r="A20" s="102">
        <v>1984</v>
      </c>
      <c r="B20" s="103">
        <v>259</v>
      </c>
      <c r="C20" s="104" t="s">
        <v>40</v>
      </c>
      <c r="D20" s="104" t="s">
        <v>40</v>
      </c>
      <c r="E20" s="104" t="s">
        <v>40</v>
      </c>
      <c r="F20" s="104" t="s">
        <v>40</v>
      </c>
      <c r="G20" s="106">
        <v>167</v>
      </c>
      <c r="H20" s="106">
        <v>55295</v>
      </c>
      <c r="I20" s="106">
        <f t="shared" si="0"/>
        <v>28271.8845707449</v>
      </c>
      <c r="J20" s="106">
        <v>404</v>
      </c>
      <c r="K20" s="104" t="s">
        <v>40</v>
      </c>
      <c r="L20" s="104">
        <v>1613</v>
      </c>
      <c r="M20" s="107">
        <v>32.9</v>
      </c>
      <c r="N20" s="107">
        <v>0.3</v>
      </c>
      <c r="O20" s="220"/>
    </row>
    <row r="21" spans="1:15" s="41" customFormat="1" ht="18" customHeight="1" collapsed="1" x14ac:dyDescent="0.25">
      <c r="A21" s="102">
        <v>1985</v>
      </c>
      <c r="B21" s="103">
        <v>270</v>
      </c>
      <c r="C21" s="104" t="s">
        <v>40</v>
      </c>
      <c r="D21" s="104" t="s">
        <v>40</v>
      </c>
      <c r="E21" s="104" t="s">
        <v>40</v>
      </c>
      <c r="F21" s="104" t="s">
        <v>40</v>
      </c>
      <c r="G21" s="106">
        <v>194</v>
      </c>
      <c r="H21" s="106">
        <v>64827</v>
      </c>
      <c r="I21" s="106">
        <f>H21/1.95583</f>
        <v>33145.518782307256</v>
      </c>
      <c r="J21" s="106">
        <v>413</v>
      </c>
      <c r="K21" s="104" t="s">
        <v>40</v>
      </c>
      <c r="L21" s="104">
        <v>1701</v>
      </c>
      <c r="M21" s="107">
        <v>33.200000000000003</v>
      </c>
      <c r="N21" s="107">
        <v>2.5</v>
      </c>
      <c r="O21" s="220">
        <f t="shared" si="1"/>
        <v>1985</v>
      </c>
    </row>
    <row r="22" spans="1:15" s="40" customFormat="1" ht="10.5" hidden="1" customHeight="1" outlineLevel="1" x14ac:dyDescent="0.25">
      <c r="A22" s="108">
        <v>1986</v>
      </c>
      <c r="B22" s="109">
        <v>210</v>
      </c>
      <c r="C22" s="110" t="s">
        <v>40</v>
      </c>
      <c r="D22" s="110" t="s">
        <v>40</v>
      </c>
      <c r="E22" s="110" t="s">
        <v>40</v>
      </c>
      <c r="F22" s="110" t="s">
        <v>40</v>
      </c>
      <c r="G22" s="111">
        <v>166</v>
      </c>
      <c r="H22" s="111">
        <v>52610</v>
      </c>
      <c r="I22" s="111">
        <f t="shared" ref="I22:I37" si="2">H22/1.95583</f>
        <v>26899.065869733055</v>
      </c>
      <c r="J22" s="111">
        <v>401</v>
      </c>
      <c r="K22" s="110" t="s">
        <v>40</v>
      </c>
      <c r="L22" s="110">
        <v>1537</v>
      </c>
      <c r="M22" s="112">
        <v>30.9</v>
      </c>
      <c r="N22" s="112">
        <v>1.5</v>
      </c>
      <c r="O22" s="220"/>
    </row>
    <row r="23" spans="1:15" s="40" customFormat="1" ht="10.5" hidden="1" customHeight="1" outlineLevel="1" x14ac:dyDescent="0.25">
      <c r="A23" s="108">
        <v>1987</v>
      </c>
      <c r="B23" s="109">
        <v>255</v>
      </c>
      <c r="C23" s="110" t="s">
        <v>40</v>
      </c>
      <c r="D23" s="110" t="s">
        <v>40</v>
      </c>
      <c r="E23" s="110" t="s">
        <v>40</v>
      </c>
      <c r="F23" s="110" t="s">
        <v>40</v>
      </c>
      <c r="G23" s="111">
        <v>175</v>
      </c>
      <c r="H23" s="111">
        <v>52572</v>
      </c>
      <c r="I23" s="111">
        <f t="shared" si="2"/>
        <v>26879.636778247597</v>
      </c>
      <c r="J23" s="111">
        <v>385</v>
      </c>
      <c r="K23" s="110" t="s">
        <v>40</v>
      </c>
      <c r="L23" s="110">
        <v>1651</v>
      </c>
      <c r="M23" s="112">
        <v>33</v>
      </c>
      <c r="N23" s="112">
        <v>0.3</v>
      </c>
      <c r="O23" s="220"/>
    </row>
    <row r="24" spans="1:15" s="40" customFormat="1" ht="10.5" hidden="1" customHeight="1" outlineLevel="1" x14ac:dyDescent="0.25">
      <c r="A24" s="108">
        <v>1988</v>
      </c>
      <c r="B24" s="109">
        <v>210</v>
      </c>
      <c r="C24" s="110" t="s">
        <v>40</v>
      </c>
      <c r="D24" s="110" t="s">
        <v>40</v>
      </c>
      <c r="E24" s="110" t="s">
        <v>40</v>
      </c>
      <c r="F24" s="110" t="s">
        <v>40</v>
      </c>
      <c r="G24" s="111">
        <v>132</v>
      </c>
      <c r="H24" s="111">
        <v>38429</v>
      </c>
      <c r="I24" s="111">
        <f t="shared" si="2"/>
        <v>19648.435702489482</v>
      </c>
      <c r="J24" s="111">
        <v>252</v>
      </c>
      <c r="K24" s="110" t="s">
        <v>40</v>
      </c>
      <c r="L24" s="110">
        <v>1230</v>
      </c>
      <c r="M24" s="113">
        <v>24.4</v>
      </c>
      <c r="N24" s="113">
        <v>0</v>
      </c>
      <c r="O24" s="220"/>
    </row>
    <row r="25" spans="1:15" s="40" customFormat="1" ht="11.25" hidden="1" customHeight="1" outlineLevel="1" x14ac:dyDescent="0.25">
      <c r="A25" s="108">
        <v>1989</v>
      </c>
      <c r="B25" s="109">
        <v>200</v>
      </c>
      <c r="C25" s="67">
        <v>50</v>
      </c>
      <c r="D25" s="67">
        <v>69</v>
      </c>
      <c r="E25" s="67">
        <v>11141</v>
      </c>
      <c r="F25" s="67">
        <v>45</v>
      </c>
      <c r="G25" s="67">
        <v>56</v>
      </c>
      <c r="H25" s="277">
        <v>192.47</v>
      </c>
      <c r="I25" s="111">
        <f>H25/1.95583</f>
        <v>98.408348373836176</v>
      </c>
      <c r="J25" s="111">
        <v>252</v>
      </c>
      <c r="K25" s="110" t="s">
        <v>40</v>
      </c>
      <c r="L25" s="110">
        <v>1715</v>
      </c>
      <c r="M25" s="113">
        <v>33</v>
      </c>
      <c r="N25" s="113">
        <v>1.3</v>
      </c>
      <c r="O25" s="220"/>
    </row>
    <row r="26" spans="1:15" s="41" customFormat="1" ht="18" customHeight="1" collapsed="1" x14ac:dyDescent="0.25">
      <c r="A26" s="102">
        <v>1990</v>
      </c>
      <c r="B26" s="103">
        <v>262</v>
      </c>
      <c r="C26" s="104">
        <v>193</v>
      </c>
      <c r="D26" s="104">
        <v>36</v>
      </c>
      <c r="E26" s="105">
        <f>SUM(C26:D26)</f>
        <v>229</v>
      </c>
      <c r="F26" s="105">
        <v>33</v>
      </c>
      <c r="G26" s="106">
        <v>245</v>
      </c>
      <c r="H26" s="106">
        <v>78332</v>
      </c>
      <c r="I26" s="106">
        <f t="shared" si="2"/>
        <v>40050.51563786219</v>
      </c>
      <c r="J26" s="106">
        <v>648</v>
      </c>
      <c r="K26" s="105">
        <v>383</v>
      </c>
      <c r="L26" s="104">
        <v>2390</v>
      </c>
      <c r="M26" s="107">
        <v>47.6</v>
      </c>
      <c r="N26" s="107">
        <v>1.4</v>
      </c>
      <c r="O26" s="220">
        <f t="shared" si="1"/>
        <v>1990</v>
      </c>
    </row>
    <row r="27" spans="1:15" s="44" customFormat="1" ht="10.5" hidden="1" customHeight="1" outlineLevel="1" x14ac:dyDescent="0.25">
      <c r="A27" s="114">
        <v>1991</v>
      </c>
      <c r="B27" s="109">
        <v>232</v>
      </c>
      <c r="C27" s="111">
        <v>139</v>
      </c>
      <c r="D27" s="111">
        <v>50</v>
      </c>
      <c r="E27" s="111">
        <f t="shared" ref="E27:E46" si="3">SUM(C27:D27)</f>
        <v>189</v>
      </c>
      <c r="F27" s="115">
        <v>42</v>
      </c>
      <c r="G27" s="115">
        <v>260</v>
      </c>
      <c r="H27" s="115">
        <v>84991</v>
      </c>
      <c r="I27" s="111">
        <f t="shared" si="2"/>
        <v>43455.208274747805</v>
      </c>
      <c r="J27" s="115">
        <v>718</v>
      </c>
      <c r="K27" s="115">
        <v>479</v>
      </c>
      <c r="L27" s="115">
        <v>2673</v>
      </c>
      <c r="M27" s="116">
        <v>50.2</v>
      </c>
      <c r="N27" s="116">
        <v>1.3</v>
      </c>
      <c r="O27" s="220"/>
    </row>
    <row r="28" spans="1:15" s="44" customFormat="1" ht="10.5" hidden="1" customHeight="1" outlineLevel="1" x14ac:dyDescent="0.25">
      <c r="A28" s="114">
        <v>1992</v>
      </c>
      <c r="B28" s="109">
        <v>179</v>
      </c>
      <c r="C28" s="111">
        <v>142</v>
      </c>
      <c r="D28" s="111">
        <v>7</v>
      </c>
      <c r="E28" s="111">
        <f t="shared" si="3"/>
        <v>149</v>
      </c>
      <c r="F28" s="115">
        <v>26</v>
      </c>
      <c r="G28" s="115">
        <v>197</v>
      </c>
      <c r="H28" s="115">
        <v>71863</v>
      </c>
      <c r="I28" s="111">
        <f t="shared" si="2"/>
        <v>36742.968458403848</v>
      </c>
      <c r="J28" s="115">
        <v>579</v>
      </c>
      <c r="K28" s="115">
        <v>240</v>
      </c>
      <c r="L28" s="115">
        <v>1871</v>
      </c>
      <c r="M28" s="116">
        <v>37.299999999999997</v>
      </c>
      <c r="N28" s="116">
        <v>1.4</v>
      </c>
      <c r="O28" s="220"/>
    </row>
    <row r="29" spans="1:15" s="40" customFormat="1" ht="10.5" hidden="1" customHeight="1" outlineLevel="1" x14ac:dyDescent="0.25">
      <c r="A29" s="114">
        <v>1993</v>
      </c>
      <c r="B29" s="109">
        <v>205</v>
      </c>
      <c r="C29" s="111">
        <v>148</v>
      </c>
      <c r="D29" s="111">
        <v>8</v>
      </c>
      <c r="E29" s="111">
        <f t="shared" si="3"/>
        <v>156</v>
      </c>
      <c r="F29" s="115">
        <v>43</v>
      </c>
      <c r="G29" s="115">
        <v>376</v>
      </c>
      <c r="H29" s="115">
        <v>153696</v>
      </c>
      <c r="I29" s="111">
        <f t="shared" si="2"/>
        <v>78583.516972333993</v>
      </c>
      <c r="J29" s="115">
        <v>1152</v>
      </c>
      <c r="K29" s="115">
        <v>734</v>
      </c>
      <c r="L29" s="115">
        <v>3658</v>
      </c>
      <c r="M29" s="116">
        <v>69.5</v>
      </c>
      <c r="N29" s="116">
        <v>2.8</v>
      </c>
      <c r="O29" s="220"/>
    </row>
    <row r="30" spans="1:15" s="40" customFormat="1" ht="10.5" hidden="1" customHeight="1" outlineLevel="1" x14ac:dyDescent="0.25">
      <c r="A30" s="114">
        <v>1994</v>
      </c>
      <c r="B30" s="109">
        <v>358</v>
      </c>
      <c r="C30" s="111">
        <v>223</v>
      </c>
      <c r="D30" s="111">
        <v>42</v>
      </c>
      <c r="E30" s="111">
        <f t="shared" si="3"/>
        <v>265</v>
      </c>
      <c r="F30" s="115">
        <v>89</v>
      </c>
      <c r="G30" s="115">
        <v>584</v>
      </c>
      <c r="H30" s="115">
        <v>229279</v>
      </c>
      <c r="I30" s="111">
        <f t="shared" si="2"/>
        <v>117228.49122878778</v>
      </c>
      <c r="J30" s="115">
        <v>1355</v>
      </c>
      <c r="K30" s="115">
        <v>1040</v>
      </c>
      <c r="L30" s="115">
        <v>4944</v>
      </c>
      <c r="M30" s="116">
        <v>93.9</v>
      </c>
      <c r="N30" s="116">
        <v>5</v>
      </c>
      <c r="O30" s="220"/>
    </row>
    <row r="31" spans="1:15" s="41" customFormat="1" ht="18" customHeight="1" collapsed="1" x14ac:dyDescent="0.25">
      <c r="A31" s="102">
        <v>1995</v>
      </c>
      <c r="B31" s="103">
        <v>297</v>
      </c>
      <c r="C31" s="104">
        <v>216</v>
      </c>
      <c r="D31" s="104">
        <v>16</v>
      </c>
      <c r="E31" s="105">
        <f t="shared" si="3"/>
        <v>232</v>
      </c>
      <c r="F31" s="105">
        <v>64</v>
      </c>
      <c r="G31" s="106">
        <v>484</v>
      </c>
      <c r="H31" s="106">
        <v>211522</v>
      </c>
      <c r="I31" s="106">
        <f t="shared" si="2"/>
        <v>108149.48129438653</v>
      </c>
      <c r="J31" s="106">
        <v>1393</v>
      </c>
      <c r="K31" s="105">
        <v>1145</v>
      </c>
      <c r="L31" s="104">
        <v>4987</v>
      </c>
      <c r="M31" s="107">
        <v>97.2</v>
      </c>
      <c r="N31" s="107">
        <v>3</v>
      </c>
      <c r="O31" s="220">
        <f t="shared" si="1"/>
        <v>1995</v>
      </c>
    </row>
    <row r="32" spans="1:15" s="40" customFormat="1" ht="10.5" hidden="1" customHeight="1" outlineLevel="1" x14ac:dyDescent="0.25">
      <c r="A32" s="114">
        <v>1996</v>
      </c>
      <c r="B32" s="117">
        <v>156</v>
      </c>
      <c r="C32" s="110">
        <v>123</v>
      </c>
      <c r="D32" s="110">
        <v>10</v>
      </c>
      <c r="E32" s="111">
        <f t="shared" si="3"/>
        <v>133</v>
      </c>
      <c r="F32" s="110">
        <v>22</v>
      </c>
      <c r="G32" s="110">
        <v>215</v>
      </c>
      <c r="H32" s="110">
        <v>94666</v>
      </c>
      <c r="I32" s="111">
        <f t="shared" si="2"/>
        <v>48401.957225321217</v>
      </c>
      <c r="J32" s="110">
        <v>533</v>
      </c>
      <c r="K32" s="110">
        <v>390</v>
      </c>
      <c r="L32" s="110">
        <v>2124</v>
      </c>
      <c r="M32" s="113">
        <v>40.200000000000003</v>
      </c>
      <c r="N32" s="113">
        <v>1.7</v>
      </c>
      <c r="O32" s="220"/>
    </row>
    <row r="33" spans="1:16" s="40" customFormat="1" ht="10.5" hidden="1" customHeight="1" outlineLevel="1" x14ac:dyDescent="0.25">
      <c r="A33" s="114">
        <v>1997</v>
      </c>
      <c r="B33" s="117">
        <v>254</v>
      </c>
      <c r="C33" s="110">
        <v>219</v>
      </c>
      <c r="D33" s="110">
        <v>6</v>
      </c>
      <c r="E33" s="111">
        <f t="shared" si="3"/>
        <v>225</v>
      </c>
      <c r="F33" s="110">
        <v>28</v>
      </c>
      <c r="G33" s="110">
        <v>379.34800000000001</v>
      </c>
      <c r="H33" s="110">
        <v>148845</v>
      </c>
      <c r="I33" s="111">
        <f t="shared" si="2"/>
        <v>76103.240056651135</v>
      </c>
      <c r="J33" s="110">
        <v>947</v>
      </c>
      <c r="K33" s="110">
        <v>649</v>
      </c>
      <c r="L33" s="110">
        <v>3504</v>
      </c>
      <c r="M33" s="113">
        <v>68.765000000000001</v>
      </c>
      <c r="N33" s="113">
        <v>2.4</v>
      </c>
      <c r="O33" s="220"/>
    </row>
    <row r="34" spans="1:16" s="40" customFormat="1" ht="10.5" hidden="1" customHeight="1" outlineLevel="1" x14ac:dyDescent="0.25">
      <c r="A34" s="118">
        <v>1998</v>
      </c>
      <c r="B34" s="110">
        <v>409</v>
      </c>
      <c r="C34" s="110">
        <v>354</v>
      </c>
      <c r="D34" s="110">
        <v>21</v>
      </c>
      <c r="E34" s="111">
        <f t="shared" si="3"/>
        <v>375</v>
      </c>
      <c r="F34" s="110">
        <v>33</v>
      </c>
      <c r="G34" s="110">
        <v>432</v>
      </c>
      <c r="H34" s="110">
        <v>181247</v>
      </c>
      <c r="I34" s="111">
        <f t="shared" si="2"/>
        <v>92670.119591171009</v>
      </c>
      <c r="J34" s="110">
        <v>1037</v>
      </c>
      <c r="K34" s="110">
        <v>628</v>
      </c>
      <c r="L34" s="110">
        <v>4103</v>
      </c>
      <c r="M34" s="113">
        <v>85.8</v>
      </c>
      <c r="N34" s="113">
        <v>2.5</v>
      </c>
      <c r="O34" s="220"/>
    </row>
    <row r="35" spans="1:16" s="40" customFormat="1" ht="10.5" hidden="1" customHeight="1" outlineLevel="1" x14ac:dyDescent="0.25">
      <c r="A35" s="118">
        <v>1999</v>
      </c>
      <c r="B35" s="110">
        <v>325</v>
      </c>
      <c r="C35" s="110">
        <v>305</v>
      </c>
      <c r="D35" s="110">
        <v>14</v>
      </c>
      <c r="E35" s="111">
        <f t="shared" si="3"/>
        <v>319</v>
      </c>
      <c r="F35" s="110">
        <v>6</v>
      </c>
      <c r="G35" s="110">
        <v>217</v>
      </c>
      <c r="H35" s="110">
        <v>87569</v>
      </c>
      <c r="I35" s="111">
        <f t="shared" si="2"/>
        <v>44773.31874447166</v>
      </c>
      <c r="J35" s="110">
        <v>421</v>
      </c>
      <c r="K35" s="110">
        <v>88</v>
      </c>
      <c r="L35" s="110">
        <v>2177</v>
      </c>
      <c r="M35" s="113">
        <v>42.6</v>
      </c>
      <c r="N35" s="113">
        <v>0.4</v>
      </c>
      <c r="O35" s="220"/>
    </row>
    <row r="36" spans="1:16" s="41" customFormat="1" ht="18" customHeight="1" collapsed="1" x14ac:dyDescent="0.25">
      <c r="A36" s="102">
        <v>2000</v>
      </c>
      <c r="B36" s="103">
        <v>153</v>
      </c>
      <c r="C36" s="104">
        <v>127</v>
      </c>
      <c r="D36" s="104">
        <v>9</v>
      </c>
      <c r="E36" s="105">
        <f t="shared" si="3"/>
        <v>136</v>
      </c>
      <c r="F36" s="105">
        <v>17</v>
      </c>
      <c r="G36" s="106">
        <v>156</v>
      </c>
      <c r="H36" s="106">
        <v>62001</v>
      </c>
      <c r="I36" s="106">
        <f t="shared" si="2"/>
        <v>31700.607926046741</v>
      </c>
      <c r="J36" s="106">
        <v>340</v>
      </c>
      <c r="K36" s="105">
        <v>195</v>
      </c>
      <c r="L36" s="104">
        <v>1418</v>
      </c>
      <c r="M36" s="107">
        <v>30.6</v>
      </c>
      <c r="N36" s="107">
        <v>0.7</v>
      </c>
      <c r="O36" s="220">
        <f t="shared" si="1"/>
        <v>2000</v>
      </c>
    </row>
    <row r="37" spans="1:16" s="40" customFormat="1" ht="10.5" hidden="1" customHeight="1" outlineLevel="1" x14ac:dyDescent="0.25">
      <c r="A37" s="118">
        <v>2001</v>
      </c>
      <c r="B37" s="110">
        <v>199</v>
      </c>
      <c r="C37" s="110">
        <v>183</v>
      </c>
      <c r="D37" s="110">
        <v>1</v>
      </c>
      <c r="E37" s="111">
        <f t="shared" si="3"/>
        <v>184</v>
      </c>
      <c r="F37" s="110">
        <v>15</v>
      </c>
      <c r="G37" s="110">
        <v>139</v>
      </c>
      <c r="H37" s="110">
        <v>55814</v>
      </c>
      <c r="I37" s="111">
        <f t="shared" si="2"/>
        <v>28537.24505708574</v>
      </c>
      <c r="J37" s="110">
        <v>298</v>
      </c>
      <c r="K37" s="110">
        <v>113</v>
      </c>
      <c r="L37" s="110">
        <v>1345</v>
      </c>
      <c r="M37" s="113">
        <v>27.3</v>
      </c>
      <c r="N37" s="113">
        <v>0.4</v>
      </c>
      <c r="O37" s="220"/>
    </row>
    <row r="38" spans="1:16" s="40" customFormat="1" ht="10.5" hidden="1" customHeight="1" outlineLevel="1" x14ac:dyDescent="0.25">
      <c r="A38" s="118">
        <v>2002</v>
      </c>
      <c r="B38" s="110">
        <v>147</v>
      </c>
      <c r="C38" s="110">
        <v>125</v>
      </c>
      <c r="D38" s="110">
        <v>6</v>
      </c>
      <c r="E38" s="111">
        <f t="shared" si="3"/>
        <v>131</v>
      </c>
      <c r="F38" s="110">
        <v>16</v>
      </c>
      <c r="G38" s="110">
        <v>151</v>
      </c>
      <c r="H38" s="110" t="s">
        <v>40</v>
      </c>
      <c r="I38" s="111">
        <v>32158</v>
      </c>
      <c r="J38" s="110">
        <v>327</v>
      </c>
      <c r="K38" s="110">
        <v>190</v>
      </c>
      <c r="L38" s="110">
        <v>1427</v>
      </c>
      <c r="M38" s="113">
        <v>30.5</v>
      </c>
      <c r="N38" s="113">
        <v>0.3</v>
      </c>
      <c r="O38" s="220"/>
    </row>
    <row r="39" spans="1:16" s="40" customFormat="1" ht="10.5" hidden="1" customHeight="1" outlineLevel="1" x14ac:dyDescent="0.25">
      <c r="A39" s="118">
        <v>2003</v>
      </c>
      <c r="B39" s="110">
        <v>377</v>
      </c>
      <c r="C39" s="110">
        <v>322</v>
      </c>
      <c r="D39" s="110">
        <v>13</v>
      </c>
      <c r="E39" s="111">
        <f t="shared" si="3"/>
        <v>335</v>
      </c>
      <c r="F39" s="110">
        <v>42</v>
      </c>
      <c r="G39" s="110">
        <v>371</v>
      </c>
      <c r="H39" s="110" t="s">
        <v>40</v>
      </c>
      <c r="I39" s="111">
        <v>76825</v>
      </c>
      <c r="J39" s="110">
        <v>770</v>
      </c>
      <c r="K39" s="110">
        <v>422</v>
      </c>
      <c r="L39" s="110">
        <v>3505</v>
      </c>
      <c r="M39" s="113">
        <v>74.2</v>
      </c>
      <c r="N39" s="113">
        <v>2.2000000000000002</v>
      </c>
      <c r="O39" s="220"/>
    </row>
    <row r="40" spans="1:16" s="40" customFormat="1" ht="10.5" hidden="1" customHeight="1" outlineLevel="1" x14ac:dyDescent="0.25">
      <c r="A40" s="118">
        <v>2004</v>
      </c>
      <c r="B40" s="110">
        <v>272</v>
      </c>
      <c r="C40" s="110">
        <v>257</v>
      </c>
      <c r="D40" s="110">
        <v>7</v>
      </c>
      <c r="E40" s="111">
        <f t="shared" si="3"/>
        <v>264</v>
      </c>
      <c r="F40" s="110">
        <v>8</v>
      </c>
      <c r="G40" s="110">
        <v>192</v>
      </c>
      <c r="H40" s="110" t="s">
        <v>40</v>
      </c>
      <c r="I40" s="111">
        <v>39973</v>
      </c>
      <c r="J40" s="110">
        <v>361</v>
      </c>
      <c r="K40" s="110">
        <v>90</v>
      </c>
      <c r="L40" s="110">
        <v>1796</v>
      </c>
      <c r="M40" s="113">
        <v>40</v>
      </c>
      <c r="N40" s="113">
        <v>0.3</v>
      </c>
      <c r="O40" s="220"/>
    </row>
    <row r="41" spans="1:16" s="41" customFormat="1" ht="18" customHeight="1" collapsed="1" x14ac:dyDescent="0.25">
      <c r="A41" s="102">
        <v>2005</v>
      </c>
      <c r="B41" s="103">
        <v>258</v>
      </c>
      <c r="C41" s="104">
        <v>251</v>
      </c>
      <c r="D41" s="104">
        <v>2</v>
      </c>
      <c r="E41" s="105">
        <f t="shared" si="3"/>
        <v>253</v>
      </c>
      <c r="F41" s="105">
        <v>5</v>
      </c>
      <c r="G41" s="106">
        <v>153</v>
      </c>
      <c r="H41" s="110" t="s">
        <v>40</v>
      </c>
      <c r="I41" s="106">
        <v>32154</v>
      </c>
      <c r="J41" s="106">
        <v>290</v>
      </c>
      <c r="K41" s="105">
        <v>35</v>
      </c>
      <c r="L41" s="104">
        <v>1507</v>
      </c>
      <c r="M41" s="107">
        <v>33.6</v>
      </c>
      <c r="N41" s="107">
        <v>3.5</v>
      </c>
      <c r="O41" s="220">
        <f t="shared" si="1"/>
        <v>2005</v>
      </c>
    </row>
    <row r="42" spans="1:16" s="40" customFormat="1" ht="10.5" hidden="1" customHeight="1" outlineLevel="1" x14ac:dyDescent="0.25">
      <c r="A42" s="118">
        <v>2006</v>
      </c>
      <c r="B42" s="110">
        <v>418</v>
      </c>
      <c r="C42" s="110">
        <v>384</v>
      </c>
      <c r="D42" s="110">
        <v>14</v>
      </c>
      <c r="E42" s="111">
        <f t="shared" si="3"/>
        <v>398</v>
      </c>
      <c r="F42" s="110">
        <v>18</v>
      </c>
      <c r="G42" s="110">
        <v>383</v>
      </c>
      <c r="H42" s="110" t="s">
        <v>40</v>
      </c>
      <c r="I42" s="110">
        <v>80273</v>
      </c>
      <c r="J42" s="110">
        <v>669</v>
      </c>
      <c r="K42" s="111">
        <v>257</v>
      </c>
      <c r="L42" s="110">
        <v>3316</v>
      </c>
      <c r="M42" s="113">
        <v>70.8</v>
      </c>
      <c r="N42" s="113">
        <v>12.7</v>
      </c>
      <c r="O42" s="220"/>
      <c r="P42" s="45"/>
    </row>
    <row r="43" spans="1:16" s="40" customFormat="1" ht="10.5" hidden="1" customHeight="1" outlineLevel="1" x14ac:dyDescent="0.25">
      <c r="A43" s="118">
        <v>2007</v>
      </c>
      <c r="B43" s="110">
        <v>155</v>
      </c>
      <c r="C43" s="110">
        <v>139</v>
      </c>
      <c r="D43" s="110">
        <v>7</v>
      </c>
      <c r="E43" s="111">
        <f t="shared" si="3"/>
        <v>146</v>
      </c>
      <c r="F43" s="110">
        <v>9</v>
      </c>
      <c r="G43" s="110">
        <v>118</v>
      </c>
      <c r="H43" s="110" t="s">
        <v>40</v>
      </c>
      <c r="I43" s="110">
        <v>27525</v>
      </c>
      <c r="J43" s="110">
        <v>239</v>
      </c>
      <c r="K43" s="111">
        <v>86</v>
      </c>
      <c r="L43" s="110">
        <v>1096</v>
      </c>
      <c r="M43" s="113">
        <v>24.6</v>
      </c>
      <c r="N43" s="113">
        <v>5</v>
      </c>
      <c r="O43" s="220"/>
      <c r="P43" s="45"/>
    </row>
    <row r="44" spans="1:16" s="40" customFormat="1" ht="10.5" hidden="1" customHeight="1" outlineLevel="1" x14ac:dyDescent="0.25">
      <c r="A44" s="118">
        <v>2008</v>
      </c>
      <c r="B44" s="110">
        <v>235</v>
      </c>
      <c r="C44" s="110">
        <v>190</v>
      </c>
      <c r="D44" s="110">
        <v>7</v>
      </c>
      <c r="E44" s="111">
        <f t="shared" si="3"/>
        <v>197</v>
      </c>
      <c r="F44" s="110">
        <v>37</v>
      </c>
      <c r="G44" s="110">
        <v>275</v>
      </c>
      <c r="H44" s="110" t="s">
        <v>40</v>
      </c>
      <c r="I44" s="110">
        <v>80075</v>
      </c>
      <c r="J44" s="110">
        <f>190+14+495</f>
        <v>699</v>
      </c>
      <c r="K44" s="111">
        <v>495</v>
      </c>
      <c r="L44" s="110">
        <v>2726</v>
      </c>
      <c r="M44" s="113">
        <v>53.5</v>
      </c>
      <c r="N44" s="113">
        <v>9.1</v>
      </c>
      <c r="O44" s="220"/>
      <c r="P44" s="45"/>
    </row>
    <row r="45" spans="1:16" s="40" customFormat="1" ht="10.5" hidden="1" customHeight="1" outlineLevel="1" x14ac:dyDescent="0.25">
      <c r="A45" s="118">
        <v>2009</v>
      </c>
      <c r="B45" s="110">
        <v>219</v>
      </c>
      <c r="C45" s="67">
        <v>201</v>
      </c>
      <c r="D45" s="67">
        <v>212</v>
      </c>
      <c r="E45" s="67">
        <v>204</v>
      </c>
      <c r="F45" s="67">
        <v>14</v>
      </c>
      <c r="G45" s="219">
        <v>186</v>
      </c>
      <c r="H45" s="110" t="s">
        <v>40</v>
      </c>
      <c r="I45" s="74">
        <v>39898</v>
      </c>
      <c r="J45" s="74">
        <v>355</v>
      </c>
      <c r="K45" s="74">
        <v>141</v>
      </c>
      <c r="L45" s="110">
        <v>1716</v>
      </c>
      <c r="M45" s="113">
        <v>36.4</v>
      </c>
      <c r="N45" s="113">
        <v>5.0999999999999996</v>
      </c>
      <c r="O45" s="220"/>
      <c r="P45" s="45"/>
    </row>
    <row r="46" spans="1:16" s="41" customFormat="1" ht="18" customHeight="1" collapsed="1" x14ac:dyDescent="0.25">
      <c r="A46" s="102">
        <v>2010</v>
      </c>
      <c r="B46" s="103">
        <v>201</v>
      </c>
      <c r="C46" s="104">
        <v>144</v>
      </c>
      <c r="D46" s="104">
        <v>10</v>
      </c>
      <c r="E46" s="105">
        <f t="shared" si="3"/>
        <v>154</v>
      </c>
      <c r="F46" s="105">
        <v>47</v>
      </c>
      <c r="G46" s="106">
        <v>350</v>
      </c>
      <c r="H46" s="110" t="s">
        <v>40</v>
      </c>
      <c r="I46" s="106">
        <v>75629</v>
      </c>
      <c r="J46" s="106">
        <v>851</v>
      </c>
      <c r="K46" s="105">
        <v>687</v>
      </c>
      <c r="L46" s="104">
        <v>3177</v>
      </c>
      <c r="M46" s="107">
        <v>69.8</v>
      </c>
      <c r="N46" s="107">
        <v>14.2</v>
      </c>
      <c r="O46" s="220">
        <f t="shared" si="1"/>
        <v>2010</v>
      </c>
    </row>
    <row r="47" spans="1:16" s="40" customFormat="1" ht="10.5" hidden="1" customHeight="1" outlineLevel="1" x14ac:dyDescent="0.25">
      <c r="A47" s="118">
        <v>2011</v>
      </c>
      <c r="B47" s="110">
        <v>209</v>
      </c>
      <c r="C47" s="110">
        <v>160</v>
      </c>
      <c r="D47" s="110">
        <v>18</v>
      </c>
      <c r="E47" s="111">
        <v>178</v>
      </c>
      <c r="F47" s="110">
        <v>31</v>
      </c>
      <c r="G47" s="110">
        <v>195</v>
      </c>
      <c r="H47" s="110" t="s">
        <v>40</v>
      </c>
      <c r="I47" s="110">
        <v>46774</v>
      </c>
      <c r="J47" s="110">
        <v>435</v>
      </c>
      <c r="K47" s="111">
        <v>239</v>
      </c>
      <c r="L47" s="110">
        <v>1731</v>
      </c>
      <c r="M47" s="113">
        <v>39.299999999999997</v>
      </c>
      <c r="N47" s="113">
        <v>7</v>
      </c>
      <c r="O47" s="220"/>
      <c r="P47" s="45"/>
    </row>
    <row r="48" spans="1:16" s="40" customFormat="1" ht="10.5" hidden="1" customHeight="1" outlineLevel="1" x14ac:dyDescent="0.25">
      <c r="A48" s="118">
        <v>2012</v>
      </c>
      <c r="B48" s="110">
        <v>141</v>
      </c>
      <c r="C48" s="110">
        <v>117</v>
      </c>
      <c r="D48" s="110">
        <v>5</v>
      </c>
      <c r="E48" s="111">
        <v>122</v>
      </c>
      <c r="F48" s="110">
        <v>18</v>
      </c>
      <c r="G48" s="110">
        <v>145</v>
      </c>
      <c r="H48" s="110" t="s">
        <v>40</v>
      </c>
      <c r="I48" s="110">
        <v>37436</v>
      </c>
      <c r="J48" s="110">
        <v>343</v>
      </c>
      <c r="K48" s="111">
        <v>181</v>
      </c>
      <c r="L48" s="110">
        <v>1220</v>
      </c>
      <c r="M48" s="113">
        <v>29.3</v>
      </c>
      <c r="N48" s="113">
        <v>7.6</v>
      </c>
      <c r="O48" s="220"/>
      <c r="P48" s="45"/>
    </row>
    <row r="49" spans="1:16" s="40" customFormat="1" ht="10.5" hidden="1" customHeight="1" outlineLevel="1" x14ac:dyDescent="0.25">
      <c r="A49" s="118">
        <v>2013</v>
      </c>
      <c r="B49" s="110">
        <v>130</v>
      </c>
      <c r="C49" s="110">
        <v>117</v>
      </c>
      <c r="D49" s="110">
        <v>5</v>
      </c>
      <c r="E49" s="111">
        <v>112</v>
      </c>
      <c r="F49" s="110">
        <v>8</v>
      </c>
      <c r="G49" s="110">
        <v>144</v>
      </c>
      <c r="H49" s="110" t="s">
        <v>40</v>
      </c>
      <c r="I49" s="110">
        <v>36394</v>
      </c>
      <c r="J49" s="110">
        <v>311</v>
      </c>
      <c r="K49" s="111">
        <v>194</v>
      </c>
      <c r="L49" s="110">
        <v>1242</v>
      </c>
      <c r="M49" s="113">
        <v>29.3</v>
      </c>
      <c r="N49" s="113">
        <v>7.9</v>
      </c>
      <c r="O49" s="220"/>
      <c r="P49" s="45"/>
    </row>
    <row r="50" spans="1:16" s="40" customFormat="1" ht="10.5" hidden="1" customHeight="1" outlineLevel="1" x14ac:dyDescent="0.25">
      <c r="A50" s="118">
        <v>2014</v>
      </c>
      <c r="B50" s="110">
        <v>279</v>
      </c>
      <c r="C50" s="104" t="s">
        <v>40</v>
      </c>
      <c r="D50" s="104" t="s">
        <v>40</v>
      </c>
      <c r="E50" s="111">
        <v>224</v>
      </c>
      <c r="F50" s="110">
        <v>55</v>
      </c>
      <c r="G50" s="110">
        <v>337</v>
      </c>
      <c r="H50" s="110" t="s">
        <v>40</v>
      </c>
      <c r="I50" s="110">
        <v>93423</v>
      </c>
      <c r="J50" s="110">
        <v>792</v>
      </c>
      <c r="K50" s="111">
        <v>550</v>
      </c>
      <c r="L50" s="110">
        <v>2843</v>
      </c>
      <c r="M50" s="113">
        <v>67.3</v>
      </c>
      <c r="N50" s="113">
        <v>9.9</v>
      </c>
      <c r="O50" s="220"/>
      <c r="P50" s="45"/>
    </row>
    <row r="51" spans="1:16" s="41" customFormat="1" ht="18" customHeight="1" collapsed="1" x14ac:dyDescent="0.25">
      <c r="A51" s="102">
        <v>2015</v>
      </c>
      <c r="B51" s="103">
        <v>213</v>
      </c>
      <c r="C51" s="104" t="s">
        <v>40</v>
      </c>
      <c r="D51" s="104" t="s">
        <v>40</v>
      </c>
      <c r="E51" s="105">
        <v>175</v>
      </c>
      <c r="F51" s="105">
        <v>38</v>
      </c>
      <c r="G51" s="106">
        <v>264</v>
      </c>
      <c r="H51" s="110" t="s">
        <v>40</v>
      </c>
      <c r="I51" s="106">
        <v>84311</v>
      </c>
      <c r="J51" s="106">
        <v>730</v>
      </c>
      <c r="K51" s="105">
        <v>487</v>
      </c>
      <c r="L51" s="104">
        <v>2724</v>
      </c>
      <c r="M51" s="107">
        <v>61.8</v>
      </c>
      <c r="N51" s="107">
        <v>6.7</v>
      </c>
      <c r="O51" s="220">
        <f t="shared" si="1"/>
        <v>2015</v>
      </c>
    </row>
    <row r="52" spans="1:16" s="40" customFormat="1" ht="12.75" hidden="1" customHeight="1" outlineLevel="1" x14ac:dyDescent="0.25">
      <c r="A52" s="118">
        <v>2016</v>
      </c>
      <c r="B52" s="110">
        <v>206</v>
      </c>
      <c r="C52" s="104" t="s">
        <v>40</v>
      </c>
      <c r="D52" s="104" t="s">
        <v>40</v>
      </c>
      <c r="E52" s="111">
        <v>118</v>
      </c>
      <c r="F52" s="110">
        <v>44</v>
      </c>
      <c r="G52" s="110">
        <v>474</v>
      </c>
      <c r="H52" s="110" t="s">
        <v>40</v>
      </c>
      <c r="I52" s="110">
        <v>157479</v>
      </c>
      <c r="J52" s="110">
        <v>1175</v>
      </c>
      <c r="K52" s="111">
        <v>1051</v>
      </c>
      <c r="L52" s="110">
        <v>3588</v>
      </c>
      <c r="M52" s="113">
        <v>85.8</v>
      </c>
      <c r="N52" s="113">
        <v>32.9</v>
      </c>
      <c r="O52" s="220"/>
      <c r="P52" s="45"/>
    </row>
    <row r="53" spans="1:16" s="40" customFormat="1" ht="12.75" hidden="1" customHeight="1" outlineLevel="1" x14ac:dyDescent="0.25">
      <c r="A53" s="118">
        <v>2017</v>
      </c>
      <c r="B53" s="110">
        <v>136</v>
      </c>
      <c r="C53" s="110">
        <v>63</v>
      </c>
      <c r="D53" s="110">
        <v>8</v>
      </c>
      <c r="E53" s="111">
        <f>SUM(C53:D53)</f>
        <v>71</v>
      </c>
      <c r="F53" s="110">
        <v>65</v>
      </c>
      <c r="G53" s="110">
        <v>235</v>
      </c>
      <c r="H53" s="110" t="s">
        <v>40</v>
      </c>
      <c r="I53" s="110">
        <v>76104</v>
      </c>
      <c r="J53" s="110">
        <v>660</v>
      </c>
      <c r="K53" s="111">
        <v>581</v>
      </c>
      <c r="L53" s="110">
        <v>1994</v>
      </c>
      <c r="M53" s="113">
        <v>45.8</v>
      </c>
      <c r="N53" s="113">
        <v>14.4</v>
      </c>
      <c r="O53" s="220"/>
      <c r="P53" s="45"/>
    </row>
    <row r="54" spans="1:16" s="40" customFormat="1" ht="12.75" hidden="1" customHeight="1" outlineLevel="1" x14ac:dyDescent="0.25">
      <c r="A54" s="118">
        <v>2018</v>
      </c>
      <c r="B54" s="110">
        <v>239</v>
      </c>
      <c r="C54" s="104" t="s">
        <v>40</v>
      </c>
      <c r="D54" s="104" t="s">
        <v>40</v>
      </c>
      <c r="E54" s="111">
        <v>167</v>
      </c>
      <c r="F54" s="110">
        <v>72</v>
      </c>
      <c r="G54" s="110">
        <v>366</v>
      </c>
      <c r="H54" s="110" t="s">
        <v>40</v>
      </c>
      <c r="I54" s="110">
        <v>113932</v>
      </c>
      <c r="J54" s="110">
        <v>818</v>
      </c>
      <c r="K54" s="111">
        <v>643</v>
      </c>
      <c r="L54" s="110">
        <v>2933</v>
      </c>
      <c r="M54" s="113">
        <v>69.900000000000006</v>
      </c>
      <c r="N54" s="113">
        <v>19.399999999999999</v>
      </c>
      <c r="O54" s="220"/>
      <c r="P54" s="45"/>
    </row>
    <row r="55" spans="1:16" s="41" customFormat="1" ht="18" hidden="1" customHeight="1" outlineLevel="1" collapsed="1" x14ac:dyDescent="0.25">
      <c r="A55" s="102">
        <v>2019</v>
      </c>
      <c r="B55" s="103">
        <v>192</v>
      </c>
      <c r="E55" s="105">
        <v>148</v>
      </c>
      <c r="F55" s="105">
        <v>44</v>
      </c>
      <c r="G55" s="106">
        <v>272</v>
      </c>
      <c r="H55" s="110" t="s">
        <v>40</v>
      </c>
      <c r="I55" s="106">
        <v>87609</v>
      </c>
      <c r="J55" s="106">
        <v>732</v>
      </c>
      <c r="K55" s="105">
        <v>575</v>
      </c>
      <c r="L55" s="104">
        <v>2132</v>
      </c>
      <c r="M55" s="107">
        <v>52.8</v>
      </c>
      <c r="N55" s="107">
        <v>14.1</v>
      </c>
      <c r="O55" s="220"/>
    </row>
    <row r="56" spans="1:16" s="41" customFormat="1" ht="18" customHeight="1" collapsed="1" x14ac:dyDescent="0.25">
      <c r="A56" s="102">
        <v>2020</v>
      </c>
      <c r="B56" s="103">
        <v>209</v>
      </c>
      <c r="C56" s="104" t="s">
        <v>40</v>
      </c>
      <c r="D56" s="104" t="s">
        <v>40</v>
      </c>
      <c r="E56" s="105">
        <v>152</v>
      </c>
      <c r="F56" s="105">
        <v>57</v>
      </c>
      <c r="G56" s="106">
        <v>291</v>
      </c>
      <c r="H56" s="110" t="s">
        <v>40</v>
      </c>
      <c r="I56" s="106">
        <v>118997</v>
      </c>
      <c r="J56" s="106">
        <v>701</v>
      </c>
      <c r="K56" s="105">
        <v>542</v>
      </c>
      <c r="L56" s="104">
        <v>2241</v>
      </c>
      <c r="M56" s="107">
        <v>58.8</v>
      </c>
      <c r="N56" s="107">
        <v>14.6</v>
      </c>
      <c r="O56" s="220">
        <f t="shared" si="1"/>
        <v>2020</v>
      </c>
    </row>
    <row r="57" spans="1:16" s="40" customFormat="1" ht="12.75" hidden="1" customHeight="1" outlineLevel="1" x14ac:dyDescent="0.25">
      <c r="A57" s="118">
        <v>2021</v>
      </c>
      <c r="B57" s="110">
        <v>135</v>
      </c>
      <c r="C57" s="104" t="s">
        <v>40</v>
      </c>
      <c r="D57" s="104" t="s">
        <v>40</v>
      </c>
      <c r="E57" s="111">
        <v>70</v>
      </c>
      <c r="F57" s="110">
        <v>65</v>
      </c>
      <c r="G57" s="110">
        <v>337</v>
      </c>
      <c r="H57" s="110" t="s">
        <v>40</v>
      </c>
      <c r="I57" s="110">
        <v>104175</v>
      </c>
      <c r="J57" s="110">
        <v>941</v>
      </c>
      <c r="K57" s="111">
        <v>866</v>
      </c>
      <c r="L57" s="110">
        <v>2605</v>
      </c>
      <c r="M57" s="113">
        <v>67.400000000000006</v>
      </c>
      <c r="N57" s="113">
        <v>11</v>
      </c>
      <c r="O57" s="220"/>
      <c r="P57" s="45"/>
    </row>
    <row r="58" spans="1:16" s="41" customFormat="1" ht="18" customHeight="1" collapsed="1" x14ac:dyDescent="0.25">
      <c r="A58" s="102">
        <v>2022</v>
      </c>
      <c r="B58" s="103">
        <v>99</v>
      </c>
      <c r="C58" s="104" t="s">
        <v>40</v>
      </c>
      <c r="D58" s="104" t="s">
        <v>40</v>
      </c>
      <c r="E58" s="105">
        <v>70</v>
      </c>
      <c r="F58" s="105">
        <v>29</v>
      </c>
      <c r="G58" s="106">
        <v>172</v>
      </c>
      <c r="H58" s="110" t="s">
        <v>40</v>
      </c>
      <c r="I58" s="106">
        <v>64041</v>
      </c>
      <c r="J58" s="106">
        <v>476</v>
      </c>
      <c r="K58" s="105">
        <v>402</v>
      </c>
      <c r="L58" s="104">
        <v>1314</v>
      </c>
      <c r="M58" s="107">
        <v>34.1</v>
      </c>
      <c r="N58" s="107">
        <v>8.6999999999999993</v>
      </c>
      <c r="O58" s="220"/>
    </row>
    <row r="59" spans="1:16" s="40" customFormat="1" ht="12.75" customHeight="1" x14ac:dyDescent="0.25">
      <c r="A59" s="118">
        <v>2023</v>
      </c>
      <c r="B59" s="110">
        <v>169</v>
      </c>
      <c r="C59" s="104" t="s">
        <v>40</v>
      </c>
      <c r="D59" s="104" t="s">
        <v>40</v>
      </c>
      <c r="E59" s="111">
        <v>132</v>
      </c>
      <c r="F59" s="110">
        <v>37</v>
      </c>
      <c r="G59" s="110">
        <v>263</v>
      </c>
      <c r="H59" s="110" t="s">
        <v>40</v>
      </c>
      <c r="I59" s="110">
        <v>97760</v>
      </c>
      <c r="J59" s="110">
        <v>560</v>
      </c>
      <c r="K59" s="111">
        <v>424</v>
      </c>
      <c r="L59" s="110">
        <v>1939</v>
      </c>
      <c r="M59" s="113">
        <v>51.7</v>
      </c>
      <c r="N59" s="113">
        <v>7.2</v>
      </c>
      <c r="O59" s="220"/>
      <c r="P59" s="45"/>
    </row>
    <row r="60" spans="1:16" s="40" customFormat="1" ht="12.75" customHeight="1" x14ac:dyDescent="0.25">
      <c r="A60" s="118">
        <v>2024</v>
      </c>
      <c r="B60" s="110">
        <v>83</v>
      </c>
      <c r="C60" s="104" t="s">
        <v>40</v>
      </c>
      <c r="D60" s="104" t="s">
        <v>40</v>
      </c>
      <c r="E60" s="111">
        <v>55</v>
      </c>
      <c r="F60" s="110">
        <v>28</v>
      </c>
      <c r="G60" s="110">
        <v>150</v>
      </c>
      <c r="H60" s="110" t="s">
        <v>40</v>
      </c>
      <c r="I60" s="110">
        <v>70861</v>
      </c>
      <c r="J60" s="110">
        <v>387</v>
      </c>
      <c r="K60" s="111">
        <v>324</v>
      </c>
      <c r="L60" s="110">
        <v>1189</v>
      </c>
      <c r="M60" s="113">
        <v>29.7</v>
      </c>
      <c r="N60" s="113">
        <v>4.3</v>
      </c>
      <c r="O60" s="220">
        <f t="shared" si="1"/>
        <v>2024</v>
      </c>
      <c r="P60" s="45"/>
    </row>
    <row r="61" spans="1:16" s="40" customFormat="1" ht="15.75" customHeight="1" x14ac:dyDescent="0.25">
      <c r="A61" s="125" t="s">
        <v>212</v>
      </c>
      <c r="B61" s="42"/>
      <c r="C61" s="42"/>
      <c r="D61" s="42"/>
      <c r="E61" s="43"/>
      <c r="F61" s="42"/>
      <c r="G61" s="42"/>
      <c r="H61" s="46"/>
      <c r="I61" s="43"/>
      <c r="J61" s="42"/>
      <c r="K61" s="42"/>
      <c r="L61" s="42"/>
      <c r="M61" s="45"/>
      <c r="N61" s="45"/>
    </row>
    <row r="62" spans="1:16" s="40" customFormat="1" ht="12.75" x14ac:dyDescent="0.25">
      <c r="A62" s="125" t="s">
        <v>213</v>
      </c>
      <c r="B62" s="42"/>
      <c r="C62" s="42"/>
      <c r="D62" s="42"/>
      <c r="E62" s="43"/>
      <c r="F62" s="42"/>
      <c r="G62" s="42"/>
      <c r="H62" s="46"/>
      <c r="I62" s="43"/>
      <c r="J62" s="42"/>
      <c r="K62" s="42"/>
      <c r="L62" s="42"/>
      <c r="M62" s="45"/>
      <c r="N62" s="45"/>
    </row>
    <row r="63" spans="1:16" ht="18" customHeight="1" x14ac:dyDescent="0.3">
      <c r="A63" s="392" t="s">
        <v>214</v>
      </c>
      <c r="B63" s="392"/>
      <c r="C63" s="392"/>
      <c r="D63" s="392"/>
      <c r="E63" s="392"/>
      <c r="F63" s="392"/>
      <c r="G63" s="392"/>
      <c r="H63" s="392"/>
      <c r="I63" s="392"/>
      <c r="J63" s="392"/>
      <c r="K63" s="392"/>
      <c r="L63" s="392"/>
      <c r="M63" s="392"/>
      <c r="N63" s="392"/>
    </row>
    <row r="64" spans="1:16" x14ac:dyDescent="0.3">
      <c r="B64" s="42"/>
      <c r="C64" s="42"/>
      <c r="D64" s="42"/>
      <c r="E64" s="42"/>
      <c r="F64" s="42"/>
    </row>
    <row r="65" spans="1:14" x14ac:dyDescent="0.3">
      <c r="B65" s="48"/>
      <c r="D65" s="48"/>
    </row>
    <row r="66" spans="1:14" x14ac:dyDescent="0.3">
      <c r="E66" s="48"/>
      <c r="J66" s="48"/>
      <c r="K66" s="49"/>
    </row>
    <row r="68" spans="1:14" x14ac:dyDescent="0.3">
      <c r="G68" s="49"/>
      <c r="J68" s="49"/>
    </row>
    <row r="72" spans="1:14" x14ac:dyDescent="0.3">
      <c r="E72" s="47">
        <v>14267</v>
      </c>
    </row>
    <row r="76" spans="1:14" x14ac:dyDescent="0.3">
      <c r="A76" s="418"/>
      <c r="B76" s="418"/>
      <c r="C76" s="418"/>
      <c r="D76" s="418"/>
      <c r="E76" s="418"/>
      <c r="F76" s="418"/>
      <c r="G76" s="418"/>
      <c r="H76" s="418"/>
      <c r="I76" s="418"/>
      <c r="J76" s="418"/>
      <c r="K76" s="418"/>
      <c r="L76" s="418"/>
      <c r="M76" s="418"/>
      <c r="N76" s="418"/>
    </row>
    <row r="81" spans="2:11" x14ac:dyDescent="0.3">
      <c r="B81" s="47">
        <v>2017</v>
      </c>
      <c r="C81" s="47">
        <v>170</v>
      </c>
      <c r="D81" s="47">
        <v>322</v>
      </c>
      <c r="E81" s="47">
        <v>34251</v>
      </c>
      <c r="F81" s="47">
        <v>137</v>
      </c>
      <c r="G81" s="47">
        <v>115</v>
      </c>
      <c r="H81" s="47">
        <v>215</v>
      </c>
      <c r="I81" s="47">
        <v>10</v>
      </c>
      <c r="J81" s="47">
        <v>141</v>
      </c>
      <c r="K81" s="47">
        <v>37</v>
      </c>
    </row>
  </sheetData>
  <mergeCells count="21">
    <mergeCell ref="O7:T7"/>
    <mergeCell ref="B10:F10"/>
    <mergeCell ref="M10:N10"/>
    <mergeCell ref="A3:A10"/>
    <mergeCell ref="B3:F3"/>
    <mergeCell ref="G3:G9"/>
    <mergeCell ref="J3:K3"/>
    <mergeCell ref="B4:B9"/>
    <mergeCell ref="C4:F4"/>
    <mergeCell ref="J4:J9"/>
    <mergeCell ref="K4:K9"/>
    <mergeCell ref="E5:E6"/>
    <mergeCell ref="F5:F6"/>
    <mergeCell ref="A63:N63"/>
    <mergeCell ref="A76:N76"/>
    <mergeCell ref="C7:D7"/>
    <mergeCell ref="E7:F9"/>
    <mergeCell ref="I3:I9"/>
    <mergeCell ref="L3:L9"/>
    <mergeCell ref="M3:M9"/>
    <mergeCell ref="N3:N9"/>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12"/>
  <sheetViews>
    <sheetView showGridLines="0" view="pageLayout" topLeftCell="A4" zoomScaleNormal="100" zoomScaleSheetLayoutView="110" workbookViewId="0">
      <selection activeCell="D67" sqref="D67"/>
    </sheetView>
  </sheetViews>
  <sheetFormatPr baseColWidth="10" defaultRowHeight="15" outlineLevelRow="2" outlineLevelCol="1" x14ac:dyDescent="0.3"/>
  <cols>
    <col min="1" max="1" width="8" style="30" customWidth="1"/>
    <col min="2" max="2" width="13.85546875" style="30" customWidth="1"/>
    <col min="3" max="10" width="7.85546875" style="30" customWidth="1"/>
    <col min="11" max="11" width="11.42578125" style="150" hidden="1" customWidth="1" outlineLevel="1"/>
    <col min="12" max="12" width="11.42578125" style="30" collapsed="1"/>
    <col min="13" max="255" width="11.42578125" style="30"/>
    <col min="256" max="256" width="10.5703125" style="30" customWidth="1"/>
    <col min="257" max="257" width="8.7109375" style="30" customWidth="1"/>
    <col min="258" max="258" width="6.7109375" style="30" customWidth="1"/>
    <col min="259" max="259" width="8.7109375" style="30" customWidth="1"/>
    <col min="260" max="260" width="5.7109375" style="30" customWidth="1"/>
    <col min="261" max="261" width="8.7109375" style="30" customWidth="1"/>
    <col min="262" max="262" width="6.7109375" style="30" customWidth="1"/>
    <col min="263" max="263" width="8.7109375" style="30" customWidth="1"/>
    <col min="264" max="264" width="5.7109375" style="30" customWidth="1"/>
    <col min="265" max="265" width="8.7109375" style="30" customWidth="1"/>
    <col min="266" max="266" width="6.7109375" style="30" customWidth="1"/>
    <col min="267" max="511" width="11.42578125" style="30"/>
    <col min="512" max="512" width="10.5703125" style="30" customWidth="1"/>
    <col min="513" max="513" width="8.7109375" style="30" customWidth="1"/>
    <col min="514" max="514" width="6.7109375" style="30" customWidth="1"/>
    <col min="515" max="515" width="8.7109375" style="30" customWidth="1"/>
    <col min="516" max="516" width="5.7109375" style="30" customWidth="1"/>
    <col min="517" max="517" width="8.7109375" style="30" customWidth="1"/>
    <col min="518" max="518" width="6.7109375" style="30" customWidth="1"/>
    <col min="519" max="519" width="8.7109375" style="30" customWidth="1"/>
    <col min="520" max="520" width="5.7109375" style="30" customWidth="1"/>
    <col min="521" max="521" width="8.7109375" style="30" customWidth="1"/>
    <col min="522" max="522" width="6.7109375" style="30" customWidth="1"/>
    <col min="523" max="767" width="11.42578125" style="30"/>
    <col min="768" max="768" width="10.5703125" style="30" customWidth="1"/>
    <col min="769" max="769" width="8.7109375" style="30" customWidth="1"/>
    <col min="770" max="770" width="6.7109375" style="30" customWidth="1"/>
    <col min="771" max="771" width="8.7109375" style="30" customWidth="1"/>
    <col min="772" max="772" width="5.7109375" style="30" customWidth="1"/>
    <col min="773" max="773" width="8.7109375" style="30" customWidth="1"/>
    <col min="774" max="774" width="6.7109375" style="30" customWidth="1"/>
    <col min="775" max="775" width="8.7109375" style="30" customWidth="1"/>
    <col min="776" max="776" width="5.7109375" style="30" customWidth="1"/>
    <col min="777" max="777" width="8.7109375" style="30" customWidth="1"/>
    <col min="778" max="778" width="6.7109375" style="30" customWidth="1"/>
    <col min="779" max="1023" width="11.42578125" style="30"/>
    <col min="1024" max="1024" width="10.5703125" style="30" customWidth="1"/>
    <col min="1025" max="1025" width="8.7109375" style="30" customWidth="1"/>
    <col min="1026" max="1026" width="6.7109375" style="30" customWidth="1"/>
    <col min="1027" max="1027" width="8.7109375" style="30" customWidth="1"/>
    <col min="1028" max="1028" width="5.7109375" style="30" customWidth="1"/>
    <col min="1029" max="1029" width="8.7109375" style="30" customWidth="1"/>
    <col min="1030" max="1030" width="6.7109375" style="30" customWidth="1"/>
    <col min="1031" max="1031" width="8.7109375" style="30" customWidth="1"/>
    <col min="1032" max="1032" width="5.7109375" style="30" customWidth="1"/>
    <col min="1033" max="1033" width="8.7109375" style="30" customWidth="1"/>
    <col min="1034" max="1034" width="6.7109375" style="30" customWidth="1"/>
    <col min="1035" max="1279" width="11.42578125" style="30"/>
    <col min="1280" max="1280" width="10.5703125" style="30" customWidth="1"/>
    <col min="1281" max="1281" width="8.7109375" style="30" customWidth="1"/>
    <col min="1282" max="1282" width="6.7109375" style="30" customWidth="1"/>
    <col min="1283" max="1283" width="8.7109375" style="30" customWidth="1"/>
    <col min="1284" max="1284" width="5.7109375" style="30" customWidth="1"/>
    <col min="1285" max="1285" width="8.7109375" style="30" customWidth="1"/>
    <col min="1286" max="1286" width="6.7109375" style="30" customWidth="1"/>
    <col min="1287" max="1287" width="8.7109375" style="30" customWidth="1"/>
    <col min="1288" max="1288" width="5.7109375" style="30" customWidth="1"/>
    <col min="1289" max="1289" width="8.7109375" style="30" customWidth="1"/>
    <col min="1290" max="1290" width="6.7109375" style="30" customWidth="1"/>
    <col min="1291" max="1535" width="11.42578125" style="30"/>
    <col min="1536" max="1536" width="10.5703125" style="30" customWidth="1"/>
    <col min="1537" max="1537" width="8.7109375" style="30" customWidth="1"/>
    <col min="1538" max="1538" width="6.7109375" style="30" customWidth="1"/>
    <col min="1539" max="1539" width="8.7109375" style="30" customWidth="1"/>
    <col min="1540" max="1540" width="5.7109375" style="30" customWidth="1"/>
    <col min="1541" max="1541" width="8.7109375" style="30" customWidth="1"/>
    <col min="1542" max="1542" width="6.7109375" style="30" customWidth="1"/>
    <col min="1543" max="1543" width="8.7109375" style="30" customWidth="1"/>
    <col min="1544" max="1544" width="5.7109375" style="30" customWidth="1"/>
    <col min="1545" max="1545" width="8.7109375" style="30" customWidth="1"/>
    <col min="1546" max="1546" width="6.7109375" style="30" customWidth="1"/>
    <col min="1547" max="1791" width="11.42578125" style="30"/>
    <col min="1792" max="1792" width="10.5703125" style="30" customWidth="1"/>
    <col min="1793" max="1793" width="8.7109375" style="30" customWidth="1"/>
    <col min="1794" max="1794" width="6.7109375" style="30" customWidth="1"/>
    <col min="1795" max="1795" width="8.7109375" style="30" customWidth="1"/>
    <col min="1796" max="1796" width="5.7109375" style="30" customWidth="1"/>
    <col min="1797" max="1797" width="8.7109375" style="30" customWidth="1"/>
    <col min="1798" max="1798" width="6.7109375" style="30" customWidth="1"/>
    <col min="1799" max="1799" width="8.7109375" style="30" customWidth="1"/>
    <col min="1800" max="1800" width="5.7109375" style="30" customWidth="1"/>
    <col min="1801" max="1801" width="8.7109375" style="30" customWidth="1"/>
    <col min="1802" max="1802" width="6.7109375" style="30" customWidth="1"/>
    <col min="1803" max="2047" width="11.42578125" style="30"/>
    <col min="2048" max="2048" width="10.5703125" style="30" customWidth="1"/>
    <col min="2049" max="2049" width="8.7109375" style="30" customWidth="1"/>
    <col min="2050" max="2050" width="6.7109375" style="30" customWidth="1"/>
    <col min="2051" max="2051" width="8.7109375" style="30" customWidth="1"/>
    <col min="2052" max="2052" width="5.7109375" style="30" customWidth="1"/>
    <col min="2053" max="2053" width="8.7109375" style="30" customWidth="1"/>
    <col min="2054" max="2054" width="6.7109375" style="30" customWidth="1"/>
    <col min="2055" max="2055" width="8.7109375" style="30" customWidth="1"/>
    <col min="2056" max="2056" width="5.7109375" style="30" customWidth="1"/>
    <col min="2057" max="2057" width="8.7109375" style="30" customWidth="1"/>
    <col min="2058" max="2058" width="6.7109375" style="30" customWidth="1"/>
    <col min="2059" max="2303" width="11.42578125" style="30"/>
    <col min="2304" max="2304" width="10.5703125" style="30" customWidth="1"/>
    <col min="2305" max="2305" width="8.7109375" style="30" customWidth="1"/>
    <col min="2306" max="2306" width="6.7109375" style="30" customWidth="1"/>
    <col min="2307" max="2307" width="8.7109375" style="30" customWidth="1"/>
    <col min="2308" max="2308" width="5.7109375" style="30" customWidth="1"/>
    <col min="2309" max="2309" width="8.7109375" style="30" customWidth="1"/>
    <col min="2310" max="2310" width="6.7109375" style="30" customWidth="1"/>
    <col min="2311" max="2311" width="8.7109375" style="30" customWidth="1"/>
    <col min="2312" max="2312" width="5.7109375" style="30" customWidth="1"/>
    <col min="2313" max="2313" width="8.7109375" style="30" customWidth="1"/>
    <col min="2314" max="2314" width="6.7109375" style="30" customWidth="1"/>
    <col min="2315" max="2559" width="11.42578125" style="30"/>
    <col min="2560" max="2560" width="10.5703125" style="30" customWidth="1"/>
    <col min="2561" max="2561" width="8.7109375" style="30" customWidth="1"/>
    <col min="2562" max="2562" width="6.7109375" style="30" customWidth="1"/>
    <col min="2563" max="2563" width="8.7109375" style="30" customWidth="1"/>
    <col min="2564" max="2564" width="5.7109375" style="30" customWidth="1"/>
    <col min="2565" max="2565" width="8.7109375" style="30" customWidth="1"/>
    <col min="2566" max="2566" width="6.7109375" style="30" customWidth="1"/>
    <col min="2567" max="2567" width="8.7109375" style="30" customWidth="1"/>
    <col min="2568" max="2568" width="5.7109375" style="30" customWidth="1"/>
    <col min="2569" max="2569" width="8.7109375" style="30" customWidth="1"/>
    <col min="2570" max="2570" width="6.7109375" style="30" customWidth="1"/>
    <col min="2571" max="2815" width="11.42578125" style="30"/>
    <col min="2816" max="2816" width="10.5703125" style="30" customWidth="1"/>
    <col min="2817" max="2817" width="8.7109375" style="30" customWidth="1"/>
    <col min="2818" max="2818" width="6.7109375" style="30" customWidth="1"/>
    <col min="2819" max="2819" width="8.7109375" style="30" customWidth="1"/>
    <col min="2820" max="2820" width="5.7109375" style="30" customWidth="1"/>
    <col min="2821" max="2821" width="8.7109375" style="30" customWidth="1"/>
    <col min="2822" max="2822" width="6.7109375" style="30" customWidth="1"/>
    <col min="2823" max="2823" width="8.7109375" style="30" customWidth="1"/>
    <col min="2824" max="2824" width="5.7109375" style="30" customWidth="1"/>
    <col min="2825" max="2825" width="8.7109375" style="30" customWidth="1"/>
    <col min="2826" max="2826" width="6.7109375" style="30" customWidth="1"/>
    <col min="2827" max="3071" width="11.42578125" style="30"/>
    <col min="3072" max="3072" width="10.5703125" style="30" customWidth="1"/>
    <col min="3073" max="3073" width="8.7109375" style="30" customWidth="1"/>
    <col min="3074" max="3074" width="6.7109375" style="30" customWidth="1"/>
    <col min="3075" max="3075" width="8.7109375" style="30" customWidth="1"/>
    <col min="3076" max="3076" width="5.7109375" style="30" customWidth="1"/>
    <col min="3077" max="3077" width="8.7109375" style="30" customWidth="1"/>
    <col min="3078" max="3078" width="6.7109375" style="30" customWidth="1"/>
    <col min="3079" max="3079" width="8.7109375" style="30" customWidth="1"/>
    <col min="3080" max="3080" width="5.7109375" style="30" customWidth="1"/>
    <col min="3081" max="3081" width="8.7109375" style="30" customWidth="1"/>
    <col min="3082" max="3082" width="6.7109375" style="30" customWidth="1"/>
    <col min="3083" max="3327" width="11.42578125" style="30"/>
    <col min="3328" max="3328" width="10.5703125" style="30" customWidth="1"/>
    <col min="3329" max="3329" width="8.7109375" style="30" customWidth="1"/>
    <col min="3330" max="3330" width="6.7109375" style="30" customWidth="1"/>
    <col min="3331" max="3331" width="8.7109375" style="30" customWidth="1"/>
    <col min="3332" max="3332" width="5.7109375" style="30" customWidth="1"/>
    <col min="3333" max="3333" width="8.7109375" style="30" customWidth="1"/>
    <col min="3334" max="3334" width="6.7109375" style="30" customWidth="1"/>
    <col min="3335" max="3335" width="8.7109375" style="30" customWidth="1"/>
    <col min="3336" max="3336" width="5.7109375" style="30" customWidth="1"/>
    <col min="3337" max="3337" width="8.7109375" style="30" customWidth="1"/>
    <col min="3338" max="3338" width="6.7109375" style="30" customWidth="1"/>
    <col min="3339" max="3583" width="11.42578125" style="30"/>
    <col min="3584" max="3584" width="10.5703125" style="30" customWidth="1"/>
    <col min="3585" max="3585" width="8.7109375" style="30" customWidth="1"/>
    <col min="3586" max="3586" width="6.7109375" style="30" customWidth="1"/>
    <col min="3587" max="3587" width="8.7109375" style="30" customWidth="1"/>
    <col min="3588" max="3588" width="5.7109375" style="30" customWidth="1"/>
    <col min="3589" max="3589" width="8.7109375" style="30" customWidth="1"/>
    <col min="3590" max="3590" width="6.7109375" style="30" customWidth="1"/>
    <col min="3591" max="3591" width="8.7109375" style="30" customWidth="1"/>
    <col min="3592" max="3592" width="5.7109375" style="30" customWidth="1"/>
    <col min="3593" max="3593" width="8.7109375" style="30" customWidth="1"/>
    <col min="3594" max="3594" width="6.7109375" style="30" customWidth="1"/>
    <col min="3595" max="3839" width="11.42578125" style="30"/>
    <col min="3840" max="3840" width="10.5703125" style="30" customWidth="1"/>
    <col min="3841" max="3841" width="8.7109375" style="30" customWidth="1"/>
    <col min="3842" max="3842" width="6.7109375" style="30" customWidth="1"/>
    <col min="3843" max="3843" width="8.7109375" style="30" customWidth="1"/>
    <col min="3844" max="3844" width="5.7109375" style="30" customWidth="1"/>
    <col min="3845" max="3845" width="8.7109375" style="30" customWidth="1"/>
    <col min="3846" max="3846" width="6.7109375" style="30" customWidth="1"/>
    <col min="3847" max="3847" width="8.7109375" style="30" customWidth="1"/>
    <col min="3848" max="3848" width="5.7109375" style="30" customWidth="1"/>
    <col min="3849" max="3849" width="8.7109375" style="30" customWidth="1"/>
    <col min="3850" max="3850" width="6.7109375" style="30" customWidth="1"/>
    <col min="3851" max="4095" width="11.42578125" style="30"/>
    <col min="4096" max="4096" width="10.5703125" style="30" customWidth="1"/>
    <col min="4097" max="4097" width="8.7109375" style="30" customWidth="1"/>
    <col min="4098" max="4098" width="6.7109375" style="30" customWidth="1"/>
    <col min="4099" max="4099" width="8.7109375" style="30" customWidth="1"/>
    <col min="4100" max="4100" width="5.7109375" style="30" customWidth="1"/>
    <col min="4101" max="4101" width="8.7109375" style="30" customWidth="1"/>
    <col min="4102" max="4102" width="6.7109375" style="30" customWidth="1"/>
    <col min="4103" max="4103" width="8.7109375" style="30" customWidth="1"/>
    <col min="4104" max="4104" width="5.7109375" style="30" customWidth="1"/>
    <col min="4105" max="4105" width="8.7109375" style="30" customWidth="1"/>
    <col min="4106" max="4106" width="6.7109375" style="30" customWidth="1"/>
    <col min="4107" max="4351" width="11.42578125" style="30"/>
    <col min="4352" max="4352" width="10.5703125" style="30" customWidth="1"/>
    <col min="4353" max="4353" width="8.7109375" style="30" customWidth="1"/>
    <col min="4354" max="4354" width="6.7109375" style="30" customWidth="1"/>
    <col min="4355" max="4355" width="8.7109375" style="30" customWidth="1"/>
    <col min="4356" max="4356" width="5.7109375" style="30" customWidth="1"/>
    <col min="4357" max="4357" width="8.7109375" style="30" customWidth="1"/>
    <col min="4358" max="4358" width="6.7109375" style="30" customWidth="1"/>
    <col min="4359" max="4359" width="8.7109375" style="30" customWidth="1"/>
    <col min="4360" max="4360" width="5.7109375" style="30" customWidth="1"/>
    <col min="4361" max="4361" width="8.7109375" style="30" customWidth="1"/>
    <col min="4362" max="4362" width="6.7109375" style="30" customWidth="1"/>
    <col min="4363" max="4607" width="11.42578125" style="30"/>
    <col min="4608" max="4608" width="10.5703125" style="30" customWidth="1"/>
    <col min="4609" max="4609" width="8.7109375" style="30" customWidth="1"/>
    <col min="4610" max="4610" width="6.7109375" style="30" customWidth="1"/>
    <col min="4611" max="4611" width="8.7109375" style="30" customWidth="1"/>
    <col min="4612" max="4612" width="5.7109375" style="30" customWidth="1"/>
    <col min="4613" max="4613" width="8.7109375" style="30" customWidth="1"/>
    <col min="4614" max="4614" width="6.7109375" style="30" customWidth="1"/>
    <col min="4615" max="4615" width="8.7109375" style="30" customWidth="1"/>
    <col min="4616" max="4616" width="5.7109375" style="30" customWidth="1"/>
    <col min="4617" max="4617" width="8.7109375" style="30" customWidth="1"/>
    <col min="4618" max="4618" width="6.7109375" style="30" customWidth="1"/>
    <col min="4619" max="4863" width="11.42578125" style="30"/>
    <col min="4864" max="4864" width="10.5703125" style="30" customWidth="1"/>
    <col min="4865" max="4865" width="8.7109375" style="30" customWidth="1"/>
    <col min="4866" max="4866" width="6.7109375" style="30" customWidth="1"/>
    <col min="4867" max="4867" width="8.7109375" style="30" customWidth="1"/>
    <col min="4868" max="4868" width="5.7109375" style="30" customWidth="1"/>
    <col min="4869" max="4869" width="8.7109375" style="30" customWidth="1"/>
    <col min="4870" max="4870" width="6.7109375" style="30" customWidth="1"/>
    <col min="4871" max="4871" width="8.7109375" style="30" customWidth="1"/>
    <col min="4872" max="4872" width="5.7109375" style="30" customWidth="1"/>
    <col min="4873" max="4873" width="8.7109375" style="30" customWidth="1"/>
    <col min="4874" max="4874" width="6.7109375" style="30" customWidth="1"/>
    <col min="4875" max="5119" width="11.42578125" style="30"/>
    <col min="5120" max="5120" width="10.5703125" style="30" customWidth="1"/>
    <col min="5121" max="5121" width="8.7109375" style="30" customWidth="1"/>
    <col min="5122" max="5122" width="6.7109375" style="30" customWidth="1"/>
    <col min="5123" max="5123" width="8.7109375" style="30" customWidth="1"/>
    <col min="5124" max="5124" width="5.7109375" style="30" customWidth="1"/>
    <col min="5125" max="5125" width="8.7109375" style="30" customWidth="1"/>
    <col min="5126" max="5126" width="6.7109375" style="30" customWidth="1"/>
    <col min="5127" max="5127" width="8.7109375" style="30" customWidth="1"/>
    <col min="5128" max="5128" width="5.7109375" style="30" customWidth="1"/>
    <col min="5129" max="5129" width="8.7109375" style="30" customWidth="1"/>
    <col min="5130" max="5130" width="6.7109375" style="30" customWidth="1"/>
    <col min="5131" max="5375" width="11.42578125" style="30"/>
    <col min="5376" max="5376" width="10.5703125" style="30" customWidth="1"/>
    <col min="5377" max="5377" width="8.7109375" style="30" customWidth="1"/>
    <col min="5378" max="5378" width="6.7109375" style="30" customWidth="1"/>
    <col min="5379" max="5379" width="8.7109375" style="30" customWidth="1"/>
    <col min="5380" max="5380" width="5.7109375" style="30" customWidth="1"/>
    <col min="5381" max="5381" width="8.7109375" style="30" customWidth="1"/>
    <col min="5382" max="5382" width="6.7109375" style="30" customWidth="1"/>
    <col min="5383" max="5383" width="8.7109375" style="30" customWidth="1"/>
    <col min="5384" max="5384" width="5.7109375" style="30" customWidth="1"/>
    <col min="5385" max="5385" width="8.7109375" style="30" customWidth="1"/>
    <col min="5386" max="5386" width="6.7109375" style="30" customWidth="1"/>
    <col min="5387" max="5631" width="11.42578125" style="30"/>
    <col min="5632" max="5632" width="10.5703125" style="30" customWidth="1"/>
    <col min="5633" max="5633" width="8.7109375" style="30" customWidth="1"/>
    <col min="5634" max="5634" width="6.7109375" style="30" customWidth="1"/>
    <col min="5635" max="5635" width="8.7109375" style="30" customWidth="1"/>
    <col min="5636" max="5636" width="5.7109375" style="30" customWidth="1"/>
    <col min="5637" max="5637" width="8.7109375" style="30" customWidth="1"/>
    <col min="5638" max="5638" width="6.7109375" style="30" customWidth="1"/>
    <col min="5639" max="5639" width="8.7109375" style="30" customWidth="1"/>
    <col min="5640" max="5640" width="5.7109375" style="30" customWidth="1"/>
    <col min="5641" max="5641" width="8.7109375" style="30" customWidth="1"/>
    <col min="5642" max="5642" width="6.7109375" style="30" customWidth="1"/>
    <col min="5643" max="5887" width="11.42578125" style="30"/>
    <col min="5888" max="5888" width="10.5703125" style="30" customWidth="1"/>
    <col min="5889" max="5889" width="8.7109375" style="30" customWidth="1"/>
    <col min="5890" max="5890" width="6.7109375" style="30" customWidth="1"/>
    <col min="5891" max="5891" width="8.7109375" style="30" customWidth="1"/>
    <col min="5892" max="5892" width="5.7109375" style="30" customWidth="1"/>
    <col min="5893" max="5893" width="8.7109375" style="30" customWidth="1"/>
    <col min="5894" max="5894" width="6.7109375" style="30" customWidth="1"/>
    <col min="5895" max="5895" width="8.7109375" style="30" customWidth="1"/>
    <col min="5896" max="5896" width="5.7109375" style="30" customWidth="1"/>
    <col min="5897" max="5897" width="8.7109375" style="30" customWidth="1"/>
    <col min="5898" max="5898" width="6.7109375" style="30" customWidth="1"/>
    <col min="5899" max="6143" width="11.42578125" style="30"/>
    <col min="6144" max="6144" width="10.5703125" style="30" customWidth="1"/>
    <col min="6145" max="6145" width="8.7109375" style="30" customWidth="1"/>
    <col min="6146" max="6146" width="6.7109375" style="30" customWidth="1"/>
    <col min="6147" max="6147" width="8.7109375" style="30" customWidth="1"/>
    <col min="6148" max="6148" width="5.7109375" style="30" customWidth="1"/>
    <col min="6149" max="6149" width="8.7109375" style="30" customWidth="1"/>
    <col min="6150" max="6150" width="6.7109375" style="30" customWidth="1"/>
    <col min="6151" max="6151" width="8.7109375" style="30" customWidth="1"/>
    <col min="6152" max="6152" width="5.7109375" style="30" customWidth="1"/>
    <col min="6153" max="6153" width="8.7109375" style="30" customWidth="1"/>
    <col min="6154" max="6154" width="6.7109375" style="30" customWidth="1"/>
    <col min="6155" max="6399" width="11.42578125" style="30"/>
    <col min="6400" max="6400" width="10.5703125" style="30" customWidth="1"/>
    <col min="6401" max="6401" width="8.7109375" style="30" customWidth="1"/>
    <col min="6402" max="6402" width="6.7109375" style="30" customWidth="1"/>
    <col min="6403" max="6403" width="8.7109375" style="30" customWidth="1"/>
    <col min="6404" max="6404" width="5.7109375" style="30" customWidth="1"/>
    <col min="6405" max="6405" width="8.7109375" style="30" customWidth="1"/>
    <col min="6406" max="6406" width="6.7109375" style="30" customWidth="1"/>
    <col min="6407" max="6407" width="8.7109375" style="30" customWidth="1"/>
    <col min="6408" max="6408" width="5.7109375" style="30" customWidth="1"/>
    <col min="6409" max="6409" width="8.7109375" style="30" customWidth="1"/>
    <col min="6410" max="6410" width="6.7109375" style="30" customWidth="1"/>
    <col min="6411" max="6655" width="11.42578125" style="30"/>
    <col min="6656" max="6656" width="10.5703125" style="30" customWidth="1"/>
    <col min="6657" max="6657" width="8.7109375" style="30" customWidth="1"/>
    <col min="6658" max="6658" width="6.7109375" style="30" customWidth="1"/>
    <col min="6659" max="6659" width="8.7109375" style="30" customWidth="1"/>
    <col min="6660" max="6660" width="5.7109375" style="30" customWidth="1"/>
    <col min="6661" max="6661" width="8.7109375" style="30" customWidth="1"/>
    <col min="6662" max="6662" width="6.7109375" style="30" customWidth="1"/>
    <col min="6663" max="6663" width="8.7109375" style="30" customWidth="1"/>
    <col min="6664" max="6664" width="5.7109375" style="30" customWidth="1"/>
    <col min="6665" max="6665" width="8.7109375" style="30" customWidth="1"/>
    <col min="6666" max="6666" width="6.7109375" style="30" customWidth="1"/>
    <col min="6667" max="6911" width="11.42578125" style="30"/>
    <col min="6912" max="6912" width="10.5703125" style="30" customWidth="1"/>
    <col min="6913" max="6913" width="8.7109375" style="30" customWidth="1"/>
    <col min="6914" max="6914" width="6.7109375" style="30" customWidth="1"/>
    <col min="6915" max="6915" width="8.7109375" style="30" customWidth="1"/>
    <col min="6916" max="6916" width="5.7109375" style="30" customWidth="1"/>
    <col min="6917" max="6917" width="8.7109375" style="30" customWidth="1"/>
    <col min="6918" max="6918" width="6.7109375" style="30" customWidth="1"/>
    <col min="6919" max="6919" width="8.7109375" style="30" customWidth="1"/>
    <col min="6920" max="6920" width="5.7109375" style="30" customWidth="1"/>
    <col min="6921" max="6921" width="8.7109375" style="30" customWidth="1"/>
    <col min="6922" max="6922" width="6.7109375" style="30" customWidth="1"/>
    <col min="6923" max="7167" width="11.42578125" style="30"/>
    <col min="7168" max="7168" width="10.5703125" style="30" customWidth="1"/>
    <col min="7169" max="7169" width="8.7109375" style="30" customWidth="1"/>
    <col min="7170" max="7170" width="6.7109375" style="30" customWidth="1"/>
    <col min="7171" max="7171" width="8.7109375" style="30" customWidth="1"/>
    <col min="7172" max="7172" width="5.7109375" style="30" customWidth="1"/>
    <col min="7173" max="7173" width="8.7109375" style="30" customWidth="1"/>
    <col min="7174" max="7174" width="6.7109375" style="30" customWidth="1"/>
    <col min="7175" max="7175" width="8.7109375" style="30" customWidth="1"/>
    <col min="7176" max="7176" width="5.7109375" style="30" customWidth="1"/>
    <col min="7177" max="7177" width="8.7109375" style="30" customWidth="1"/>
    <col min="7178" max="7178" width="6.7109375" style="30" customWidth="1"/>
    <col min="7179" max="7423" width="11.42578125" style="30"/>
    <col min="7424" max="7424" width="10.5703125" style="30" customWidth="1"/>
    <col min="7425" max="7425" width="8.7109375" style="30" customWidth="1"/>
    <col min="7426" max="7426" width="6.7109375" style="30" customWidth="1"/>
    <col min="7427" max="7427" width="8.7109375" style="30" customWidth="1"/>
    <col min="7428" max="7428" width="5.7109375" style="30" customWidth="1"/>
    <col min="7429" max="7429" width="8.7109375" style="30" customWidth="1"/>
    <col min="7430" max="7430" width="6.7109375" style="30" customWidth="1"/>
    <col min="7431" max="7431" width="8.7109375" style="30" customWidth="1"/>
    <col min="7432" max="7432" width="5.7109375" style="30" customWidth="1"/>
    <col min="7433" max="7433" width="8.7109375" style="30" customWidth="1"/>
    <col min="7434" max="7434" width="6.7109375" style="30" customWidth="1"/>
    <col min="7435" max="7679" width="11.42578125" style="30"/>
    <col min="7680" max="7680" width="10.5703125" style="30" customWidth="1"/>
    <col min="7681" max="7681" width="8.7109375" style="30" customWidth="1"/>
    <col min="7682" max="7682" width="6.7109375" style="30" customWidth="1"/>
    <col min="7683" max="7683" width="8.7109375" style="30" customWidth="1"/>
    <col min="7684" max="7684" width="5.7109375" style="30" customWidth="1"/>
    <col min="7685" max="7685" width="8.7109375" style="30" customWidth="1"/>
    <col min="7686" max="7686" width="6.7109375" style="30" customWidth="1"/>
    <col min="7687" max="7687" width="8.7109375" style="30" customWidth="1"/>
    <col min="7688" max="7688" width="5.7109375" style="30" customWidth="1"/>
    <col min="7689" max="7689" width="8.7109375" style="30" customWidth="1"/>
    <col min="7690" max="7690" width="6.7109375" style="30" customWidth="1"/>
    <col min="7691" max="7935" width="11.42578125" style="30"/>
    <col min="7936" max="7936" width="10.5703125" style="30" customWidth="1"/>
    <col min="7937" max="7937" width="8.7109375" style="30" customWidth="1"/>
    <col min="7938" max="7938" width="6.7109375" style="30" customWidth="1"/>
    <col min="7939" max="7939" width="8.7109375" style="30" customWidth="1"/>
    <col min="7940" max="7940" width="5.7109375" style="30" customWidth="1"/>
    <col min="7941" max="7941" width="8.7109375" style="30" customWidth="1"/>
    <col min="7942" max="7942" width="6.7109375" style="30" customWidth="1"/>
    <col min="7943" max="7943" width="8.7109375" style="30" customWidth="1"/>
    <col min="7944" max="7944" width="5.7109375" style="30" customWidth="1"/>
    <col min="7945" max="7945" width="8.7109375" style="30" customWidth="1"/>
    <col min="7946" max="7946" width="6.7109375" style="30" customWidth="1"/>
    <col min="7947" max="8191" width="11.42578125" style="30"/>
    <col min="8192" max="8192" width="10.5703125" style="30" customWidth="1"/>
    <col min="8193" max="8193" width="8.7109375" style="30" customWidth="1"/>
    <col min="8194" max="8194" width="6.7109375" style="30" customWidth="1"/>
    <col min="8195" max="8195" width="8.7109375" style="30" customWidth="1"/>
    <col min="8196" max="8196" width="5.7109375" style="30" customWidth="1"/>
    <col min="8197" max="8197" width="8.7109375" style="30" customWidth="1"/>
    <col min="8198" max="8198" width="6.7109375" style="30" customWidth="1"/>
    <col min="8199" max="8199" width="8.7109375" style="30" customWidth="1"/>
    <col min="8200" max="8200" width="5.7109375" style="30" customWidth="1"/>
    <col min="8201" max="8201" width="8.7109375" style="30" customWidth="1"/>
    <col min="8202" max="8202" width="6.7109375" style="30" customWidth="1"/>
    <col min="8203" max="8447" width="11.42578125" style="30"/>
    <col min="8448" max="8448" width="10.5703125" style="30" customWidth="1"/>
    <col min="8449" max="8449" width="8.7109375" style="30" customWidth="1"/>
    <col min="8450" max="8450" width="6.7109375" style="30" customWidth="1"/>
    <col min="8451" max="8451" width="8.7109375" style="30" customWidth="1"/>
    <col min="8452" max="8452" width="5.7109375" style="30" customWidth="1"/>
    <col min="8453" max="8453" width="8.7109375" style="30" customWidth="1"/>
    <col min="8454" max="8454" width="6.7109375" style="30" customWidth="1"/>
    <col min="8455" max="8455" width="8.7109375" style="30" customWidth="1"/>
    <col min="8456" max="8456" width="5.7109375" style="30" customWidth="1"/>
    <col min="8457" max="8457" width="8.7109375" style="30" customWidth="1"/>
    <col min="8458" max="8458" width="6.7109375" style="30" customWidth="1"/>
    <col min="8459" max="8703" width="11.42578125" style="30"/>
    <col min="8704" max="8704" width="10.5703125" style="30" customWidth="1"/>
    <col min="8705" max="8705" width="8.7109375" style="30" customWidth="1"/>
    <col min="8706" max="8706" width="6.7109375" style="30" customWidth="1"/>
    <col min="8707" max="8707" width="8.7109375" style="30" customWidth="1"/>
    <col min="8708" max="8708" width="5.7109375" style="30" customWidth="1"/>
    <col min="8709" max="8709" width="8.7109375" style="30" customWidth="1"/>
    <col min="8710" max="8710" width="6.7109375" style="30" customWidth="1"/>
    <col min="8711" max="8711" width="8.7109375" style="30" customWidth="1"/>
    <col min="8712" max="8712" width="5.7109375" style="30" customWidth="1"/>
    <col min="8713" max="8713" width="8.7109375" style="30" customWidth="1"/>
    <col min="8714" max="8714" width="6.7109375" style="30" customWidth="1"/>
    <col min="8715" max="8959" width="11.42578125" style="30"/>
    <col min="8960" max="8960" width="10.5703125" style="30" customWidth="1"/>
    <col min="8961" max="8961" width="8.7109375" style="30" customWidth="1"/>
    <col min="8962" max="8962" width="6.7109375" style="30" customWidth="1"/>
    <col min="8963" max="8963" width="8.7109375" style="30" customWidth="1"/>
    <col min="8964" max="8964" width="5.7109375" style="30" customWidth="1"/>
    <col min="8965" max="8965" width="8.7109375" style="30" customWidth="1"/>
    <col min="8966" max="8966" width="6.7109375" style="30" customWidth="1"/>
    <col min="8967" max="8967" width="8.7109375" style="30" customWidth="1"/>
    <col min="8968" max="8968" width="5.7109375" style="30" customWidth="1"/>
    <col min="8969" max="8969" width="8.7109375" style="30" customWidth="1"/>
    <col min="8970" max="8970" width="6.7109375" style="30" customWidth="1"/>
    <col min="8971" max="9215" width="11.42578125" style="30"/>
    <col min="9216" max="9216" width="10.5703125" style="30" customWidth="1"/>
    <col min="9217" max="9217" width="8.7109375" style="30" customWidth="1"/>
    <col min="9218" max="9218" width="6.7109375" style="30" customWidth="1"/>
    <col min="9219" max="9219" width="8.7109375" style="30" customWidth="1"/>
    <col min="9220" max="9220" width="5.7109375" style="30" customWidth="1"/>
    <col min="9221" max="9221" width="8.7109375" style="30" customWidth="1"/>
    <col min="9222" max="9222" width="6.7109375" style="30" customWidth="1"/>
    <col min="9223" max="9223" width="8.7109375" style="30" customWidth="1"/>
    <col min="9224" max="9224" width="5.7109375" style="30" customWidth="1"/>
    <col min="9225" max="9225" width="8.7109375" style="30" customWidth="1"/>
    <col min="9226" max="9226" width="6.7109375" style="30" customWidth="1"/>
    <col min="9227" max="9471" width="11.42578125" style="30"/>
    <col min="9472" max="9472" width="10.5703125" style="30" customWidth="1"/>
    <col min="9473" max="9473" width="8.7109375" style="30" customWidth="1"/>
    <col min="9474" max="9474" width="6.7109375" style="30" customWidth="1"/>
    <col min="9475" max="9475" width="8.7109375" style="30" customWidth="1"/>
    <col min="9476" max="9476" width="5.7109375" style="30" customWidth="1"/>
    <col min="9477" max="9477" width="8.7109375" style="30" customWidth="1"/>
    <col min="9478" max="9478" width="6.7109375" style="30" customWidth="1"/>
    <col min="9479" max="9479" width="8.7109375" style="30" customWidth="1"/>
    <col min="9480" max="9480" width="5.7109375" style="30" customWidth="1"/>
    <col min="9481" max="9481" width="8.7109375" style="30" customWidth="1"/>
    <col min="9482" max="9482" width="6.7109375" style="30" customWidth="1"/>
    <col min="9483" max="9727" width="11.42578125" style="30"/>
    <col min="9728" max="9728" width="10.5703125" style="30" customWidth="1"/>
    <col min="9729" max="9729" width="8.7109375" style="30" customWidth="1"/>
    <col min="9730" max="9730" width="6.7109375" style="30" customWidth="1"/>
    <col min="9731" max="9731" width="8.7109375" style="30" customWidth="1"/>
    <col min="9732" max="9732" width="5.7109375" style="30" customWidth="1"/>
    <col min="9733" max="9733" width="8.7109375" style="30" customWidth="1"/>
    <col min="9734" max="9734" width="6.7109375" style="30" customWidth="1"/>
    <col min="9735" max="9735" width="8.7109375" style="30" customWidth="1"/>
    <col min="9736" max="9736" width="5.7109375" style="30" customWidth="1"/>
    <col min="9737" max="9737" width="8.7109375" style="30" customWidth="1"/>
    <col min="9738" max="9738" width="6.7109375" style="30" customWidth="1"/>
    <col min="9739" max="9983" width="11.42578125" style="30"/>
    <col min="9984" max="9984" width="10.5703125" style="30" customWidth="1"/>
    <col min="9985" max="9985" width="8.7109375" style="30" customWidth="1"/>
    <col min="9986" max="9986" width="6.7109375" style="30" customWidth="1"/>
    <col min="9987" max="9987" width="8.7109375" style="30" customWidth="1"/>
    <col min="9988" max="9988" width="5.7109375" style="30" customWidth="1"/>
    <col min="9989" max="9989" width="8.7109375" style="30" customWidth="1"/>
    <col min="9990" max="9990" width="6.7109375" style="30" customWidth="1"/>
    <col min="9991" max="9991" width="8.7109375" style="30" customWidth="1"/>
    <col min="9992" max="9992" width="5.7109375" style="30" customWidth="1"/>
    <col min="9993" max="9993" width="8.7109375" style="30" customWidth="1"/>
    <col min="9994" max="9994" width="6.7109375" style="30" customWidth="1"/>
    <col min="9995" max="10239" width="11.42578125" style="30"/>
    <col min="10240" max="10240" width="10.5703125" style="30" customWidth="1"/>
    <col min="10241" max="10241" width="8.7109375" style="30" customWidth="1"/>
    <col min="10242" max="10242" width="6.7109375" style="30" customWidth="1"/>
    <col min="10243" max="10243" width="8.7109375" style="30" customWidth="1"/>
    <col min="10244" max="10244" width="5.7109375" style="30" customWidth="1"/>
    <col min="10245" max="10245" width="8.7109375" style="30" customWidth="1"/>
    <col min="10246" max="10246" width="6.7109375" style="30" customWidth="1"/>
    <col min="10247" max="10247" width="8.7109375" style="30" customWidth="1"/>
    <col min="10248" max="10248" width="5.7109375" style="30" customWidth="1"/>
    <col min="10249" max="10249" width="8.7109375" style="30" customWidth="1"/>
    <col min="10250" max="10250" width="6.7109375" style="30" customWidth="1"/>
    <col min="10251" max="10495" width="11.42578125" style="30"/>
    <col min="10496" max="10496" width="10.5703125" style="30" customWidth="1"/>
    <col min="10497" max="10497" width="8.7109375" style="30" customWidth="1"/>
    <col min="10498" max="10498" width="6.7109375" style="30" customWidth="1"/>
    <col min="10499" max="10499" width="8.7109375" style="30" customWidth="1"/>
    <col min="10500" max="10500" width="5.7109375" style="30" customWidth="1"/>
    <col min="10501" max="10501" width="8.7109375" style="30" customWidth="1"/>
    <col min="10502" max="10502" width="6.7109375" style="30" customWidth="1"/>
    <col min="10503" max="10503" width="8.7109375" style="30" customWidth="1"/>
    <col min="10504" max="10504" width="5.7109375" style="30" customWidth="1"/>
    <col min="10505" max="10505" width="8.7109375" style="30" customWidth="1"/>
    <col min="10506" max="10506" width="6.7109375" style="30" customWidth="1"/>
    <col min="10507" max="10751" width="11.42578125" style="30"/>
    <col min="10752" max="10752" width="10.5703125" style="30" customWidth="1"/>
    <col min="10753" max="10753" width="8.7109375" style="30" customWidth="1"/>
    <col min="10754" max="10754" width="6.7109375" style="30" customWidth="1"/>
    <col min="10755" max="10755" width="8.7109375" style="30" customWidth="1"/>
    <col min="10756" max="10756" width="5.7109375" style="30" customWidth="1"/>
    <col min="10757" max="10757" width="8.7109375" style="30" customWidth="1"/>
    <col min="10758" max="10758" width="6.7109375" style="30" customWidth="1"/>
    <col min="10759" max="10759" width="8.7109375" style="30" customWidth="1"/>
    <col min="10760" max="10760" width="5.7109375" style="30" customWidth="1"/>
    <col min="10761" max="10761" width="8.7109375" style="30" customWidth="1"/>
    <col min="10762" max="10762" width="6.7109375" style="30" customWidth="1"/>
    <col min="10763" max="11007" width="11.42578125" style="30"/>
    <col min="11008" max="11008" width="10.5703125" style="30" customWidth="1"/>
    <col min="11009" max="11009" width="8.7109375" style="30" customWidth="1"/>
    <col min="11010" max="11010" width="6.7109375" style="30" customWidth="1"/>
    <col min="11011" max="11011" width="8.7109375" style="30" customWidth="1"/>
    <col min="11012" max="11012" width="5.7109375" style="30" customWidth="1"/>
    <col min="11013" max="11013" width="8.7109375" style="30" customWidth="1"/>
    <col min="11014" max="11014" width="6.7109375" style="30" customWidth="1"/>
    <col min="11015" max="11015" width="8.7109375" style="30" customWidth="1"/>
    <col min="11016" max="11016" width="5.7109375" style="30" customWidth="1"/>
    <col min="11017" max="11017" width="8.7109375" style="30" customWidth="1"/>
    <col min="11018" max="11018" width="6.7109375" style="30" customWidth="1"/>
    <col min="11019" max="11263" width="11.42578125" style="30"/>
    <col min="11264" max="11264" width="10.5703125" style="30" customWidth="1"/>
    <col min="11265" max="11265" width="8.7109375" style="30" customWidth="1"/>
    <col min="11266" max="11266" width="6.7109375" style="30" customWidth="1"/>
    <col min="11267" max="11267" width="8.7109375" style="30" customWidth="1"/>
    <col min="11268" max="11268" width="5.7109375" style="30" customWidth="1"/>
    <col min="11269" max="11269" width="8.7109375" style="30" customWidth="1"/>
    <col min="11270" max="11270" width="6.7109375" style="30" customWidth="1"/>
    <col min="11271" max="11271" width="8.7109375" style="30" customWidth="1"/>
    <col min="11272" max="11272" width="5.7109375" style="30" customWidth="1"/>
    <col min="11273" max="11273" width="8.7109375" style="30" customWidth="1"/>
    <col min="11274" max="11274" width="6.7109375" style="30" customWidth="1"/>
    <col min="11275" max="11519" width="11.42578125" style="30"/>
    <col min="11520" max="11520" width="10.5703125" style="30" customWidth="1"/>
    <col min="11521" max="11521" width="8.7109375" style="30" customWidth="1"/>
    <col min="11522" max="11522" width="6.7109375" style="30" customWidth="1"/>
    <col min="11523" max="11523" width="8.7109375" style="30" customWidth="1"/>
    <col min="11524" max="11524" width="5.7109375" style="30" customWidth="1"/>
    <col min="11525" max="11525" width="8.7109375" style="30" customWidth="1"/>
    <col min="11526" max="11526" width="6.7109375" style="30" customWidth="1"/>
    <col min="11527" max="11527" width="8.7109375" style="30" customWidth="1"/>
    <col min="11528" max="11528" width="5.7109375" style="30" customWidth="1"/>
    <col min="11529" max="11529" width="8.7109375" style="30" customWidth="1"/>
    <col min="11530" max="11530" width="6.7109375" style="30" customWidth="1"/>
    <col min="11531" max="11775" width="11.42578125" style="30"/>
    <col min="11776" max="11776" width="10.5703125" style="30" customWidth="1"/>
    <col min="11777" max="11777" width="8.7109375" style="30" customWidth="1"/>
    <col min="11778" max="11778" width="6.7109375" style="30" customWidth="1"/>
    <col min="11779" max="11779" width="8.7109375" style="30" customWidth="1"/>
    <col min="11780" max="11780" width="5.7109375" style="30" customWidth="1"/>
    <col min="11781" max="11781" width="8.7109375" style="30" customWidth="1"/>
    <col min="11782" max="11782" width="6.7109375" style="30" customWidth="1"/>
    <col min="11783" max="11783" width="8.7109375" style="30" customWidth="1"/>
    <col min="11784" max="11784" width="5.7109375" style="30" customWidth="1"/>
    <col min="11785" max="11785" width="8.7109375" style="30" customWidth="1"/>
    <col min="11786" max="11786" width="6.7109375" style="30" customWidth="1"/>
    <col min="11787" max="12031" width="11.42578125" style="30"/>
    <col min="12032" max="12032" width="10.5703125" style="30" customWidth="1"/>
    <col min="12033" max="12033" width="8.7109375" style="30" customWidth="1"/>
    <col min="12034" max="12034" width="6.7109375" style="30" customWidth="1"/>
    <col min="12035" max="12035" width="8.7109375" style="30" customWidth="1"/>
    <col min="12036" max="12036" width="5.7109375" style="30" customWidth="1"/>
    <col min="12037" max="12037" width="8.7109375" style="30" customWidth="1"/>
    <col min="12038" max="12038" width="6.7109375" style="30" customWidth="1"/>
    <col min="12039" max="12039" width="8.7109375" style="30" customWidth="1"/>
    <col min="12040" max="12040" width="5.7109375" style="30" customWidth="1"/>
    <col min="12041" max="12041" width="8.7109375" style="30" customWidth="1"/>
    <col min="12042" max="12042" width="6.7109375" style="30" customWidth="1"/>
    <col min="12043" max="12287" width="11.42578125" style="30"/>
    <col min="12288" max="12288" width="10.5703125" style="30" customWidth="1"/>
    <col min="12289" max="12289" width="8.7109375" style="30" customWidth="1"/>
    <col min="12290" max="12290" width="6.7109375" style="30" customWidth="1"/>
    <col min="12291" max="12291" width="8.7109375" style="30" customWidth="1"/>
    <col min="12292" max="12292" width="5.7109375" style="30" customWidth="1"/>
    <col min="12293" max="12293" width="8.7109375" style="30" customWidth="1"/>
    <col min="12294" max="12294" width="6.7109375" style="30" customWidth="1"/>
    <col min="12295" max="12295" width="8.7109375" style="30" customWidth="1"/>
    <col min="12296" max="12296" width="5.7109375" style="30" customWidth="1"/>
    <col min="12297" max="12297" width="8.7109375" style="30" customWidth="1"/>
    <col min="12298" max="12298" width="6.7109375" style="30" customWidth="1"/>
    <col min="12299" max="12543" width="11.42578125" style="30"/>
    <col min="12544" max="12544" width="10.5703125" style="30" customWidth="1"/>
    <col min="12545" max="12545" width="8.7109375" style="30" customWidth="1"/>
    <col min="12546" max="12546" width="6.7109375" style="30" customWidth="1"/>
    <col min="12547" max="12547" width="8.7109375" style="30" customWidth="1"/>
    <col min="12548" max="12548" width="5.7109375" style="30" customWidth="1"/>
    <col min="12549" max="12549" width="8.7109375" style="30" customWidth="1"/>
    <col min="12550" max="12550" width="6.7109375" style="30" customWidth="1"/>
    <col min="12551" max="12551" width="8.7109375" style="30" customWidth="1"/>
    <col min="12552" max="12552" width="5.7109375" style="30" customWidth="1"/>
    <col min="12553" max="12553" width="8.7109375" style="30" customWidth="1"/>
    <col min="12554" max="12554" width="6.7109375" style="30" customWidth="1"/>
    <col min="12555" max="12799" width="11.42578125" style="30"/>
    <col min="12800" max="12800" width="10.5703125" style="30" customWidth="1"/>
    <col min="12801" max="12801" width="8.7109375" style="30" customWidth="1"/>
    <col min="12802" max="12802" width="6.7109375" style="30" customWidth="1"/>
    <col min="12803" max="12803" width="8.7109375" style="30" customWidth="1"/>
    <col min="12804" max="12804" width="5.7109375" style="30" customWidth="1"/>
    <col min="12805" max="12805" width="8.7109375" style="30" customWidth="1"/>
    <col min="12806" max="12806" width="6.7109375" style="30" customWidth="1"/>
    <col min="12807" max="12807" width="8.7109375" style="30" customWidth="1"/>
    <col min="12808" max="12808" width="5.7109375" style="30" customWidth="1"/>
    <col min="12809" max="12809" width="8.7109375" style="30" customWidth="1"/>
    <col min="12810" max="12810" width="6.7109375" style="30" customWidth="1"/>
    <col min="12811" max="13055" width="11.42578125" style="30"/>
    <col min="13056" max="13056" width="10.5703125" style="30" customWidth="1"/>
    <col min="13057" max="13057" width="8.7109375" style="30" customWidth="1"/>
    <col min="13058" max="13058" width="6.7109375" style="30" customWidth="1"/>
    <col min="13059" max="13059" width="8.7109375" style="30" customWidth="1"/>
    <col min="13060" max="13060" width="5.7109375" style="30" customWidth="1"/>
    <col min="13061" max="13061" width="8.7109375" style="30" customWidth="1"/>
    <col min="13062" max="13062" width="6.7109375" style="30" customWidth="1"/>
    <col min="13063" max="13063" width="8.7109375" style="30" customWidth="1"/>
    <col min="13064" max="13064" width="5.7109375" style="30" customWidth="1"/>
    <col min="13065" max="13065" width="8.7109375" style="30" customWidth="1"/>
    <col min="13066" max="13066" width="6.7109375" style="30" customWidth="1"/>
    <col min="13067" max="13311" width="11.42578125" style="30"/>
    <col min="13312" max="13312" width="10.5703125" style="30" customWidth="1"/>
    <col min="13313" max="13313" width="8.7109375" style="30" customWidth="1"/>
    <col min="13314" max="13314" width="6.7109375" style="30" customWidth="1"/>
    <col min="13315" max="13315" width="8.7109375" style="30" customWidth="1"/>
    <col min="13316" max="13316" width="5.7109375" style="30" customWidth="1"/>
    <col min="13317" max="13317" width="8.7109375" style="30" customWidth="1"/>
    <col min="13318" max="13318" width="6.7109375" style="30" customWidth="1"/>
    <col min="13319" max="13319" width="8.7109375" style="30" customWidth="1"/>
    <col min="13320" max="13320" width="5.7109375" style="30" customWidth="1"/>
    <col min="13321" max="13321" width="8.7109375" style="30" customWidth="1"/>
    <col min="13322" max="13322" width="6.7109375" style="30" customWidth="1"/>
    <col min="13323" max="13567" width="11.42578125" style="30"/>
    <col min="13568" max="13568" width="10.5703125" style="30" customWidth="1"/>
    <col min="13569" max="13569" width="8.7109375" style="30" customWidth="1"/>
    <col min="13570" max="13570" width="6.7109375" style="30" customWidth="1"/>
    <col min="13571" max="13571" width="8.7109375" style="30" customWidth="1"/>
    <col min="13572" max="13572" width="5.7109375" style="30" customWidth="1"/>
    <col min="13573" max="13573" width="8.7109375" style="30" customWidth="1"/>
    <col min="13574" max="13574" width="6.7109375" style="30" customWidth="1"/>
    <col min="13575" max="13575" width="8.7109375" style="30" customWidth="1"/>
    <col min="13576" max="13576" width="5.7109375" style="30" customWidth="1"/>
    <col min="13577" max="13577" width="8.7109375" style="30" customWidth="1"/>
    <col min="13578" max="13578" width="6.7109375" style="30" customWidth="1"/>
    <col min="13579" max="13823" width="11.42578125" style="30"/>
    <col min="13824" max="13824" width="10.5703125" style="30" customWidth="1"/>
    <col min="13825" max="13825" width="8.7109375" style="30" customWidth="1"/>
    <col min="13826" max="13826" width="6.7109375" style="30" customWidth="1"/>
    <col min="13827" max="13827" width="8.7109375" style="30" customWidth="1"/>
    <col min="13828" max="13828" width="5.7109375" style="30" customWidth="1"/>
    <col min="13829" max="13829" width="8.7109375" style="30" customWidth="1"/>
    <col min="13830" max="13830" width="6.7109375" style="30" customWidth="1"/>
    <col min="13831" max="13831" width="8.7109375" style="30" customWidth="1"/>
    <col min="13832" max="13832" width="5.7109375" style="30" customWidth="1"/>
    <col min="13833" max="13833" width="8.7109375" style="30" customWidth="1"/>
    <col min="13834" max="13834" width="6.7109375" style="30" customWidth="1"/>
    <col min="13835" max="14079" width="11.42578125" style="30"/>
    <col min="14080" max="14080" width="10.5703125" style="30" customWidth="1"/>
    <col min="14081" max="14081" width="8.7109375" style="30" customWidth="1"/>
    <col min="14082" max="14082" width="6.7109375" style="30" customWidth="1"/>
    <col min="14083" max="14083" width="8.7109375" style="30" customWidth="1"/>
    <col min="14084" max="14084" width="5.7109375" style="30" customWidth="1"/>
    <col min="14085" max="14085" width="8.7109375" style="30" customWidth="1"/>
    <col min="14086" max="14086" width="6.7109375" style="30" customWidth="1"/>
    <col min="14087" max="14087" width="8.7109375" style="30" customWidth="1"/>
    <col min="14088" max="14088" width="5.7109375" style="30" customWidth="1"/>
    <col min="14089" max="14089" width="8.7109375" style="30" customWidth="1"/>
    <col min="14090" max="14090" width="6.7109375" style="30" customWidth="1"/>
    <col min="14091" max="14335" width="11.42578125" style="30"/>
    <col min="14336" max="14336" width="10.5703125" style="30" customWidth="1"/>
    <col min="14337" max="14337" width="8.7109375" style="30" customWidth="1"/>
    <col min="14338" max="14338" width="6.7109375" style="30" customWidth="1"/>
    <col min="14339" max="14339" width="8.7109375" style="30" customWidth="1"/>
    <col min="14340" max="14340" width="5.7109375" style="30" customWidth="1"/>
    <col min="14341" max="14341" width="8.7109375" style="30" customWidth="1"/>
    <col min="14342" max="14342" width="6.7109375" style="30" customWidth="1"/>
    <col min="14343" max="14343" width="8.7109375" style="30" customWidth="1"/>
    <col min="14344" max="14344" width="5.7109375" style="30" customWidth="1"/>
    <col min="14345" max="14345" width="8.7109375" style="30" customWidth="1"/>
    <col min="14346" max="14346" width="6.7109375" style="30" customWidth="1"/>
    <col min="14347" max="14591" width="11.42578125" style="30"/>
    <col min="14592" max="14592" width="10.5703125" style="30" customWidth="1"/>
    <col min="14593" max="14593" width="8.7109375" style="30" customWidth="1"/>
    <col min="14594" max="14594" width="6.7109375" style="30" customWidth="1"/>
    <col min="14595" max="14595" width="8.7109375" style="30" customWidth="1"/>
    <col min="14596" max="14596" width="5.7109375" style="30" customWidth="1"/>
    <col min="14597" max="14597" width="8.7109375" style="30" customWidth="1"/>
    <col min="14598" max="14598" width="6.7109375" style="30" customWidth="1"/>
    <col min="14599" max="14599" width="8.7109375" style="30" customWidth="1"/>
    <col min="14600" max="14600" width="5.7109375" style="30" customWidth="1"/>
    <col min="14601" max="14601" width="8.7109375" style="30" customWidth="1"/>
    <col min="14602" max="14602" width="6.7109375" style="30" customWidth="1"/>
    <col min="14603" max="14847" width="11.42578125" style="30"/>
    <col min="14848" max="14848" width="10.5703125" style="30" customWidth="1"/>
    <col min="14849" max="14849" width="8.7109375" style="30" customWidth="1"/>
    <col min="14850" max="14850" width="6.7109375" style="30" customWidth="1"/>
    <col min="14851" max="14851" width="8.7109375" style="30" customWidth="1"/>
    <col min="14852" max="14852" width="5.7109375" style="30" customWidth="1"/>
    <col min="14853" max="14853" width="8.7109375" style="30" customWidth="1"/>
    <col min="14854" max="14854" width="6.7109375" style="30" customWidth="1"/>
    <col min="14855" max="14855" width="8.7109375" style="30" customWidth="1"/>
    <col min="14856" max="14856" width="5.7109375" style="30" customWidth="1"/>
    <col min="14857" max="14857" width="8.7109375" style="30" customWidth="1"/>
    <col min="14858" max="14858" width="6.7109375" style="30" customWidth="1"/>
    <col min="14859" max="15103" width="11.42578125" style="30"/>
    <col min="15104" max="15104" width="10.5703125" style="30" customWidth="1"/>
    <col min="15105" max="15105" width="8.7109375" style="30" customWidth="1"/>
    <col min="15106" max="15106" width="6.7109375" style="30" customWidth="1"/>
    <col min="15107" max="15107" width="8.7109375" style="30" customWidth="1"/>
    <col min="15108" max="15108" width="5.7109375" style="30" customWidth="1"/>
    <col min="15109" max="15109" width="8.7109375" style="30" customWidth="1"/>
    <col min="15110" max="15110" width="6.7109375" style="30" customWidth="1"/>
    <col min="15111" max="15111" width="8.7109375" style="30" customWidth="1"/>
    <col min="15112" max="15112" width="5.7109375" style="30" customWidth="1"/>
    <col min="15113" max="15113" width="8.7109375" style="30" customWidth="1"/>
    <col min="15114" max="15114" width="6.7109375" style="30" customWidth="1"/>
    <col min="15115" max="15359" width="11.42578125" style="30"/>
    <col min="15360" max="15360" width="10.5703125" style="30" customWidth="1"/>
    <col min="15361" max="15361" width="8.7109375" style="30" customWidth="1"/>
    <col min="15362" max="15362" width="6.7109375" style="30" customWidth="1"/>
    <col min="15363" max="15363" width="8.7109375" style="30" customWidth="1"/>
    <col min="15364" max="15364" width="5.7109375" style="30" customWidth="1"/>
    <col min="15365" max="15365" width="8.7109375" style="30" customWidth="1"/>
    <col min="15366" max="15366" width="6.7109375" style="30" customWidth="1"/>
    <col min="15367" max="15367" width="8.7109375" style="30" customWidth="1"/>
    <col min="15368" max="15368" width="5.7109375" style="30" customWidth="1"/>
    <col min="15369" max="15369" width="8.7109375" style="30" customWidth="1"/>
    <col min="15370" max="15370" width="6.7109375" style="30" customWidth="1"/>
    <col min="15371" max="15615" width="11.42578125" style="30"/>
    <col min="15616" max="15616" width="10.5703125" style="30" customWidth="1"/>
    <col min="15617" max="15617" width="8.7109375" style="30" customWidth="1"/>
    <col min="15618" max="15618" width="6.7109375" style="30" customWidth="1"/>
    <col min="15619" max="15619" width="8.7109375" style="30" customWidth="1"/>
    <col min="15620" max="15620" width="5.7109375" style="30" customWidth="1"/>
    <col min="15621" max="15621" width="8.7109375" style="30" customWidth="1"/>
    <col min="15622" max="15622" width="6.7109375" style="30" customWidth="1"/>
    <col min="15623" max="15623" width="8.7109375" style="30" customWidth="1"/>
    <col min="15624" max="15624" width="5.7109375" style="30" customWidth="1"/>
    <col min="15625" max="15625" width="8.7109375" style="30" customWidth="1"/>
    <col min="15626" max="15626" width="6.7109375" style="30" customWidth="1"/>
    <col min="15627" max="15871" width="11.42578125" style="30"/>
    <col min="15872" max="15872" width="10.5703125" style="30" customWidth="1"/>
    <col min="15873" max="15873" width="8.7109375" style="30" customWidth="1"/>
    <col min="15874" max="15874" width="6.7109375" style="30" customWidth="1"/>
    <col min="15875" max="15875" width="8.7109375" style="30" customWidth="1"/>
    <col min="15876" max="15876" width="5.7109375" style="30" customWidth="1"/>
    <col min="15877" max="15877" width="8.7109375" style="30" customWidth="1"/>
    <col min="15878" max="15878" width="6.7109375" style="30" customWidth="1"/>
    <col min="15879" max="15879" width="8.7109375" style="30" customWidth="1"/>
    <col min="15880" max="15880" width="5.7109375" style="30" customWidth="1"/>
    <col min="15881" max="15881" width="8.7109375" style="30" customWidth="1"/>
    <col min="15882" max="15882" width="6.7109375" style="30" customWidth="1"/>
    <col min="15883" max="16127" width="11.42578125" style="30"/>
    <col min="16128" max="16128" width="10.5703125" style="30" customWidth="1"/>
    <col min="16129" max="16129" width="8.7109375" style="30" customWidth="1"/>
    <col min="16130" max="16130" width="6.7109375" style="30" customWidth="1"/>
    <col min="16131" max="16131" width="8.7109375" style="30" customWidth="1"/>
    <col min="16132" max="16132" width="5.7109375" style="30" customWidth="1"/>
    <col min="16133" max="16133" width="8.7109375" style="30" customWidth="1"/>
    <col min="16134" max="16134" width="6.7109375" style="30" customWidth="1"/>
    <col min="16135" max="16135" width="8.7109375" style="30" customWidth="1"/>
    <col min="16136" max="16136" width="5.7109375" style="30" customWidth="1"/>
    <col min="16137" max="16137" width="8.7109375" style="30" customWidth="1"/>
    <col min="16138" max="16138" width="6.7109375" style="30" customWidth="1"/>
    <col min="16139" max="16383" width="11.42578125" style="30"/>
    <col min="16384" max="16384" width="11.42578125" style="30" customWidth="1"/>
  </cols>
  <sheetData>
    <row r="1" spans="1:17" ht="22.15" customHeight="1" x14ac:dyDescent="0.3">
      <c r="A1" s="28" t="str">
        <f>CONCATENATE(Inhalt_K6!B29,"   ",Inhalt_K6!C29)</f>
        <v>605   Entw. d. Baufertigstellungen v. Wohngebäuden u. Wohnungen 1991 - 2024 n. Bauherren</v>
      </c>
      <c r="B1" s="29"/>
      <c r="C1" s="29"/>
      <c r="D1" s="29"/>
      <c r="E1" s="29"/>
      <c r="F1" s="29"/>
      <c r="G1" s="29"/>
      <c r="H1" s="29"/>
      <c r="I1" s="29"/>
      <c r="J1" s="29"/>
    </row>
    <row r="2" spans="1:17" ht="6" customHeight="1" x14ac:dyDescent="0.3"/>
    <row r="3" spans="1:17" ht="10.9" customHeight="1" x14ac:dyDescent="0.3">
      <c r="A3" s="438" t="s">
        <v>26</v>
      </c>
      <c r="B3" s="441" t="s">
        <v>44</v>
      </c>
      <c r="C3" s="444" t="s">
        <v>18</v>
      </c>
      <c r="D3" s="445"/>
      <c r="E3" s="445"/>
      <c r="F3" s="445"/>
      <c r="G3" s="445"/>
      <c r="H3" s="445"/>
      <c r="I3" s="445"/>
      <c r="J3" s="445"/>
      <c r="K3" s="446"/>
      <c r="L3" s="446"/>
      <c r="M3" s="446"/>
      <c r="N3" s="446"/>
      <c r="O3" s="446"/>
      <c r="P3" s="446"/>
      <c r="Q3" s="446"/>
    </row>
    <row r="4" spans="1:17" ht="10.15" customHeight="1" x14ac:dyDescent="0.3">
      <c r="A4" s="439"/>
      <c r="B4" s="442"/>
      <c r="C4" s="447" t="s">
        <v>45</v>
      </c>
      <c r="D4" s="447"/>
      <c r="E4" s="447" t="s">
        <v>46</v>
      </c>
      <c r="F4" s="447"/>
      <c r="G4" s="449" t="s">
        <v>47</v>
      </c>
      <c r="H4" s="450"/>
      <c r="I4" s="447" t="s">
        <v>48</v>
      </c>
      <c r="J4" s="442"/>
      <c r="K4" s="446"/>
      <c r="L4" s="446"/>
      <c r="M4" s="446"/>
      <c r="N4" s="446"/>
      <c r="O4" s="446"/>
      <c r="P4" s="446"/>
      <c r="Q4" s="446"/>
    </row>
    <row r="5" spans="1:17" ht="16.5" customHeight="1" x14ac:dyDescent="0.3">
      <c r="A5" s="439"/>
      <c r="B5" s="443"/>
      <c r="C5" s="448"/>
      <c r="D5" s="448"/>
      <c r="E5" s="448"/>
      <c r="F5" s="448"/>
      <c r="G5" s="443"/>
      <c r="H5" s="451"/>
      <c r="I5" s="448"/>
      <c r="J5" s="443"/>
      <c r="K5" s="446"/>
      <c r="L5" s="446"/>
      <c r="M5" s="446"/>
      <c r="N5" s="446"/>
      <c r="O5" s="446"/>
      <c r="P5" s="446"/>
      <c r="Q5" s="446"/>
    </row>
    <row r="6" spans="1:17" s="31" customFormat="1" ht="16.5" customHeight="1" x14ac:dyDescent="0.25">
      <c r="A6" s="440"/>
      <c r="B6" s="141" t="s">
        <v>12</v>
      </c>
      <c r="C6" s="142" t="s">
        <v>12</v>
      </c>
      <c r="D6" s="142" t="s">
        <v>49</v>
      </c>
      <c r="E6" s="142" t="s">
        <v>12</v>
      </c>
      <c r="F6" s="142" t="s">
        <v>49</v>
      </c>
      <c r="G6" s="142" t="s">
        <v>12</v>
      </c>
      <c r="H6" s="142" t="s">
        <v>49</v>
      </c>
      <c r="I6" s="142" t="s">
        <v>12</v>
      </c>
      <c r="J6" s="143" t="s">
        <v>49</v>
      </c>
      <c r="K6" s="446"/>
      <c r="L6" s="446"/>
      <c r="M6" s="446"/>
      <c r="N6" s="446"/>
      <c r="O6" s="446"/>
      <c r="P6" s="446"/>
      <c r="Q6" s="446"/>
    </row>
    <row r="7" spans="1:17" ht="18" customHeight="1" x14ac:dyDescent="0.3">
      <c r="A7" s="452" t="s">
        <v>50</v>
      </c>
      <c r="B7" s="452"/>
      <c r="C7" s="452"/>
      <c r="D7" s="452"/>
      <c r="E7" s="452"/>
      <c r="F7" s="452"/>
      <c r="G7" s="452"/>
      <c r="H7" s="452"/>
      <c r="I7" s="452"/>
      <c r="J7" s="452"/>
      <c r="K7" s="446"/>
      <c r="L7" s="446"/>
      <c r="M7" s="446"/>
      <c r="N7" s="446"/>
      <c r="O7" s="446"/>
      <c r="P7" s="446"/>
      <c r="Q7" s="446"/>
    </row>
    <row r="8" spans="1:17" ht="17.25" customHeight="1" x14ac:dyDescent="0.3">
      <c r="A8" s="126">
        <v>1991</v>
      </c>
      <c r="B8" s="127">
        <v>268</v>
      </c>
      <c r="C8" s="128">
        <v>1</v>
      </c>
      <c r="D8" s="129">
        <f>C8/B8*100</f>
        <v>0.37313432835820892</v>
      </c>
      <c r="E8" s="130">
        <v>178</v>
      </c>
      <c r="F8" s="130">
        <f t="shared" ref="F8:F24" si="0">E8/B8*100</f>
        <v>66.417910447761201</v>
      </c>
      <c r="G8" s="128">
        <v>6</v>
      </c>
      <c r="H8" s="129">
        <f t="shared" ref="H8:H33" si="1">G8/B8*100</f>
        <v>2.2388059701492535</v>
      </c>
      <c r="I8" s="130">
        <v>83</v>
      </c>
      <c r="J8" s="129">
        <f t="shared" ref="J8:J27" si="2">I8/B8*100</f>
        <v>30.970149253731343</v>
      </c>
      <c r="K8" s="358"/>
    </row>
    <row r="9" spans="1:17" ht="10.5" hidden="1" customHeight="1" outlineLevel="1" x14ac:dyDescent="0.3">
      <c r="A9" s="126">
        <v>1992</v>
      </c>
      <c r="B9" s="127">
        <v>194</v>
      </c>
      <c r="C9" s="131" t="s">
        <v>42</v>
      </c>
      <c r="D9" s="132" t="s">
        <v>42</v>
      </c>
      <c r="E9" s="130">
        <v>132</v>
      </c>
      <c r="F9" s="130">
        <f t="shared" si="0"/>
        <v>68.041237113402062</v>
      </c>
      <c r="G9" s="128">
        <v>9</v>
      </c>
      <c r="H9" s="132">
        <f t="shared" si="1"/>
        <v>4.6391752577319592</v>
      </c>
      <c r="I9" s="130">
        <v>53</v>
      </c>
      <c r="J9" s="132">
        <f t="shared" si="2"/>
        <v>27.319587628865978</v>
      </c>
      <c r="K9" s="358"/>
    </row>
    <row r="10" spans="1:17" ht="10.5" hidden="1" customHeight="1" outlineLevel="1" x14ac:dyDescent="0.3">
      <c r="A10" s="126">
        <v>1993</v>
      </c>
      <c r="B10" s="127">
        <v>176</v>
      </c>
      <c r="C10" s="128">
        <v>2</v>
      </c>
      <c r="D10" s="129">
        <f t="shared" ref="D10:D17" si="3">C10/B10*100</f>
        <v>1.1363636363636365</v>
      </c>
      <c r="E10" s="130">
        <v>49</v>
      </c>
      <c r="F10" s="130">
        <f t="shared" si="0"/>
        <v>27.84090909090909</v>
      </c>
      <c r="G10" s="128">
        <v>19</v>
      </c>
      <c r="H10" s="129">
        <f t="shared" si="1"/>
        <v>10.795454545454545</v>
      </c>
      <c r="I10" s="130">
        <v>106</v>
      </c>
      <c r="J10" s="129">
        <f t="shared" si="2"/>
        <v>60.227272727272727</v>
      </c>
      <c r="K10" s="358"/>
    </row>
    <row r="11" spans="1:17" ht="10.5" hidden="1" customHeight="1" outlineLevel="1" x14ac:dyDescent="0.3">
      <c r="A11" s="126">
        <v>1994</v>
      </c>
      <c r="B11" s="127">
        <v>260</v>
      </c>
      <c r="C11" s="128">
        <v>4</v>
      </c>
      <c r="D11" s="129">
        <f t="shared" si="3"/>
        <v>1.5384615384615385</v>
      </c>
      <c r="E11" s="130">
        <v>105</v>
      </c>
      <c r="F11" s="130">
        <f t="shared" si="0"/>
        <v>40.384615384615387</v>
      </c>
      <c r="G11" s="128">
        <v>10</v>
      </c>
      <c r="H11" s="129">
        <f t="shared" si="1"/>
        <v>3.8461538461538463</v>
      </c>
      <c r="I11" s="130">
        <v>141</v>
      </c>
      <c r="J11" s="129">
        <f t="shared" si="2"/>
        <v>54.230769230769226</v>
      </c>
      <c r="K11" s="358"/>
    </row>
    <row r="12" spans="1:17" ht="18" customHeight="1" collapsed="1" x14ac:dyDescent="0.3">
      <c r="A12" s="126">
        <v>1995</v>
      </c>
      <c r="B12" s="127">
        <v>308</v>
      </c>
      <c r="C12" s="128">
        <v>3</v>
      </c>
      <c r="D12" s="129">
        <f t="shared" si="3"/>
        <v>0.97402597402597402</v>
      </c>
      <c r="E12" s="130">
        <v>154</v>
      </c>
      <c r="F12" s="129">
        <f t="shared" si="0"/>
        <v>50</v>
      </c>
      <c r="G12" s="128">
        <v>9</v>
      </c>
      <c r="H12" s="129">
        <f t="shared" si="1"/>
        <v>2.9220779220779218</v>
      </c>
      <c r="I12" s="130">
        <v>142</v>
      </c>
      <c r="J12" s="129">
        <f t="shared" si="2"/>
        <v>46.103896103896105</v>
      </c>
      <c r="K12" s="358"/>
    </row>
    <row r="13" spans="1:17" ht="10.5" hidden="1" customHeight="1" outlineLevel="1" x14ac:dyDescent="0.3">
      <c r="A13" s="126">
        <v>1996</v>
      </c>
      <c r="B13" s="127">
        <v>318</v>
      </c>
      <c r="C13" s="128">
        <v>6</v>
      </c>
      <c r="D13" s="129">
        <f t="shared" si="3"/>
        <v>1.8867924528301887</v>
      </c>
      <c r="E13" s="130">
        <v>166</v>
      </c>
      <c r="F13" s="132">
        <f t="shared" si="0"/>
        <v>52.20125786163522</v>
      </c>
      <c r="G13" s="128">
        <v>40</v>
      </c>
      <c r="H13" s="129">
        <f t="shared" si="1"/>
        <v>12.578616352201259</v>
      </c>
      <c r="I13" s="130">
        <v>106</v>
      </c>
      <c r="J13" s="129">
        <f t="shared" si="2"/>
        <v>33.333333333333329</v>
      </c>
      <c r="K13" s="358"/>
    </row>
    <row r="14" spans="1:17" ht="10.5" hidden="1" customHeight="1" outlineLevel="1" x14ac:dyDescent="0.3">
      <c r="A14" s="126">
        <v>1997</v>
      </c>
      <c r="B14" s="127">
        <v>265</v>
      </c>
      <c r="C14" s="128">
        <v>2</v>
      </c>
      <c r="D14" s="129">
        <f t="shared" si="3"/>
        <v>0.75471698113207553</v>
      </c>
      <c r="E14" s="130">
        <v>129</v>
      </c>
      <c r="F14" s="129">
        <f t="shared" si="0"/>
        <v>48.679245283018865</v>
      </c>
      <c r="G14" s="128">
        <v>24</v>
      </c>
      <c r="H14" s="129">
        <f t="shared" si="1"/>
        <v>9.0566037735849054</v>
      </c>
      <c r="I14" s="130">
        <v>110</v>
      </c>
      <c r="J14" s="129">
        <f t="shared" si="2"/>
        <v>41.509433962264154</v>
      </c>
      <c r="K14" s="358"/>
    </row>
    <row r="15" spans="1:17" ht="10.5" hidden="1" customHeight="1" outlineLevel="1" x14ac:dyDescent="0.3">
      <c r="A15" s="126">
        <v>1998</v>
      </c>
      <c r="B15" s="127">
        <v>235</v>
      </c>
      <c r="C15" s="128">
        <v>9</v>
      </c>
      <c r="D15" s="129">
        <f t="shared" si="3"/>
        <v>3.8297872340425529</v>
      </c>
      <c r="E15" s="130">
        <v>118</v>
      </c>
      <c r="F15" s="129">
        <f t="shared" si="0"/>
        <v>50.212765957446805</v>
      </c>
      <c r="G15" s="128">
        <v>33</v>
      </c>
      <c r="H15" s="129">
        <f t="shared" si="1"/>
        <v>14.042553191489363</v>
      </c>
      <c r="I15" s="130">
        <v>75</v>
      </c>
      <c r="J15" s="129">
        <f t="shared" si="2"/>
        <v>31.914893617021278</v>
      </c>
      <c r="K15" s="358"/>
    </row>
    <row r="16" spans="1:17" ht="10.5" hidden="1" customHeight="1" outlineLevel="1" x14ac:dyDescent="0.3">
      <c r="A16" s="126">
        <v>1999</v>
      </c>
      <c r="B16" s="127">
        <v>362</v>
      </c>
      <c r="C16" s="128">
        <v>3</v>
      </c>
      <c r="D16" s="129">
        <f t="shared" si="3"/>
        <v>0.82872928176795579</v>
      </c>
      <c r="E16" s="130">
        <v>97</v>
      </c>
      <c r="F16" s="129">
        <f t="shared" si="0"/>
        <v>26.795580110497237</v>
      </c>
      <c r="G16" s="128">
        <v>35</v>
      </c>
      <c r="H16" s="129">
        <f t="shared" si="1"/>
        <v>9.6685082872928181</v>
      </c>
      <c r="I16" s="130">
        <v>227</v>
      </c>
      <c r="J16" s="129">
        <f t="shared" si="2"/>
        <v>62.707182320441987</v>
      </c>
      <c r="K16" s="358"/>
    </row>
    <row r="17" spans="1:11" ht="18" customHeight="1" collapsed="1" x14ac:dyDescent="0.3">
      <c r="A17" s="126">
        <v>2000</v>
      </c>
      <c r="B17" s="127">
        <v>114</v>
      </c>
      <c r="C17" s="128">
        <v>1</v>
      </c>
      <c r="D17" s="129">
        <f t="shared" si="3"/>
        <v>0.8771929824561403</v>
      </c>
      <c r="E17" s="130">
        <v>44</v>
      </c>
      <c r="F17" s="129">
        <f t="shared" si="0"/>
        <v>38.596491228070171</v>
      </c>
      <c r="G17" s="128">
        <v>14</v>
      </c>
      <c r="H17" s="129">
        <f t="shared" si="1"/>
        <v>12.280701754385964</v>
      </c>
      <c r="I17" s="130">
        <v>55</v>
      </c>
      <c r="J17" s="129">
        <f t="shared" si="2"/>
        <v>48.245614035087719</v>
      </c>
      <c r="K17" s="358"/>
    </row>
    <row r="18" spans="1:11" s="34" customFormat="1" ht="10.5" hidden="1" customHeight="1" outlineLevel="1" x14ac:dyDescent="0.3">
      <c r="A18" s="126">
        <v>2001</v>
      </c>
      <c r="B18" s="133">
        <v>138</v>
      </c>
      <c r="C18" s="131" t="s">
        <v>42</v>
      </c>
      <c r="D18" s="132" t="s">
        <v>42</v>
      </c>
      <c r="E18" s="135">
        <v>35</v>
      </c>
      <c r="F18" s="129">
        <f t="shared" si="0"/>
        <v>25.362318840579711</v>
      </c>
      <c r="G18" s="131">
        <v>23</v>
      </c>
      <c r="H18" s="132">
        <f t="shared" si="1"/>
        <v>16.666666666666664</v>
      </c>
      <c r="I18" s="135">
        <v>80</v>
      </c>
      <c r="J18" s="132">
        <f t="shared" si="2"/>
        <v>57.971014492753625</v>
      </c>
      <c r="K18" s="358"/>
    </row>
    <row r="19" spans="1:11" s="34" customFormat="1" ht="10.5" hidden="1" customHeight="1" outlineLevel="1" x14ac:dyDescent="0.3">
      <c r="A19" s="126">
        <v>2002</v>
      </c>
      <c r="B19" s="133">
        <v>162</v>
      </c>
      <c r="C19" s="131">
        <v>1</v>
      </c>
      <c r="D19" s="132">
        <f>C19/B19*100</f>
        <v>0.61728395061728392</v>
      </c>
      <c r="E19" s="135">
        <v>85</v>
      </c>
      <c r="F19" s="129">
        <f t="shared" si="0"/>
        <v>52.469135802469133</v>
      </c>
      <c r="G19" s="131">
        <v>20</v>
      </c>
      <c r="H19" s="132">
        <f t="shared" si="1"/>
        <v>12.345679012345679</v>
      </c>
      <c r="I19" s="135">
        <v>56</v>
      </c>
      <c r="J19" s="132">
        <f t="shared" si="2"/>
        <v>34.567901234567898</v>
      </c>
      <c r="K19" s="358"/>
    </row>
    <row r="20" spans="1:11" s="34" customFormat="1" ht="10.5" hidden="1" customHeight="1" outlineLevel="1" x14ac:dyDescent="0.3">
      <c r="A20" s="126">
        <v>2003</v>
      </c>
      <c r="B20" s="133">
        <v>315</v>
      </c>
      <c r="C20" s="131">
        <v>3</v>
      </c>
      <c r="D20" s="132">
        <f>C20/B20*100</f>
        <v>0.95238095238095244</v>
      </c>
      <c r="E20" s="135">
        <v>102</v>
      </c>
      <c r="F20" s="129">
        <f t="shared" si="0"/>
        <v>32.38095238095238</v>
      </c>
      <c r="G20" s="131">
        <v>29</v>
      </c>
      <c r="H20" s="132">
        <f t="shared" si="1"/>
        <v>9.2063492063492074</v>
      </c>
      <c r="I20" s="135">
        <v>181</v>
      </c>
      <c r="J20" s="132">
        <f t="shared" si="2"/>
        <v>57.460317460317455</v>
      </c>
      <c r="K20" s="358"/>
    </row>
    <row r="21" spans="1:11" s="34" customFormat="1" ht="10.5" hidden="1" customHeight="1" outlineLevel="1" x14ac:dyDescent="0.3">
      <c r="A21" s="126">
        <v>2004</v>
      </c>
      <c r="B21" s="133">
        <v>272</v>
      </c>
      <c r="C21" s="131" t="s">
        <v>42</v>
      </c>
      <c r="D21" s="132" t="s">
        <v>42</v>
      </c>
      <c r="E21" s="135">
        <v>77</v>
      </c>
      <c r="F21" s="132">
        <f t="shared" si="0"/>
        <v>28.308823529411764</v>
      </c>
      <c r="G21" s="131">
        <v>24</v>
      </c>
      <c r="H21" s="132">
        <f t="shared" si="1"/>
        <v>8.8235294117647065</v>
      </c>
      <c r="I21" s="135">
        <v>171</v>
      </c>
      <c r="J21" s="132">
        <f t="shared" si="2"/>
        <v>62.867647058823529</v>
      </c>
      <c r="K21" s="358"/>
    </row>
    <row r="22" spans="1:11" ht="18" customHeight="1" collapsed="1" x14ac:dyDescent="0.3">
      <c r="A22" s="126">
        <v>2005</v>
      </c>
      <c r="B22" s="127">
        <v>294</v>
      </c>
      <c r="C22" s="128">
        <v>14</v>
      </c>
      <c r="D22" s="129">
        <f>C22/B22*100</f>
        <v>4.7619047619047619</v>
      </c>
      <c r="E22" s="130">
        <v>108</v>
      </c>
      <c r="F22" s="129">
        <f t="shared" si="0"/>
        <v>36.734693877551024</v>
      </c>
      <c r="G22" s="128">
        <v>27</v>
      </c>
      <c r="H22" s="129">
        <f t="shared" si="1"/>
        <v>9.183673469387756</v>
      </c>
      <c r="I22" s="130">
        <v>145</v>
      </c>
      <c r="J22" s="129">
        <f t="shared" si="2"/>
        <v>49.319727891156461</v>
      </c>
      <c r="K22" s="358"/>
    </row>
    <row r="23" spans="1:11" s="34" customFormat="1" ht="10.5" hidden="1" customHeight="1" outlineLevel="1" x14ac:dyDescent="0.3">
      <c r="A23" s="126">
        <v>2006</v>
      </c>
      <c r="B23" s="133">
        <v>373</v>
      </c>
      <c r="C23" s="131">
        <v>1</v>
      </c>
      <c r="D23" s="132">
        <f>C23/B23*100</f>
        <v>0.26809651474530832</v>
      </c>
      <c r="E23" s="135">
        <v>124</v>
      </c>
      <c r="F23" s="132">
        <f t="shared" si="0"/>
        <v>33.243967828418228</v>
      </c>
      <c r="G23" s="131">
        <v>26</v>
      </c>
      <c r="H23" s="132">
        <f t="shared" si="1"/>
        <v>6.9705093833780163</v>
      </c>
      <c r="I23" s="135">
        <v>222</v>
      </c>
      <c r="J23" s="132">
        <f t="shared" si="2"/>
        <v>59.51742627345844</v>
      </c>
      <c r="K23" s="358"/>
    </row>
    <row r="24" spans="1:11" s="34" customFormat="1" ht="10.5" hidden="1" customHeight="1" outlineLevel="1" x14ac:dyDescent="0.3">
      <c r="A24" s="126">
        <v>2007</v>
      </c>
      <c r="B24" s="133">
        <v>237</v>
      </c>
      <c r="C24" s="131" t="s">
        <v>42</v>
      </c>
      <c r="D24" s="132" t="s">
        <v>42</v>
      </c>
      <c r="E24" s="135">
        <v>84</v>
      </c>
      <c r="F24" s="132">
        <f t="shared" si="0"/>
        <v>35.443037974683541</v>
      </c>
      <c r="G24" s="131">
        <v>31</v>
      </c>
      <c r="H24" s="132">
        <f t="shared" si="1"/>
        <v>13.080168776371309</v>
      </c>
      <c r="I24" s="135">
        <v>122</v>
      </c>
      <c r="J24" s="132">
        <f t="shared" si="2"/>
        <v>51.47679324894515</v>
      </c>
      <c r="K24" s="358"/>
    </row>
    <row r="25" spans="1:11" s="34" customFormat="1" ht="10.5" hidden="1" customHeight="1" outlineLevel="1" x14ac:dyDescent="0.3">
      <c r="A25" s="126">
        <v>2008</v>
      </c>
      <c r="B25" s="133">
        <v>219</v>
      </c>
      <c r="C25" s="67">
        <v>69</v>
      </c>
      <c r="D25" s="67">
        <v>11141</v>
      </c>
      <c r="E25" s="67">
        <v>45</v>
      </c>
      <c r="F25" s="67">
        <v>56</v>
      </c>
      <c r="G25" s="67">
        <v>192.47</v>
      </c>
      <c r="H25" s="132">
        <f t="shared" si="1"/>
        <v>87.885844748858446</v>
      </c>
      <c r="I25" s="135">
        <v>122</v>
      </c>
      <c r="J25" s="132">
        <f t="shared" si="2"/>
        <v>55.707762557077622</v>
      </c>
      <c r="K25" s="358"/>
    </row>
    <row r="26" spans="1:11" s="34" customFormat="1" ht="10.5" hidden="1" customHeight="1" outlineLevel="1" x14ac:dyDescent="0.3">
      <c r="A26" s="126">
        <v>2009</v>
      </c>
      <c r="B26" s="133">
        <v>196</v>
      </c>
      <c r="C26" s="131">
        <v>6</v>
      </c>
      <c r="D26" s="132">
        <f>C26/B26*100</f>
        <v>3.0612244897959182</v>
      </c>
      <c r="E26" s="135">
        <v>104</v>
      </c>
      <c r="F26" s="132">
        <f>E26/B26*100</f>
        <v>53.061224489795919</v>
      </c>
      <c r="G26" s="131">
        <v>26</v>
      </c>
      <c r="H26" s="132">
        <f t="shared" si="1"/>
        <v>13.26530612244898</v>
      </c>
      <c r="I26" s="135">
        <v>60</v>
      </c>
      <c r="J26" s="132">
        <f t="shared" si="2"/>
        <v>30.612244897959183</v>
      </c>
      <c r="K26" s="358"/>
    </row>
    <row r="27" spans="1:11" ht="18" customHeight="1" collapsed="1" x14ac:dyDescent="0.3">
      <c r="A27" s="126">
        <v>2010</v>
      </c>
      <c r="B27" s="127">
        <v>196</v>
      </c>
      <c r="C27" s="346" t="s">
        <v>42</v>
      </c>
      <c r="D27" s="346" t="s">
        <v>42</v>
      </c>
      <c r="E27" s="130">
        <v>78</v>
      </c>
      <c r="F27" s="129">
        <f>E27/B27*100</f>
        <v>39.795918367346935</v>
      </c>
      <c r="G27" s="128">
        <v>42</v>
      </c>
      <c r="H27" s="129">
        <f t="shared" si="1"/>
        <v>21.428571428571427</v>
      </c>
      <c r="I27" s="130">
        <v>76</v>
      </c>
      <c r="J27" s="129">
        <f t="shared" si="2"/>
        <v>38.775510204081634</v>
      </c>
      <c r="K27" s="358"/>
    </row>
    <row r="28" spans="1:11" s="34" customFormat="1" ht="10.5" hidden="1" customHeight="1" outlineLevel="2" x14ac:dyDescent="0.3">
      <c r="A28" s="126">
        <v>2011</v>
      </c>
      <c r="B28" s="133">
        <v>177</v>
      </c>
      <c r="C28" s="131">
        <v>1</v>
      </c>
      <c r="D28" s="132">
        <v>0.6</v>
      </c>
      <c r="E28" s="135">
        <v>47</v>
      </c>
      <c r="F28" s="132">
        <v>26.55367231638418</v>
      </c>
      <c r="G28" s="131">
        <v>47</v>
      </c>
      <c r="H28" s="132">
        <f t="shared" si="1"/>
        <v>26.55367231638418</v>
      </c>
      <c r="I28" s="135">
        <v>82</v>
      </c>
      <c r="J28" s="132">
        <v>46.327683615819211</v>
      </c>
      <c r="K28" s="358"/>
    </row>
    <row r="29" spans="1:11" s="34" customFormat="1" ht="10.5" hidden="1" customHeight="1" outlineLevel="2" x14ac:dyDescent="0.3">
      <c r="A29" s="126">
        <v>2012</v>
      </c>
      <c r="B29" s="133">
        <v>196</v>
      </c>
      <c r="C29" s="131" t="s">
        <v>42</v>
      </c>
      <c r="D29" s="132" t="s">
        <v>42</v>
      </c>
      <c r="E29" s="135">
        <v>74</v>
      </c>
      <c r="F29" s="132">
        <v>37.755102040816325</v>
      </c>
      <c r="G29" s="131">
        <v>11</v>
      </c>
      <c r="H29" s="132">
        <f t="shared" si="1"/>
        <v>5.6122448979591839</v>
      </c>
      <c r="I29" s="135">
        <v>97</v>
      </c>
      <c r="J29" s="132">
        <v>49.489795918367349</v>
      </c>
      <c r="K29" s="358"/>
    </row>
    <row r="30" spans="1:11" s="34" customFormat="1" ht="10.5" hidden="1" customHeight="1" outlineLevel="2" x14ac:dyDescent="0.3">
      <c r="A30" s="126">
        <v>2013</v>
      </c>
      <c r="B30" s="133">
        <v>48</v>
      </c>
      <c r="C30" s="131" t="s">
        <v>42</v>
      </c>
      <c r="D30" s="132" t="s">
        <v>42</v>
      </c>
      <c r="E30" s="135">
        <v>30</v>
      </c>
      <c r="F30" s="132">
        <f>E30*100/B30</f>
        <v>62.5</v>
      </c>
      <c r="G30" s="131">
        <v>2</v>
      </c>
      <c r="H30" s="132">
        <f t="shared" si="1"/>
        <v>4.1666666666666661</v>
      </c>
      <c r="I30" s="135">
        <v>16</v>
      </c>
      <c r="J30" s="132">
        <f t="shared" ref="J30:J35" si="4">I30*100/B30</f>
        <v>33.333333333333336</v>
      </c>
      <c r="K30" s="358"/>
    </row>
    <row r="31" spans="1:11" s="34" customFormat="1" ht="10.5" hidden="1" customHeight="1" outlineLevel="2" x14ac:dyDescent="0.3">
      <c r="A31" s="126">
        <v>2014</v>
      </c>
      <c r="B31" s="133">
        <v>284</v>
      </c>
      <c r="C31" s="131" t="s">
        <v>42</v>
      </c>
      <c r="D31" s="132" t="s">
        <v>42</v>
      </c>
      <c r="E31" s="135">
        <v>130</v>
      </c>
      <c r="F31" s="132">
        <f>E31*100/B31</f>
        <v>45.774647887323944</v>
      </c>
      <c r="G31" s="131">
        <v>19</v>
      </c>
      <c r="H31" s="132">
        <f t="shared" si="1"/>
        <v>6.6901408450704221</v>
      </c>
      <c r="I31" s="135">
        <v>128</v>
      </c>
      <c r="J31" s="132">
        <f t="shared" si="4"/>
        <v>45.070422535211264</v>
      </c>
      <c r="K31" s="358"/>
    </row>
    <row r="32" spans="1:11" ht="18" customHeight="1" collapsed="1" x14ac:dyDescent="0.3">
      <c r="A32" s="126">
        <v>2015</v>
      </c>
      <c r="B32" s="127">
        <v>45</v>
      </c>
      <c r="C32" s="135">
        <v>1</v>
      </c>
      <c r="D32" s="342">
        <v>3</v>
      </c>
      <c r="E32" s="130">
        <v>10</v>
      </c>
      <c r="F32" s="129">
        <f>E32*100/B32</f>
        <v>22.222222222222221</v>
      </c>
      <c r="G32" s="128">
        <v>3</v>
      </c>
      <c r="H32" s="342">
        <v>3</v>
      </c>
      <c r="I32" s="130">
        <v>31</v>
      </c>
      <c r="J32" s="129">
        <f t="shared" si="4"/>
        <v>68.888888888888886</v>
      </c>
      <c r="K32" s="358"/>
    </row>
    <row r="33" spans="1:11" ht="12.75" hidden="1" customHeight="1" outlineLevel="1" x14ac:dyDescent="0.3">
      <c r="A33" s="136">
        <v>2016</v>
      </c>
      <c r="B33" s="134">
        <v>256</v>
      </c>
      <c r="C33" s="131">
        <v>3</v>
      </c>
      <c r="D33" s="132">
        <f>C33/B33*100</f>
        <v>1.171875</v>
      </c>
      <c r="E33" s="135">
        <v>79</v>
      </c>
      <c r="F33" s="132">
        <f>E33*100/B33</f>
        <v>30.859375</v>
      </c>
      <c r="G33" s="131">
        <v>39</v>
      </c>
      <c r="H33" s="132">
        <f t="shared" si="1"/>
        <v>15.234375</v>
      </c>
      <c r="I33" s="135">
        <v>134</v>
      </c>
      <c r="J33" s="132">
        <f t="shared" si="4"/>
        <v>52.34375</v>
      </c>
      <c r="K33" s="358"/>
    </row>
    <row r="34" spans="1:11" ht="12.75" hidden="1" customHeight="1" outlineLevel="1" x14ac:dyDescent="0.3">
      <c r="A34" s="136">
        <v>2017</v>
      </c>
      <c r="B34" s="134">
        <v>130</v>
      </c>
      <c r="C34" s="346" t="s">
        <v>42</v>
      </c>
      <c r="D34" s="346" t="s">
        <v>42</v>
      </c>
      <c r="E34" s="135">
        <v>64</v>
      </c>
      <c r="F34" s="132">
        <v>49.2</v>
      </c>
      <c r="G34" s="131">
        <v>3</v>
      </c>
      <c r="H34" s="132">
        <v>2.2999999999999998</v>
      </c>
      <c r="I34" s="135">
        <v>63</v>
      </c>
      <c r="J34" s="132">
        <f t="shared" si="4"/>
        <v>48.46153846153846</v>
      </c>
      <c r="K34" s="358"/>
    </row>
    <row r="35" spans="1:11" ht="12.75" hidden="1" customHeight="1" outlineLevel="1" x14ac:dyDescent="0.3">
      <c r="A35" s="136">
        <v>2018</v>
      </c>
      <c r="B35" s="134">
        <v>97</v>
      </c>
      <c r="C35" s="131">
        <v>2</v>
      </c>
      <c r="D35" s="132">
        <v>2.1</v>
      </c>
      <c r="E35" s="135">
        <v>44</v>
      </c>
      <c r="F35" s="132">
        <v>45.4</v>
      </c>
      <c r="G35" s="131">
        <v>7</v>
      </c>
      <c r="H35" s="132">
        <v>7.2</v>
      </c>
      <c r="I35" s="135">
        <v>41</v>
      </c>
      <c r="J35" s="132">
        <f t="shared" si="4"/>
        <v>42.268041237113401</v>
      </c>
      <c r="K35" s="358"/>
    </row>
    <row r="36" spans="1:11" s="339" customFormat="1" ht="12" hidden="1" customHeight="1" outlineLevel="1" x14ac:dyDescent="0.3">
      <c r="A36" s="311">
        <v>2019</v>
      </c>
      <c r="B36" s="348">
        <v>137</v>
      </c>
      <c r="C36" s="347" t="s">
        <v>42</v>
      </c>
      <c r="D36" s="346" t="s">
        <v>42</v>
      </c>
      <c r="E36" s="347">
        <v>62</v>
      </c>
      <c r="F36" s="346">
        <v>45.3</v>
      </c>
      <c r="G36" s="347">
        <v>2</v>
      </c>
      <c r="H36" s="346">
        <v>1.4</v>
      </c>
      <c r="I36" s="347">
        <v>73</v>
      </c>
      <c r="J36" s="346">
        <v>53.3</v>
      </c>
      <c r="K36" s="358"/>
    </row>
    <row r="37" spans="1:11" ht="18" customHeight="1" collapsed="1" x14ac:dyDescent="0.3">
      <c r="A37" s="126">
        <v>2020</v>
      </c>
      <c r="B37" s="127">
        <v>264</v>
      </c>
      <c r="C37" s="135">
        <v>4</v>
      </c>
      <c r="D37" s="132">
        <v>1.5</v>
      </c>
      <c r="E37" s="130">
        <v>92</v>
      </c>
      <c r="F37" s="129">
        <v>34.799999999999997</v>
      </c>
      <c r="G37" s="128">
        <v>25</v>
      </c>
      <c r="H37" s="129">
        <v>9.5</v>
      </c>
      <c r="I37" s="130">
        <v>143</v>
      </c>
      <c r="J37" s="129">
        <v>54.2</v>
      </c>
      <c r="K37" s="358"/>
    </row>
    <row r="38" spans="1:11" ht="12.75" hidden="1" customHeight="1" outlineLevel="1" x14ac:dyDescent="0.3">
      <c r="A38" s="136">
        <v>2021</v>
      </c>
      <c r="B38" s="134">
        <v>260</v>
      </c>
      <c r="C38" s="131">
        <v>1</v>
      </c>
      <c r="D38" s="132">
        <v>0.4</v>
      </c>
      <c r="E38" s="135">
        <v>155</v>
      </c>
      <c r="F38" s="132">
        <v>59.6</v>
      </c>
      <c r="G38" s="131">
        <v>7</v>
      </c>
      <c r="H38" s="132">
        <v>2.7</v>
      </c>
      <c r="I38" s="135">
        <v>97</v>
      </c>
      <c r="J38" s="132">
        <v>37.299999999999997</v>
      </c>
      <c r="K38" s="358"/>
    </row>
    <row r="39" spans="1:11" s="339" customFormat="1" ht="18" customHeight="1" collapsed="1" x14ac:dyDescent="0.3">
      <c r="A39" s="340">
        <v>2022</v>
      </c>
      <c r="B39" s="341">
        <v>185</v>
      </c>
      <c r="C39" s="347">
        <v>1</v>
      </c>
      <c r="D39" s="346">
        <v>0.54054054054054057</v>
      </c>
      <c r="E39" s="344">
        <v>73</v>
      </c>
      <c r="F39" s="343">
        <v>39.45945945945946</v>
      </c>
      <c r="G39" s="342">
        <v>31</v>
      </c>
      <c r="H39" s="343">
        <v>16.756756756756758</v>
      </c>
      <c r="I39" s="344">
        <v>80</v>
      </c>
      <c r="J39" s="343">
        <v>43.243243243243242</v>
      </c>
      <c r="K39" s="358"/>
    </row>
    <row r="40" spans="1:11" ht="12.75" customHeight="1" x14ac:dyDescent="0.3">
      <c r="A40" s="136">
        <v>2023</v>
      </c>
      <c r="B40" s="348">
        <v>183</v>
      </c>
      <c r="C40" s="346" t="s">
        <v>42</v>
      </c>
      <c r="D40" s="346" t="s">
        <v>42</v>
      </c>
      <c r="E40" s="347">
        <v>90</v>
      </c>
      <c r="F40" s="346">
        <v>49.180327868852459</v>
      </c>
      <c r="G40" s="345">
        <v>8</v>
      </c>
      <c r="H40" s="346">
        <v>4.3715846994535523</v>
      </c>
      <c r="I40" s="347">
        <v>85</v>
      </c>
      <c r="J40" s="346">
        <v>46.448087431693992</v>
      </c>
      <c r="K40" s="358"/>
    </row>
    <row r="41" spans="1:11" s="302" customFormat="1" ht="12.75" customHeight="1" x14ac:dyDescent="0.3">
      <c r="A41" s="311">
        <v>2024</v>
      </c>
      <c r="B41" s="348">
        <v>117</v>
      </c>
      <c r="C41" s="347">
        <v>14</v>
      </c>
      <c r="D41" s="346">
        <v>12</v>
      </c>
      <c r="E41" s="347">
        <v>30</v>
      </c>
      <c r="F41" s="346">
        <v>25.6</v>
      </c>
      <c r="G41" s="345">
        <v>17</v>
      </c>
      <c r="H41" s="346">
        <v>14.5</v>
      </c>
      <c r="I41" s="347">
        <v>56</v>
      </c>
      <c r="J41" s="346">
        <v>47.9</v>
      </c>
      <c r="K41" s="358"/>
    </row>
    <row r="42" spans="1:11" ht="19.5" customHeight="1" x14ac:dyDescent="0.3">
      <c r="A42" s="437" t="s">
        <v>29</v>
      </c>
      <c r="B42" s="437"/>
      <c r="C42" s="437"/>
      <c r="D42" s="437"/>
      <c r="E42" s="437"/>
      <c r="F42" s="437"/>
      <c r="G42" s="437"/>
      <c r="H42" s="437"/>
      <c r="I42" s="437"/>
      <c r="J42" s="437"/>
      <c r="K42" s="358"/>
    </row>
    <row r="43" spans="1:11" ht="18" customHeight="1" collapsed="1" x14ac:dyDescent="0.3">
      <c r="A43" s="126">
        <v>1991</v>
      </c>
      <c r="B43" s="127">
        <v>514</v>
      </c>
      <c r="C43" s="130">
        <v>1</v>
      </c>
      <c r="D43" s="129">
        <f t="shared" ref="D43:D50" si="5">C43/B43*100</f>
        <v>0.19455252918287938</v>
      </c>
      <c r="E43" s="130">
        <v>358</v>
      </c>
      <c r="F43" s="129">
        <f t="shared" ref="F43:F50" si="6">E43/B43*100</f>
        <v>69.649805447470811</v>
      </c>
      <c r="G43" s="130">
        <v>43</v>
      </c>
      <c r="H43" s="129">
        <f t="shared" ref="H43:H50" si="7">G43/B43*100</f>
        <v>8.3657587548638119</v>
      </c>
      <c r="I43" s="130">
        <v>112</v>
      </c>
      <c r="J43" s="129">
        <f t="shared" ref="J43:J50" si="8">I43/B43*100</f>
        <v>21.789883268482491</v>
      </c>
      <c r="K43" s="358"/>
    </row>
    <row r="44" spans="1:11" ht="10.5" hidden="1" customHeight="1" outlineLevel="1" x14ac:dyDescent="0.3">
      <c r="A44" s="126">
        <v>1992</v>
      </c>
      <c r="B44" s="127">
        <v>574</v>
      </c>
      <c r="C44" s="135">
        <v>0</v>
      </c>
      <c r="D44" s="132">
        <f t="shared" si="5"/>
        <v>0</v>
      </c>
      <c r="E44" s="130">
        <v>471</v>
      </c>
      <c r="F44" s="132">
        <f t="shared" si="6"/>
        <v>82.055749128919871</v>
      </c>
      <c r="G44" s="130">
        <v>16</v>
      </c>
      <c r="H44" s="132">
        <f t="shared" si="7"/>
        <v>2.7874564459930316</v>
      </c>
      <c r="I44" s="130">
        <v>87</v>
      </c>
      <c r="J44" s="132">
        <f t="shared" si="8"/>
        <v>15.156794425087108</v>
      </c>
      <c r="K44" s="358"/>
    </row>
    <row r="45" spans="1:11" ht="10.5" hidden="1" customHeight="1" outlineLevel="1" x14ac:dyDescent="0.3">
      <c r="A45" s="126">
        <v>1993</v>
      </c>
      <c r="B45" s="127">
        <v>628</v>
      </c>
      <c r="C45" s="130">
        <v>1</v>
      </c>
      <c r="D45" s="129">
        <f t="shared" si="5"/>
        <v>0.15923566878980894</v>
      </c>
      <c r="E45" s="130">
        <v>297</v>
      </c>
      <c r="F45" s="129">
        <f t="shared" si="6"/>
        <v>47.29299363057325</v>
      </c>
      <c r="G45" s="130">
        <v>205</v>
      </c>
      <c r="H45" s="129">
        <f t="shared" si="7"/>
        <v>32.643312101910823</v>
      </c>
      <c r="I45" s="130">
        <v>125</v>
      </c>
      <c r="J45" s="129">
        <f t="shared" si="8"/>
        <v>19.904458598726116</v>
      </c>
      <c r="K45" s="358"/>
    </row>
    <row r="46" spans="1:11" ht="10.5" hidden="1" customHeight="1" outlineLevel="1" x14ac:dyDescent="0.3">
      <c r="A46" s="126">
        <v>1994</v>
      </c>
      <c r="B46" s="127">
        <v>629</v>
      </c>
      <c r="C46" s="135">
        <v>60</v>
      </c>
      <c r="D46" s="129">
        <f t="shared" si="5"/>
        <v>9.5389507154213042</v>
      </c>
      <c r="E46" s="130">
        <v>346</v>
      </c>
      <c r="F46" s="129">
        <f t="shared" si="6"/>
        <v>55.007949125596191</v>
      </c>
      <c r="G46" s="130">
        <v>37</v>
      </c>
      <c r="H46" s="129">
        <f t="shared" si="7"/>
        <v>5.8823529411764701</v>
      </c>
      <c r="I46" s="130">
        <v>186</v>
      </c>
      <c r="J46" s="129">
        <f t="shared" si="8"/>
        <v>29.570747217806044</v>
      </c>
      <c r="K46" s="358"/>
    </row>
    <row r="47" spans="1:11" ht="18" customHeight="1" collapsed="1" x14ac:dyDescent="0.3">
      <c r="A47" s="126">
        <v>1995</v>
      </c>
      <c r="B47" s="127">
        <v>1260</v>
      </c>
      <c r="C47" s="130">
        <v>12</v>
      </c>
      <c r="D47" s="129">
        <f t="shared" si="5"/>
        <v>0.95238095238095244</v>
      </c>
      <c r="E47" s="130">
        <v>964</v>
      </c>
      <c r="F47" s="129">
        <f t="shared" si="6"/>
        <v>76.507936507936506</v>
      </c>
      <c r="G47" s="130">
        <v>15</v>
      </c>
      <c r="H47" s="129">
        <f t="shared" si="7"/>
        <v>1.1904761904761905</v>
      </c>
      <c r="I47" s="130">
        <v>269</v>
      </c>
      <c r="J47" s="129">
        <f t="shared" si="8"/>
        <v>21.349206349206348</v>
      </c>
      <c r="K47" s="358"/>
    </row>
    <row r="48" spans="1:11" ht="10.5" hidden="1" customHeight="1" outlineLevel="1" x14ac:dyDescent="0.3">
      <c r="A48" s="126">
        <v>1996</v>
      </c>
      <c r="B48" s="127">
        <v>1045</v>
      </c>
      <c r="C48" s="130">
        <v>6</v>
      </c>
      <c r="D48" s="129">
        <f t="shared" si="5"/>
        <v>0.57416267942583732</v>
      </c>
      <c r="E48" s="130">
        <v>882</v>
      </c>
      <c r="F48" s="129">
        <f t="shared" si="6"/>
        <v>84.401913875598083</v>
      </c>
      <c r="G48" s="130">
        <v>42</v>
      </c>
      <c r="H48" s="129">
        <f t="shared" si="7"/>
        <v>4.0191387559808609</v>
      </c>
      <c r="I48" s="130">
        <v>115</v>
      </c>
      <c r="J48" s="129">
        <f t="shared" si="8"/>
        <v>11.004784688995215</v>
      </c>
      <c r="K48" s="358"/>
    </row>
    <row r="49" spans="1:11" ht="10.5" hidden="1" customHeight="1" outlineLevel="1" x14ac:dyDescent="0.3">
      <c r="A49" s="126">
        <v>1997</v>
      </c>
      <c r="B49" s="127">
        <v>1117</v>
      </c>
      <c r="C49" s="130">
        <v>2</v>
      </c>
      <c r="D49" s="129">
        <f t="shared" si="5"/>
        <v>0.17905102954341987</v>
      </c>
      <c r="E49" s="130">
        <v>799</v>
      </c>
      <c r="F49" s="129">
        <f t="shared" si="6"/>
        <v>71.530886302596244</v>
      </c>
      <c r="G49" s="130">
        <v>59</v>
      </c>
      <c r="H49" s="129">
        <f t="shared" si="7"/>
        <v>5.2820053715308868</v>
      </c>
      <c r="I49" s="130">
        <v>257</v>
      </c>
      <c r="J49" s="129">
        <f t="shared" si="8"/>
        <v>23.008057296329454</v>
      </c>
      <c r="K49" s="358"/>
    </row>
    <row r="50" spans="1:11" ht="10.5" hidden="1" customHeight="1" outlineLevel="1" x14ac:dyDescent="0.3">
      <c r="A50" s="126">
        <v>1998</v>
      </c>
      <c r="B50" s="127">
        <v>1348</v>
      </c>
      <c r="C50" s="130">
        <v>138</v>
      </c>
      <c r="D50" s="129">
        <f t="shared" si="5"/>
        <v>10.237388724035608</v>
      </c>
      <c r="E50" s="130">
        <v>927</v>
      </c>
      <c r="F50" s="129">
        <f t="shared" si="6"/>
        <v>68.768545994065278</v>
      </c>
      <c r="G50" s="130">
        <v>32</v>
      </c>
      <c r="H50" s="129">
        <f t="shared" si="7"/>
        <v>2.3738872403560833</v>
      </c>
      <c r="I50" s="130">
        <v>251</v>
      </c>
      <c r="J50" s="129">
        <f t="shared" si="8"/>
        <v>18.620178041543024</v>
      </c>
      <c r="K50" s="358"/>
    </row>
    <row r="51" spans="1:11" ht="10.5" hidden="1" customHeight="1" outlineLevel="1" x14ac:dyDescent="0.3">
      <c r="A51" s="126">
        <v>1999</v>
      </c>
      <c r="B51" s="127">
        <v>590</v>
      </c>
      <c r="C51" s="67">
        <v>212</v>
      </c>
      <c r="D51" s="67">
        <v>25232</v>
      </c>
      <c r="E51" s="67">
        <v>180</v>
      </c>
      <c r="F51" s="67">
        <v>180</v>
      </c>
      <c r="G51" s="67">
        <v>116.44</v>
      </c>
      <c r="H51" s="74">
        <v>7</v>
      </c>
      <c r="I51" s="74">
        <v>29</v>
      </c>
      <c r="J51" s="74">
        <v>19.89</v>
      </c>
      <c r="K51" s="358"/>
    </row>
    <row r="52" spans="1:11" ht="18" customHeight="1" collapsed="1" x14ac:dyDescent="0.3">
      <c r="A52" s="126">
        <v>2000</v>
      </c>
      <c r="B52" s="127">
        <v>250</v>
      </c>
      <c r="C52" s="130">
        <v>26</v>
      </c>
      <c r="D52" s="129">
        <f>C52/B52*100</f>
        <v>10.4</v>
      </c>
      <c r="E52" s="130">
        <v>137</v>
      </c>
      <c r="F52" s="129">
        <f t="shared" ref="F52:F68" si="9">E52/B52*100</f>
        <v>54.800000000000004</v>
      </c>
      <c r="G52" s="130">
        <v>22</v>
      </c>
      <c r="H52" s="129">
        <f t="shared" ref="H52:H68" si="10">G52/B52*100</f>
        <v>8.7999999999999989</v>
      </c>
      <c r="I52" s="130">
        <v>65</v>
      </c>
      <c r="J52" s="129">
        <f t="shared" ref="J52:J68" si="11">I52/B52*100</f>
        <v>26</v>
      </c>
      <c r="K52" s="358"/>
    </row>
    <row r="53" spans="1:11" ht="10.5" hidden="1" customHeight="1" outlineLevel="1" x14ac:dyDescent="0.3">
      <c r="A53" s="126">
        <v>2001</v>
      </c>
      <c r="B53" s="127">
        <v>323</v>
      </c>
      <c r="C53" s="346" t="s">
        <v>42</v>
      </c>
      <c r="D53" s="346" t="s">
        <v>42</v>
      </c>
      <c r="E53" s="130">
        <v>209</v>
      </c>
      <c r="F53" s="132">
        <f t="shared" si="9"/>
        <v>64.705882352941174</v>
      </c>
      <c r="G53" s="130">
        <v>23</v>
      </c>
      <c r="H53" s="132">
        <f t="shared" si="10"/>
        <v>7.1207430340557281</v>
      </c>
      <c r="I53" s="130">
        <v>91</v>
      </c>
      <c r="J53" s="132">
        <f t="shared" si="11"/>
        <v>28.173374613003094</v>
      </c>
      <c r="K53" s="358"/>
    </row>
    <row r="54" spans="1:11" ht="10.5" hidden="1" customHeight="1" outlineLevel="1" x14ac:dyDescent="0.3">
      <c r="A54" s="126">
        <v>2002</v>
      </c>
      <c r="B54" s="127">
        <v>360</v>
      </c>
      <c r="C54" s="130">
        <v>2</v>
      </c>
      <c r="D54" s="132">
        <f>C54/B54*100</f>
        <v>0.55555555555555558</v>
      </c>
      <c r="E54" s="130">
        <v>197</v>
      </c>
      <c r="F54" s="132">
        <f t="shared" si="9"/>
        <v>54.722222222222229</v>
      </c>
      <c r="G54" s="130">
        <v>38</v>
      </c>
      <c r="H54" s="132">
        <f t="shared" si="10"/>
        <v>10.555555555555555</v>
      </c>
      <c r="I54" s="130">
        <v>123</v>
      </c>
      <c r="J54" s="132">
        <f t="shared" si="11"/>
        <v>34.166666666666664</v>
      </c>
      <c r="K54" s="358"/>
    </row>
    <row r="55" spans="1:11" ht="10.5" hidden="1" customHeight="1" outlineLevel="1" x14ac:dyDescent="0.3">
      <c r="A55" s="126">
        <v>2003</v>
      </c>
      <c r="B55" s="127">
        <v>638</v>
      </c>
      <c r="C55" s="130">
        <v>3</v>
      </c>
      <c r="D55" s="132">
        <f>C55/B55*100</f>
        <v>0.47021943573667713</v>
      </c>
      <c r="E55" s="130">
        <v>351</v>
      </c>
      <c r="F55" s="132">
        <f t="shared" si="9"/>
        <v>55.015673981191227</v>
      </c>
      <c r="G55" s="130">
        <v>56</v>
      </c>
      <c r="H55" s="132">
        <f t="shared" si="10"/>
        <v>8.7774294670846391</v>
      </c>
      <c r="I55" s="130">
        <v>228</v>
      </c>
      <c r="J55" s="132">
        <f t="shared" si="11"/>
        <v>35.736677115987462</v>
      </c>
      <c r="K55" s="358"/>
    </row>
    <row r="56" spans="1:11" ht="10.5" hidden="1" customHeight="1" outlineLevel="1" x14ac:dyDescent="0.3">
      <c r="A56" s="126">
        <v>2004</v>
      </c>
      <c r="B56" s="127">
        <v>514</v>
      </c>
      <c r="C56" s="346" t="s">
        <v>42</v>
      </c>
      <c r="D56" s="346" t="s">
        <v>42</v>
      </c>
      <c r="E56" s="130">
        <v>302</v>
      </c>
      <c r="F56" s="132">
        <f t="shared" si="9"/>
        <v>58.754863813229576</v>
      </c>
      <c r="G56" s="130">
        <v>24</v>
      </c>
      <c r="H56" s="132">
        <f t="shared" si="10"/>
        <v>4.6692607003891053</v>
      </c>
      <c r="I56" s="130">
        <v>188</v>
      </c>
      <c r="J56" s="132">
        <f t="shared" si="11"/>
        <v>36.575875486381321</v>
      </c>
      <c r="K56" s="358"/>
    </row>
    <row r="57" spans="1:11" ht="18" customHeight="1" collapsed="1" x14ac:dyDescent="0.3">
      <c r="A57" s="126">
        <v>2005</v>
      </c>
      <c r="B57" s="127">
        <v>408</v>
      </c>
      <c r="C57" s="130">
        <v>14</v>
      </c>
      <c r="D57" s="129">
        <f>C57/B57*100</f>
        <v>3.4313725490196081</v>
      </c>
      <c r="E57" s="130">
        <v>205</v>
      </c>
      <c r="F57" s="129">
        <f t="shared" si="9"/>
        <v>50.245098039215684</v>
      </c>
      <c r="G57" s="130">
        <v>36</v>
      </c>
      <c r="H57" s="129">
        <f t="shared" si="10"/>
        <v>8.8235294117647065</v>
      </c>
      <c r="I57" s="130">
        <v>153</v>
      </c>
      <c r="J57" s="129">
        <f t="shared" si="11"/>
        <v>37.5</v>
      </c>
      <c r="K57" s="358"/>
    </row>
    <row r="58" spans="1:11" ht="10.5" hidden="1" customHeight="1" outlineLevel="1" x14ac:dyDescent="0.3">
      <c r="A58" s="126">
        <v>2006</v>
      </c>
      <c r="B58" s="127">
        <v>482</v>
      </c>
      <c r="C58" s="130">
        <v>1</v>
      </c>
      <c r="D58" s="132">
        <f>C58/B58*100</f>
        <v>0.2074688796680498</v>
      </c>
      <c r="E58" s="130">
        <v>211</v>
      </c>
      <c r="F58" s="132">
        <f t="shared" si="9"/>
        <v>43.775933609958507</v>
      </c>
      <c r="G58" s="130">
        <v>30</v>
      </c>
      <c r="H58" s="132">
        <f t="shared" si="10"/>
        <v>6.2240663900414939</v>
      </c>
      <c r="I58" s="130">
        <v>240</v>
      </c>
      <c r="J58" s="132">
        <f t="shared" si="11"/>
        <v>49.792531120331951</v>
      </c>
      <c r="K58" s="358"/>
    </row>
    <row r="59" spans="1:11" ht="10.5" hidden="1" customHeight="1" outlineLevel="1" x14ac:dyDescent="0.3">
      <c r="A59" s="126">
        <v>2007</v>
      </c>
      <c r="B59" s="127">
        <v>336</v>
      </c>
      <c r="C59" s="346" t="s">
        <v>42</v>
      </c>
      <c r="D59" s="346" t="s">
        <v>42</v>
      </c>
      <c r="E59" s="130">
        <v>157</v>
      </c>
      <c r="F59" s="132">
        <f t="shared" si="9"/>
        <v>46.726190476190474</v>
      </c>
      <c r="G59" s="130">
        <v>40</v>
      </c>
      <c r="H59" s="132">
        <f t="shared" si="10"/>
        <v>11.904761904761903</v>
      </c>
      <c r="I59" s="130">
        <v>139</v>
      </c>
      <c r="J59" s="132">
        <f t="shared" si="11"/>
        <v>41.369047619047613</v>
      </c>
      <c r="K59" s="358"/>
    </row>
    <row r="60" spans="1:11" ht="10.5" hidden="1" customHeight="1" outlineLevel="1" x14ac:dyDescent="0.3">
      <c r="A60" s="126">
        <v>2008</v>
      </c>
      <c r="B60" s="127">
        <v>319</v>
      </c>
      <c r="C60" s="130">
        <v>1</v>
      </c>
      <c r="D60" s="132">
        <f>C60/B60*100</f>
        <v>0.31347962382445138</v>
      </c>
      <c r="E60" s="130">
        <v>128</v>
      </c>
      <c r="F60" s="132">
        <f t="shared" si="9"/>
        <v>40.125391849529777</v>
      </c>
      <c r="G60" s="130">
        <v>62</v>
      </c>
      <c r="H60" s="132">
        <f t="shared" si="10"/>
        <v>19.435736677115987</v>
      </c>
      <c r="I60" s="130">
        <v>128</v>
      </c>
      <c r="J60" s="132">
        <f t="shared" si="11"/>
        <v>40.125391849529777</v>
      </c>
      <c r="K60" s="358"/>
    </row>
    <row r="61" spans="1:11" ht="10.5" hidden="1" customHeight="1" outlineLevel="1" x14ac:dyDescent="0.3">
      <c r="A61" s="126">
        <v>2009</v>
      </c>
      <c r="B61" s="127">
        <v>618</v>
      </c>
      <c r="C61" s="130">
        <v>58</v>
      </c>
      <c r="D61" s="132">
        <f>C61/B61*100</f>
        <v>9.3851132686084142</v>
      </c>
      <c r="E61" s="130">
        <v>422</v>
      </c>
      <c r="F61" s="132">
        <f t="shared" si="9"/>
        <v>68.284789644012946</v>
      </c>
      <c r="G61" s="130">
        <v>69</v>
      </c>
      <c r="H61" s="132">
        <f t="shared" si="10"/>
        <v>11.165048543689322</v>
      </c>
      <c r="I61" s="130">
        <v>69</v>
      </c>
      <c r="J61" s="132">
        <f t="shared" si="11"/>
        <v>11.165048543689322</v>
      </c>
      <c r="K61" s="358"/>
    </row>
    <row r="62" spans="1:11" ht="18" customHeight="1" collapsed="1" x14ac:dyDescent="0.3">
      <c r="A62" s="126">
        <v>2010</v>
      </c>
      <c r="B62" s="127">
        <v>409</v>
      </c>
      <c r="C62" s="346" t="s">
        <v>42</v>
      </c>
      <c r="D62" s="346" t="s">
        <v>42</v>
      </c>
      <c r="E62" s="130">
        <v>245</v>
      </c>
      <c r="F62" s="129">
        <f t="shared" si="9"/>
        <v>59.902200488997558</v>
      </c>
      <c r="G62" s="130">
        <v>85</v>
      </c>
      <c r="H62" s="129">
        <f t="shared" si="10"/>
        <v>20.78239608801956</v>
      </c>
      <c r="I62" s="130">
        <v>79</v>
      </c>
      <c r="J62" s="129">
        <f t="shared" si="11"/>
        <v>19.315403422982886</v>
      </c>
      <c r="K62" s="358"/>
    </row>
    <row r="63" spans="1:11" ht="10.5" hidden="1" customHeight="1" outlineLevel="1" x14ac:dyDescent="0.3">
      <c r="A63" s="126">
        <v>2011</v>
      </c>
      <c r="B63" s="127">
        <v>592</v>
      </c>
      <c r="C63" s="135">
        <v>1</v>
      </c>
      <c r="D63" s="132">
        <v>0.16891891891891891</v>
      </c>
      <c r="E63" s="130">
        <v>379</v>
      </c>
      <c r="F63" s="132">
        <f t="shared" si="9"/>
        <v>64.020270270270274</v>
      </c>
      <c r="G63" s="130">
        <v>99</v>
      </c>
      <c r="H63" s="132">
        <f t="shared" si="10"/>
        <v>16.722972972972975</v>
      </c>
      <c r="I63" s="130">
        <v>113</v>
      </c>
      <c r="J63" s="132">
        <f t="shared" si="11"/>
        <v>19.087837837837839</v>
      </c>
      <c r="K63" s="358"/>
    </row>
    <row r="64" spans="1:11" ht="10.5" hidden="1" customHeight="1" outlineLevel="1" x14ac:dyDescent="0.3">
      <c r="A64" s="126">
        <v>2012</v>
      </c>
      <c r="B64" s="127">
        <v>462</v>
      </c>
      <c r="C64" s="346" t="s">
        <v>42</v>
      </c>
      <c r="D64" s="346" t="s">
        <v>42</v>
      </c>
      <c r="E64" s="130">
        <v>279</v>
      </c>
      <c r="F64" s="132">
        <f t="shared" si="9"/>
        <v>60.389610389610397</v>
      </c>
      <c r="G64" s="130">
        <v>11</v>
      </c>
      <c r="H64" s="132">
        <f t="shared" si="10"/>
        <v>2.3809523809523809</v>
      </c>
      <c r="I64" s="130">
        <v>147</v>
      </c>
      <c r="J64" s="132">
        <f t="shared" si="11"/>
        <v>31.818181818181817</v>
      </c>
      <c r="K64" s="358"/>
    </row>
    <row r="65" spans="1:11" ht="10.5" hidden="1" customHeight="1" outlineLevel="1" x14ac:dyDescent="0.3">
      <c r="A65" s="126">
        <v>2013</v>
      </c>
      <c r="B65" s="127">
        <v>160</v>
      </c>
      <c r="C65" s="346" t="s">
        <v>42</v>
      </c>
      <c r="D65" s="346" t="s">
        <v>42</v>
      </c>
      <c r="E65" s="130">
        <v>142</v>
      </c>
      <c r="F65" s="132">
        <f t="shared" si="9"/>
        <v>88.75</v>
      </c>
      <c r="G65" s="130">
        <v>2</v>
      </c>
      <c r="H65" s="132">
        <f t="shared" si="10"/>
        <v>1.25</v>
      </c>
      <c r="I65" s="130">
        <v>16</v>
      </c>
      <c r="J65" s="132">
        <f t="shared" si="11"/>
        <v>10</v>
      </c>
      <c r="K65" s="358"/>
    </row>
    <row r="66" spans="1:11" ht="10.5" hidden="1" customHeight="1" outlineLevel="1" x14ac:dyDescent="0.3">
      <c r="A66" s="126">
        <v>2014</v>
      </c>
      <c r="B66" s="127">
        <v>468</v>
      </c>
      <c r="C66" s="346" t="s">
        <v>42</v>
      </c>
      <c r="D66" s="346" t="s">
        <v>42</v>
      </c>
      <c r="E66" s="130">
        <v>297</v>
      </c>
      <c r="F66" s="132">
        <f t="shared" si="9"/>
        <v>63.46153846153846</v>
      </c>
      <c r="G66" s="130">
        <v>27</v>
      </c>
      <c r="H66" s="132">
        <f t="shared" si="10"/>
        <v>5.7692307692307692</v>
      </c>
      <c r="I66" s="130">
        <v>137</v>
      </c>
      <c r="J66" s="132">
        <f t="shared" si="11"/>
        <v>29.273504273504276</v>
      </c>
      <c r="K66" s="358"/>
    </row>
    <row r="67" spans="1:11" ht="18" customHeight="1" collapsed="1" x14ac:dyDescent="0.3">
      <c r="A67" s="126">
        <v>2015</v>
      </c>
      <c r="B67" s="127">
        <v>93</v>
      </c>
      <c r="C67" s="135">
        <v>1</v>
      </c>
      <c r="D67" s="342">
        <v>3</v>
      </c>
      <c r="E67" s="130">
        <v>52</v>
      </c>
      <c r="F67" s="129">
        <f t="shared" si="9"/>
        <v>55.913978494623649</v>
      </c>
      <c r="G67" s="342">
        <v>3</v>
      </c>
      <c r="H67" s="342">
        <v>3</v>
      </c>
      <c r="I67" s="130">
        <v>36</v>
      </c>
      <c r="J67" s="129">
        <f t="shared" si="11"/>
        <v>38.70967741935484</v>
      </c>
      <c r="K67" s="358"/>
    </row>
    <row r="68" spans="1:11" s="34" customFormat="1" ht="12" hidden="1" customHeight="1" outlineLevel="1" x14ac:dyDescent="0.3">
      <c r="A68" s="126">
        <v>2016</v>
      </c>
      <c r="B68" s="133">
        <v>840</v>
      </c>
      <c r="C68" s="135">
        <v>53</v>
      </c>
      <c r="D68" s="132">
        <f>C68/B68*100</f>
        <v>6.3095238095238093</v>
      </c>
      <c r="E68" s="135">
        <v>515</v>
      </c>
      <c r="F68" s="132">
        <f t="shared" si="9"/>
        <v>61.30952380952381</v>
      </c>
      <c r="G68" s="135">
        <v>75</v>
      </c>
      <c r="H68" s="132">
        <f t="shared" si="10"/>
        <v>8.9285714285714288</v>
      </c>
      <c r="I68" s="135">
        <v>197</v>
      </c>
      <c r="J68" s="132">
        <f t="shared" si="11"/>
        <v>23.452380952380953</v>
      </c>
      <c r="K68" s="358"/>
    </row>
    <row r="69" spans="1:11" ht="12" hidden="1" customHeight="1" outlineLevel="1" x14ac:dyDescent="0.3">
      <c r="A69" s="136">
        <v>2017</v>
      </c>
      <c r="B69" s="133">
        <v>371</v>
      </c>
      <c r="C69" s="346" t="s">
        <v>42</v>
      </c>
      <c r="D69" s="346" t="s">
        <v>42</v>
      </c>
      <c r="E69" s="135">
        <v>285</v>
      </c>
      <c r="F69" s="132">
        <v>76.8</v>
      </c>
      <c r="G69" s="135">
        <v>9</v>
      </c>
      <c r="H69" s="132">
        <v>2.4</v>
      </c>
      <c r="I69" s="135">
        <v>77</v>
      </c>
      <c r="J69" s="132">
        <v>20.8</v>
      </c>
      <c r="K69" s="358"/>
    </row>
    <row r="70" spans="1:11" ht="12" hidden="1" customHeight="1" outlineLevel="1" x14ac:dyDescent="0.3">
      <c r="A70" s="136">
        <v>2018</v>
      </c>
      <c r="B70" s="134">
        <v>421</v>
      </c>
      <c r="C70" s="135">
        <v>12</v>
      </c>
      <c r="D70" s="132">
        <f>C70*100/B70</f>
        <v>2.8503562945368173</v>
      </c>
      <c r="E70" s="135">
        <v>322</v>
      </c>
      <c r="F70" s="132">
        <v>76.5</v>
      </c>
      <c r="G70" s="135">
        <v>29</v>
      </c>
      <c r="H70" s="132">
        <v>6.9</v>
      </c>
      <c r="I70" s="135">
        <v>58</v>
      </c>
      <c r="J70" s="132">
        <v>13.8</v>
      </c>
      <c r="K70" s="358"/>
    </row>
    <row r="71" spans="1:11" s="339" customFormat="1" ht="12" hidden="1" customHeight="1" outlineLevel="1" x14ac:dyDescent="0.3">
      <c r="A71" s="311">
        <v>2019</v>
      </c>
      <c r="B71" s="348">
        <v>810</v>
      </c>
      <c r="C71" s="346" t="s">
        <v>42</v>
      </c>
      <c r="D71" s="346" t="s">
        <v>42</v>
      </c>
      <c r="E71" s="347">
        <v>682</v>
      </c>
      <c r="F71" s="346">
        <v>84.2</v>
      </c>
      <c r="G71" s="347">
        <v>7</v>
      </c>
      <c r="H71" s="346">
        <v>0.9</v>
      </c>
      <c r="I71" s="347">
        <v>121</v>
      </c>
      <c r="J71" s="346">
        <v>14.9</v>
      </c>
      <c r="K71" s="358"/>
    </row>
    <row r="72" spans="1:11" ht="18" customHeight="1" collapsed="1" x14ac:dyDescent="0.3">
      <c r="A72" s="303">
        <v>2020</v>
      </c>
      <c r="B72" s="304">
        <v>1035</v>
      </c>
      <c r="C72" s="310">
        <v>11</v>
      </c>
      <c r="D72" s="309">
        <v>1.2</v>
      </c>
      <c r="E72" s="307">
        <v>596</v>
      </c>
      <c r="F72" s="306">
        <v>65.5</v>
      </c>
      <c r="G72" s="305">
        <v>64</v>
      </c>
      <c r="H72" s="306">
        <v>7</v>
      </c>
      <c r="I72" s="307">
        <v>239</v>
      </c>
      <c r="J72" s="306">
        <v>26.3</v>
      </c>
      <c r="K72" s="358"/>
    </row>
    <row r="73" spans="1:11" ht="12.75" hidden="1" customHeight="1" outlineLevel="1" x14ac:dyDescent="0.3">
      <c r="A73" s="311">
        <v>2021</v>
      </c>
      <c r="B73" s="312">
        <v>914</v>
      </c>
      <c r="C73" s="308">
        <v>8</v>
      </c>
      <c r="D73" s="309">
        <v>0.9</v>
      </c>
      <c r="E73" s="310">
        <v>583</v>
      </c>
      <c r="F73" s="309">
        <v>65.8</v>
      </c>
      <c r="G73" s="308">
        <v>79</v>
      </c>
      <c r="H73" s="309">
        <v>8.9</v>
      </c>
      <c r="I73" s="310">
        <v>216</v>
      </c>
      <c r="J73" s="309">
        <v>24.4</v>
      </c>
      <c r="K73" s="358"/>
    </row>
    <row r="74" spans="1:11" s="302" customFormat="1" ht="18" customHeight="1" collapsed="1" x14ac:dyDescent="0.3">
      <c r="A74" s="303">
        <v>2022</v>
      </c>
      <c r="B74" s="304">
        <v>888</v>
      </c>
      <c r="C74" s="310">
        <v>8</v>
      </c>
      <c r="D74" s="306">
        <v>0.96038415366146457</v>
      </c>
      <c r="E74" s="307">
        <v>394</v>
      </c>
      <c r="F74" s="306">
        <v>47.298919567827127</v>
      </c>
      <c r="G74" s="307">
        <v>262</v>
      </c>
      <c r="H74" s="306">
        <v>31.092436974789916</v>
      </c>
      <c r="I74" s="307">
        <v>172</v>
      </c>
      <c r="J74" s="306">
        <v>20.648259303721488</v>
      </c>
      <c r="K74" s="358"/>
    </row>
    <row r="75" spans="1:11" ht="12.75" customHeight="1" x14ac:dyDescent="0.3">
      <c r="A75" s="311">
        <v>2023</v>
      </c>
      <c r="B75" s="312">
        <v>603</v>
      </c>
      <c r="C75" s="346" t="s">
        <v>42</v>
      </c>
      <c r="D75" s="346" t="s">
        <v>42</v>
      </c>
      <c r="E75" s="310">
        <v>349</v>
      </c>
      <c r="F75" s="309">
        <v>41.896758703481389</v>
      </c>
      <c r="G75" s="308">
        <v>81</v>
      </c>
      <c r="H75" s="309">
        <v>14.387211367673181</v>
      </c>
      <c r="I75" s="310">
        <v>133</v>
      </c>
      <c r="J75" s="309">
        <v>23.623445825932503</v>
      </c>
      <c r="K75" s="358"/>
    </row>
    <row r="76" spans="1:11" ht="12.75" customHeight="1" x14ac:dyDescent="0.3">
      <c r="A76" s="311">
        <v>2024</v>
      </c>
      <c r="B76" s="312">
        <v>695</v>
      </c>
      <c r="C76" s="310">
        <v>167</v>
      </c>
      <c r="D76" s="309">
        <v>25.11</v>
      </c>
      <c r="E76" s="310">
        <v>314</v>
      </c>
      <c r="F76" s="309">
        <v>47.22</v>
      </c>
      <c r="G76" s="308">
        <v>51</v>
      </c>
      <c r="H76" s="309">
        <v>7.7</v>
      </c>
      <c r="I76" s="310">
        <v>133</v>
      </c>
      <c r="J76" s="309">
        <v>20</v>
      </c>
      <c r="K76" s="358"/>
    </row>
    <row r="77" spans="1:11" s="36" customFormat="1" ht="15.75" customHeight="1" x14ac:dyDescent="0.25">
      <c r="A77" s="138" t="s">
        <v>52</v>
      </c>
      <c r="B77" s="35"/>
      <c r="C77" s="35"/>
      <c r="D77" s="35"/>
      <c r="E77" s="35"/>
      <c r="F77" s="35"/>
      <c r="G77" s="35"/>
      <c r="H77" s="32"/>
      <c r="I77" s="33"/>
      <c r="J77" s="32"/>
      <c r="K77" s="150"/>
    </row>
    <row r="78" spans="1:11" ht="16.5" customHeight="1" x14ac:dyDescent="0.3">
      <c r="A78" s="137" t="s">
        <v>206</v>
      </c>
      <c r="K78" s="150" t="s">
        <v>276</v>
      </c>
    </row>
    <row r="79" spans="1:11" x14ac:dyDescent="0.3">
      <c r="K79" s="150">
        <v>1991</v>
      </c>
    </row>
    <row r="83" spans="11:11" x14ac:dyDescent="0.3">
      <c r="K83" s="150">
        <v>1995</v>
      </c>
    </row>
    <row r="88" spans="11:11" x14ac:dyDescent="0.3">
      <c r="K88" s="150">
        <v>2000</v>
      </c>
    </row>
    <row r="93" spans="11:11" x14ac:dyDescent="0.3">
      <c r="K93" s="150">
        <v>2005</v>
      </c>
    </row>
    <row r="98" spans="11:11" x14ac:dyDescent="0.3">
      <c r="K98" s="150">
        <v>2010</v>
      </c>
    </row>
    <row r="103" spans="11:11" x14ac:dyDescent="0.3">
      <c r="K103" s="150">
        <v>2015</v>
      </c>
    </row>
    <row r="108" spans="11:11" x14ac:dyDescent="0.3">
      <c r="K108" s="150">
        <v>2020</v>
      </c>
    </row>
    <row r="112" spans="11:11" x14ac:dyDescent="0.3">
      <c r="K112" s="150">
        <v>2024</v>
      </c>
    </row>
  </sheetData>
  <mergeCells count="10">
    <mergeCell ref="A42:J42"/>
    <mergeCell ref="A3:A6"/>
    <mergeCell ref="B3:B5"/>
    <mergeCell ref="C3:J3"/>
    <mergeCell ref="K3:Q7"/>
    <mergeCell ref="C4:D5"/>
    <mergeCell ref="E4:F5"/>
    <mergeCell ref="G4:H5"/>
    <mergeCell ref="I4:J5"/>
    <mergeCell ref="A7:J7"/>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00"/>
  <sheetViews>
    <sheetView showGridLines="0" view="pageLayout" zoomScaleNormal="100" zoomScaleSheetLayoutView="110" workbookViewId="0">
      <selection activeCell="A42" sqref="A42"/>
    </sheetView>
  </sheetViews>
  <sheetFormatPr baseColWidth="10" defaultRowHeight="12.75" outlineLevelRow="1" outlineLevelCol="1" x14ac:dyDescent="0.2"/>
  <cols>
    <col min="1" max="1" width="4.5703125" style="20" customWidth="1"/>
    <col min="2" max="2" width="5.28515625" style="20" customWidth="1"/>
    <col min="3" max="3" width="7.5703125" style="20" customWidth="1"/>
    <col min="4" max="4" width="5.140625" style="20" customWidth="1"/>
    <col min="5" max="5" width="6.42578125" style="20" customWidth="1"/>
    <col min="6" max="6" width="5.28515625" style="20" customWidth="1"/>
    <col min="7" max="7" width="6.28515625" style="20" customWidth="1"/>
    <col min="8" max="8" width="5.5703125" style="20" customWidth="1"/>
    <col min="9" max="9" width="7.140625" style="20" customWidth="1"/>
    <col min="10" max="10" width="5.42578125" style="20" customWidth="1"/>
    <col min="11" max="11" width="7.7109375" style="20" customWidth="1"/>
    <col min="12" max="12" width="5.5703125" style="20" customWidth="1"/>
    <col min="13" max="13" width="6.42578125" style="20" customWidth="1"/>
    <col min="14" max="14" width="6.5703125" style="20" customWidth="1"/>
    <col min="15" max="15" width="0" style="21" hidden="1" customWidth="1" outlineLevel="1"/>
    <col min="16" max="16" width="19.140625" style="21" customWidth="1" collapsed="1"/>
    <col min="17" max="256" width="11.42578125" style="21"/>
    <col min="257" max="257" width="6.85546875" style="21" customWidth="1"/>
    <col min="258" max="258" width="5.140625" style="21" customWidth="1"/>
    <col min="259" max="259" width="8.42578125" style="21" customWidth="1"/>
    <col min="260" max="260" width="5.28515625" style="21" customWidth="1"/>
    <col min="261" max="261" width="6.7109375" style="21" customWidth="1"/>
    <col min="262" max="262" width="5.28515625" style="21" customWidth="1"/>
    <col min="263" max="263" width="6.28515625" style="21" customWidth="1"/>
    <col min="264" max="264" width="5.28515625" style="21" customWidth="1"/>
    <col min="265" max="265" width="6.7109375" style="21" customWidth="1"/>
    <col min="266" max="266" width="5.28515625" style="21" customWidth="1"/>
    <col min="267" max="267" width="7.7109375" style="21" customWidth="1"/>
    <col min="268" max="268" width="5.28515625" style="21" customWidth="1"/>
    <col min="269" max="269" width="6.85546875" style="21" customWidth="1"/>
    <col min="270" max="270" width="6" style="21" customWidth="1"/>
    <col min="271" max="271" width="11.42578125" style="21"/>
    <col min="272" max="272" width="19.140625" style="21" customWidth="1"/>
    <col min="273" max="512" width="11.42578125" style="21"/>
    <col min="513" max="513" width="6.85546875" style="21" customWidth="1"/>
    <col min="514" max="514" width="5.140625" style="21" customWidth="1"/>
    <col min="515" max="515" width="8.42578125" style="21" customWidth="1"/>
    <col min="516" max="516" width="5.28515625" style="21" customWidth="1"/>
    <col min="517" max="517" width="6.7109375" style="21" customWidth="1"/>
    <col min="518" max="518" width="5.28515625" style="21" customWidth="1"/>
    <col min="519" max="519" width="6.28515625" style="21" customWidth="1"/>
    <col min="520" max="520" width="5.28515625" style="21" customWidth="1"/>
    <col min="521" max="521" width="6.7109375" style="21" customWidth="1"/>
    <col min="522" max="522" width="5.28515625" style="21" customWidth="1"/>
    <col min="523" max="523" width="7.7109375" style="21" customWidth="1"/>
    <col min="524" max="524" width="5.28515625" style="21" customWidth="1"/>
    <col min="525" max="525" width="6.85546875" style="21" customWidth="1"/>
    <col min="526" max="526" width="6" style="21" customWidth="1"/>
    <col min="527" max="527" width="11.42578125" style="21"/>
    <col min="528" max="528" width="19.140625" style="21" customWidth="1"/>
    <col min="529" max="768" width="11.42578125" style="21"/>
    <col min="769" max="769" width="6.85546875" style="21" customWidth="1"/>
    <col min="770" max="770" width="5.140625" style="21" customWidth="1"/>
    <col min="771" max="771" width="8.42578125" style="21" customWidth="1"/>
    <col min="772" max="772" width="5.28515625" style="21" customWidth="1"/>
    <col min="773" max="773" width="6.7109375" style="21" customWidth="1"/>
    <col min="774" max="774" width="5.28515625" style="21" customWidth="1"/>
    <col min="775" max="775" width="6.28515625" style="21" customWidth="1"/>
    <col min="776" max="776" width="5.28515625" style="21" customWidth="1"/>
    <col min="777" max="777" width="6.7109375" style="21" customWidth="1"/>
    <col min="778" max="778" width="5.28515625" style="21" customWidth="1"/>
    <col min="779" max="779" width="7.7109375" style="21" customWidth="1"/>
    <col min="780" max="780" width="5.28515625" style="21" customWidth="1"/>
    <col min="781" max="781" width="6.85546875" style="21" customWidth="1"/>
    <col min="782" max="782" width="6" style="21" customWidth="1"/>
    <col min="783" max="783" width="11.42578125" style="21"/>
    <col min="784" max="784" width="19.140625" style="21" customWidth="1"/>
    <col min="785" max="1024" width="11.42578125" style="21"/>
    <col min="1025" max="1025" width="6.85546875" style="21" customWidth="1"/>
    <col min="1026" max="1026" width="5.140625" style="21" customWidth="1"/>
    <col min="1027" max="1027" width="8.42578125" style="21" customWidth="1"/>
    <col min="1028" max="1028" width="5.28515625" style="21" customWidth="1"/>
    <col min="1029" max="1029" width="6.7109375" style="21" customWidth="1"/>
    <col min="1030" max="1030" width="5.28515625" style="21" customWidth="1"/>
    <col min="1031" max="1031" width="6.28515625" style="21" customWidth="1"/>
    <col min="1032" max="1032" width="5.28515625" style="21" customWidth="1"/>
    <col min="1033" max="1033" width="6.7109375" style="21" customWidth="1"/>
    <col min="1034" max="1034" width="5.28515625" style="21" customWidth="1"/>
    <col min="1035" max="1035" width="7.7109375" style="21" customWidth="1"/>
    <col min="1036" max="1036" width="5.28515625" style="21" customWidth="1"/>
    <col min="1037" max="1037" width="6.85546875" style="21" customWidth="1"/>
    <col min="1038" max="1038" width="6" style="21" customWidth="1"/>
    <col min="1039" max="1039" width="11.42578125" style="21"/>
    <col min="1040" max="1040" width="19.140625" style="21" customWidth="1"/>
    <col min="1041" max="1280" width="11.42578125" style="21"/>
    <col min="1281" max="1281" width="6.85546875" style="21" customWidth="1"/>
    <col min="1282" max="1282" width="5.140625" style="21" customWidth="1"/>
    <col min="1283" max="1283" width="8.42578125" style="21" customWidth="1"/>
    <col min="1284" max="1284" width="5.28515625" style="21" customWidth="1"/>
    <col min="1285" max="1285" width="6.7109375" style="21" customWidth="1"/>
    <col min="1286" max="1286" width="5.28515625" style="21" customWidth="1"/>
    <col min="1287" max="1287" width="6.28515625" style="21" customWidth="1"/>
    <col min="1288" max="1288" width="5.28515625" style="21" customWidth="1"/>
    <col min="1289" max="1289" width="6.7109375" style="21" customWidth="1"/>
    <col min="1290" max="1290" width="5.28515625" style="21" customWidth="1"/>
    <col min="1291" max="1291" width="7.7109375" style="21" customWidth="1"/>
    <col min="1292" max="1292" width="5.28515625" style="21" customWidth="1"/>
    <col min="1293" max="1293" width="6.85546875" style="21" customWidth="1"/>
    <col min="1294" max="1294" width="6" style="21" customWidth="1"/>
    <col min="1295" max="1295" width="11.42578125" style="21"/>
    <col min="1296" max="1296" width="19.140625" style="21" customWidth="1"/>
    <col min="1297" max="1536" width="11.42578125" style="21"/>
    <col min="1537" max="1537" width="6.85546875" style="21" customWidth="1"/>
    <col min="1538" max="1538" width="5.140625" style="21" customWidth="1"/>
    <col min="1539" max="1539" width="8.42578125" style="21" customWidth="1"/>
    <col min="1540" max="1540" width="5.28515625" style="21" customWidth="1"/>
    <col min="1541" max="1541" width="6.7109375" style="21" customWidth="1"/>
    <col min="1542" max="1542" width="5.28515625" style="21" customWidth="1"/>
    <col min="1543" max="1543" width="6.28515625" style="21" customWidth="1"/>
    <col min="1544" max="1544" width="5.28515625" style="21" customWidth="1"/>
    <col min="1545" max="1545" width="6.7109375" style="21" customWidth="1"/>
    <col min="1546" max="1546" width="5.28515625" style="21" customWidth="1"/>
    <col min="1547" max="1547" width="7.7109375" style="21" customWidth="1"/>
    <col min="1548" max="1548" width="5.28515625" style="21" customWidth="1"/>
    <col min="1549" max="1549" width="6.85546875" style="21" customWidth="1"/>
    <col min="1550" max="1550" width="6" style="21" customWidth="1"/>
    <col min="1551" max="1551" width="11.42578125" style="21"/>
    <col min="1552" max="1552" width="19.140625" style="21" customWidth="1"/>
    <col min="1553" max="1792" width="11.42578125" style="21"/>
    <col min="1793" max="1793" width="6.85546875" style="21" customWidth="1"/>
    <col min="1794" max="1794" width="5.140625" style="21" customWidth="1"/>
    <col min="1795" max="1795" width="8.42578125" style="21" customWidth="1"/>
    <col min="1796" max="1796" width="5.28515625" style="21" customWidth="1"/>
    <col min="1797" max="1797" width="6.7109375" style="21" customWidth="1"/>
    <col min="1798" max="1798" width="5.28515625" style="21" customWidth="1"/>
    <col min="1799" max="1799" width="6.28515625" style="21" customWidth="1"/>
    <col min="1800" max="1800" width="5.28515625" style="21" customWidth="1"/>
    <col min="1801" max="1801" width="6.7109375" style="21" customWidth="1"/>
    <col min="1802" max="1802" width="5.28515625" style="21" customWidth="1"/>
    <col min="1803" max="1803" width="7.7109375" style="21" customWidth="1"/>
    <col min="1804" max="1804" width="5.28515625" style="21" customWidth="1"/>
    <col min="1805" max="1805" width="6.85546875" style="21" customWidth="1"/>
    <col min="1806" max="1806" width="6" style="21" customWidth="1"/>
    <col min="1807" max="1807" width="11.42578125" style="21"/>
    <col min="1808" max="1808" width="19.140625" style="21" customWidth="1"/>
    <col min="1809" max="2048" width="11.42578125" style="21"/>
    <col min="2049" max="2049" width="6.85546875" style="21" customWidth="1"/>
    <col min="2050" max="2050" width="5.140625" style="21" customWidth="1"/>
    <col min="2051" max="2051" width="8.42578125" style="21" customWidth="1"/>
    <col min="2052" max="2052" width="5.28515625" style="21" customWidth="1"/>
    <col min="2053" max="2053" width="6.7109375" style="21" customWidth="1"/>
    <col min="2054" max="2054" width="5.28515625" style="21" customWidth="1"/>
    <col min="2055" max="2055" width="6.28515625" style="21" customWidth="1"/>
    <col min="2056" max="2056" width="5.28515625" style="21" customWidth="1"/>
    <col min="2057" max="2057" width="6.7109375" style="21" customWidth="1"/>
    <col min="2058" max="2058" width="5.28515625" style="21" customWidth="1"/>
    <col min="2059" max="2059" width="7.7109375" style="21" customWidth="1"/>
    <col min="2060" max="2060" width="5.28515625" style="21" customWidth="1"/>
    <col min="2061" max="2061" width="6.85546875" style="21" customWidth="1"/>
    <col min="2062" max="2062" width="6" style="21" customWidth="1"/>
    <col min="2063" max="2063" width="11.42578125" style="21"/>
    <col min="2064" max="2064" width="19.140625" style="21" customWidth="1"/>
    <col min="2065" max="2304" width="11.42578125" style="21"/>
    <col min="2305" max="2305" width="6.85546875" style="21" customWidth="1"/>
    <col min="2306" max="2306" width="5.140625" style="21" customWidth="1"/>
    <col min="2307" max="2307" width="8.42578125" style="21" customWidth="1"/>
    <col min="2308" max="2308" width="5.28515625" style="21" customWidth="1"/>
    <col min="2309" max="2309" width="6.7109375" style="21" customWidth="1"/>
    <col min="2310" max="2310" width="5.28515625" style="21" customWidth="1"/>
    <col min="2311" max="2311" width="6.28515625" style="21" customWidth="1"/>
    <col min="2312" max="2312" width="5.28515625" style="21" customWidth="1"/>
    <col min="2313" max="2313" width="6.7109375" style="21" customWidth="1"/>
    <col min="2314" max="2314" width="5.28515625" style="21" customWidth="1"/>
    <col min="2315" max="2315" width="7.7109375" style="21" customWidth="1"/>
    <col min="2316" max="2316" width="5.28515625" style="21" customWidth="1"/>
    <col min="2317" max="2317" width="6.85546875" style="21" customWidth="1"/>
    <col min="2318" max="2318" width="6" style="21" customWidth="1"/>
    <col min="2319" max="2319" width="11.42578125" style="21"/>
    <col min="2320" max="2320" width="19.140625" style="21" customWidth="1"/>
    <col min="2321" max="2560" width="11.42578125" style="21"/>
    <col min="2561" max="2561" width="6.85546875" style="21" customWidth="1"/>
    <col min="2562" max="2562" width="5.140625" style="21" customWidth="1"/>
    <col min="2563" max="2563" width="8.42578125" style="21" customWidth="1"/>
    <col min="2564" max="2564" width="5.28515625" style="21" customWidth="1"/>
    <col min="2565" max="2565" width="6.7109375" style="21" customWidth="1"/>
    <col min="2566" max="2566" width="5.28515625" style="21" customWidth="1"/>
    <col min="2567" max="2567" width="6.28515625" style="21" customWidth="1"/>
    <col min="2568" max="2568" width="5.28515625" style="21" customWidth="1"/>
    <col min="2569" max="2569" width="6.7109375" style="21" customWidth="1"/>
    <col min="2570" max="2570" width="5.28515625" style="21" customWidth="1"/>
    <col min="2571" max="2571" width="7.7109375" style="21" customWidth="1"/>
    <col min="2572" max="2572" width="5.28515625" style="21" customWidth="1"/>
    <col min="2573" max="2573" width="6.85546875" style="21" customWidth="1"/>
    <col min="2574" max="2574" width="6" style="21" customWidth="1"/>
    <col min="2575" max="2575" width="11.42578125" style="21"/>
    <col min="2576" max="2576" width="19.140625" style="21" customWidth="1"/>
    <col min="2577" max="2816" width="11.42578125" style="21"/>
    <col min="2817" max="2817" width="6.85546875" style="21" customWidth="1"/>
    <col min="2818" max="2818" width="5.140625" style="21" customWidth="1"/>
    <col min="2819" max="2819" width="8.42578125" style="21" customWidth="1"/>
    <col min="2820" max="2820" width="5.28515625" style="21" customWidth="1"/>
    <col min="2821" max="2821" width="6.7109375" style="21" customWidth="1"/>
    <col min="2822" max="2822" width="5.28515625" style="21" customWidth="1"/>
    <col min="2823" max="2823" width="6.28515625" style="21" customWidth="1"/>
    <col min="2824" max="2824" width="5.28515625" style="21" customWidth="1"/>
    <col min="2825" max="2825" width="6.7109375" style="21" customWidth="1"/>
    <col min="2826" max="2826" width="5.28515625" style="21" customWidth="1"/>
    <col min="2827" max="2827" width="7.7109375" style="21" customWidth="1"/>
    <col min="2828" max="2828" width="5.28515625" style="21" customWidth="1"/>
    <col min="2829" max="2829" width="6.85546875" style="21" customWidth="1"/>
    <col min="2830" max="2830" width="6" style="21" customWidth="1"/>
    <col min="2831" max="2831" width="11.42578125" style="21"/>
    <col min="2832" max="2832" width="19.140625" style="21" customWidth="1"/>
    <col min="2833" max="3072" width="11.42578125" style="21"/>
    <col min="3073" max="3073" width="6.85546875" style="21" customWidth="1"/>
    <col min="3074" max="3074" width="5.140625" style="21" customWidth="1"/>
    <col min="3075" max="3075" width="8.42578125" style="21" customWidth="1"/>
    <col min="3076" max="3076" width="5.28515625" style="21" customWidth="1"/>
    <col min="3077" max="3077" width="6.7109375" style="21" customWidth="1"/>
    <col min="3078" max="3078" width="5.28515625" style="21" customWidth="1"/>
    <col min="3079" max="3079" width="6.28515625" style="21" customWidth="1"/>
    <col min="3080" max="3080" width="5.28515625" style="21" customWidth="1"/>
    <col min="3081" max="3081" width="6.7109375" style="21" customWidth="1"/>
    <col min="3082" max="3082" width="5.28515625" style="21" customWidth="1"/>
    <col min="3083" max="3083" width="7.7109375" style="21" customWidth="1"/>
    <col min="3084" max="3084" width="5.28515625" style="21" customWidth="1"/>
    <col min="3085" max="3085" width="6.85546875" style="21" customWidth="1"/>
    <col min="3086" max="3086" width="6" style="21" customWidth="1"/>
    <col min="3087" max="3087" width="11.42578125" style="21"/>
    <col min="3088" max="3088" width="19.140625" style="21" customWidth="1"/>
    <col min="3089" max="3328" width="11.42578125" style="21"/>
    <col min="3329" max="3329" width="6.85546875" style="21" customWidth="1"/>
    <col min="3330" max="3330" width="5.140625" style="21" customWidth="1"/>
    <col min="3331" max="3331" width="8.42578125" style="21" customWidth="1"/>
    <col min="3332" max="3332" width="5.28515625" style="21" customWidth="1"/>
    <col min="3333" max="3333" width="6.7109375" style="21" customWidth="1"/>
    <col min="3334" max="3334" width="5.28515625" style="21" customWidth="1"/>
    <col min="3335" max="3335" width="6.28515625" style="21" customWidth="1"/>
    <col min="3336" max="3336" width="5.28515625" style="21" customWidth="1"/>
    <col min="3337" max="3337" width="6.7109375" style="21" customWidth="1"/>
    <col min="3338" max="3338" width="5.28515625" style="21" customWidth="1"/>
    <col min="3339" max="3339" width="7.7109375" style="21" customWidth="1"/>
    <col min="3340" max="3340" width="5.28515625" style="21" customWidth="1"/>
    <col min="3341" max="3341" width="6.85546875" style="21" customWidth="1"/>
    <col min="3342" max="3342" width="6" style="21" customWidth="1"/>
    <col min="3343" max="3343" width="11.42578125" style="21"/>
    <col min="3344" max="3344" width="19.140625" style="21" customWidth="1"/>
    <col min="3345" max="3584" width="11.42578125" style="21"/>
    <col min="3585" max="3585" width="6.85546875" style="21" customWidth="1"/>
    <col min="3586" max="3586" width="5.140625" style="21" customWidth="1"/>
    <col min="3587" max="3587" width="8.42578125" style="21" customWidth="1"/>
    <col min="3588" max="3588" width="5.28515625" style="21" customWidth="1"/>
    <col min="3589" max="3589" width="6.7109375" style="21" customWidth="1"/>
    <col min="3590" max="3590" width="5.28515625" style="21" customWidth="1"/>
    <col min="3591" max="3591" width="6.28515625" style="21" customWidth="1"/>
    <col min="3592" max="3592" width="5.28515625" style="21" customWidth="1"/>
    <col min="3593" max="3593" width="6.7109375" style="21" customWidth="1"/>
    <col min="3594" max="3594" width="5.28515625" style="21" customWidth="1"/>
    <col min="3595" max="3595" width="7.7109375" style="21" customWidth="1"/>
    <col min="3596" max="3596" width="5.28515625" style="21" customWidth="1"/>
    <col min="3597" max="3597" width="6.85546875" style="21" customWidth="1"/>
    <col min="3598" max="3598" width="6" style="21" customWidth="1"/>
    <col min="3599" max="3599" width="11.42578125" style="21"/>
    <col min="3600" max="3600" width="19.140625" style="21" customWidth="1"/>
    <col min="3601" max="3840" width="11.42578125" style="21"/>
    <col min="3841" max="3841" width="6.85546875" style="21" customWidth="1"/>
    <col min="3842" max="3842" width="5.140625" style="21" customWidth="1"/>
    <col min="3843" max="3843" width="8.42578125" style="21" customWidth="1"/>
    <col min="3844" max="3844" width="5.28515625" style="21" customWidth="1"/>
    <col min="3845" max="3845" width="6.7109375" style="21" customWidth="1"/>
    <col min="3846" max="3846" width="5.28515625" style="21" customWidth="1"/>
    <col min="3847" max="3847" width="6.28515625" style="21" customWidth="1"/>
    <col min="3848" max="3848" width="5.28515625" style="21" customWidth="1"/>
    <col min="3849" max="3849" width="6.7109375" style="21" customWidth="1"/>
    <col min="3850" max="3850" width="5.28515625" style="21" customWidth="1"/>
    <col min="3851" max="3851" width="7.7109375" style="21" customWidth="1"/>
    <col min="3852" max="3852" width="5.28515625" style="21" customWidth="1"/>
    <col min="3853" max="3853" width="6.85546875" style="21" customWidth="1"/>
    <col min="3854" max="3854" width="6" style="21" customWidth="1"/>
    <col min="3855" max="3855" width="11.42578125" style="21"/>
    <col min="3856" max="3856" width="19.140625" style="21" customWidth="1"/>
    <col min="3857" max="4096" width="11.42578125" style="21"/>
    <col min="4097" max="4097" width="6.85546875" style="21" customWidth="1"/>
    <col min="4098" max="4098" width="5.140625" style="21" customWidth="1"/>
    <col min="4099" max="4099" width="8.42578125" style="21" customWidth="1"/>
    <col min="4100" max="4100" width="5.28515625" style="21" customWidth="1"/>
    <col min="4101" max="4101" width="6.7109375" style="21" customWidth="1"/>
    <col min="4102" max="4102" width="5.28515625" style="21" customWidth="1"/>
    <col min="4103" max="4103" width="6.28515625" style="21" customWidth="1"/>
    <col min="4104" max="4104" width="5.28515625" style="21" customWidth="1"/>
    <col min="4105" max="4105" width="6.7109375" style="21" customWidth="1"/>
    <col min="4106" max="4106" width="5.28515625" style="21" customWidth="1"/>
    <col min="4107" max="4107" width="7.7109375" style="21" customWidth="1"/>
    <col min="4108" max="4108" width="5.28515625" style="21" customWidth="1"/>
    <col min="4109" max="4109" width="6.85546875" style="21" customWidth="1"/>
    <col min="4110" max="4110" width="6" style="21" customWidth="1"/>
    <col min="4111" max="4111" width="11.42578125" style="21"/>
    <col min="4112" max="4112" width="19.140625" style="21" customWidth="1"/>
    <col min="4113" max="4352" width="11.42578125" style="21"/>
    <col min="4353" max="4353" width="6.85546875" style="21" customWidth="1"/>
    <col min="4354" max="4354" width="5.140625" style="21" customWidth="1"/>
    <col min="4355" max="4355" width="8.42578125" style="21" customWidth="1"/>
    <col min="4356" max="4356" width="5.28515625" style="21" customWidth="1"/>
    <col min="4357" max="4357" width="6.7109375" style="21" customWidth="1"/>
    <col min="4358" max="4358" width="5.28515625" style="21" customWidth="1"/>
    <col min="4359" max="4359" width="6.28515625" style="21" customWidth="1"/>
    <col min="4360" max="4360" width="5.28515625" style="21" customWidth="1"/>
    <col min="4361" max="4361" width="6.7109375" style="21" customWidth="1"/>
    <col min="4362" max="4362" width="5.28515625" style="21" customWidth="1"/>
    <col min="4363" max="4363" width="7.7109375" style="21" customWidth="1"/>
    <col min="4364" max="4364" width="5.28515625" style="21" customWidth="1"/>
    <col min="4365" max="4365" width="6.85546875" style="21" customWidth="1"/>
    <col min="4366" max="4366" width="6" style="21" customWidth="1"/>
    <col min="4367" max="4367" width="11.42578125" style="21"/>
    <col min="4368" max="4368" width="19.140625" style="21" customWidth="1"/>
    <col min="4369" max="4608" width="11.42578125" style="21"/>
    <col min="4609" max="4609" width="6.85546875" style="21" customWidth="1"/>
    <col min="4610" max="4610" width="5.140625" style="21" customWidth="1"/>
    <col min="4611" max="4611" width="8.42578125" style="21" customWidth="1"/>
    <col min="4612" max="4612" width="5.28515625" style="21" customWidth="1"/>
    <col min="4613" max="4613" width="6.7109375" style="21" customWidth="1"/>
    <col min="4614" max="4614" width="5.28515625" style="21" customWidth="1"/>
    <col min="4615" max="4615" width="6.28515625" style="21" customWidth="1"/>
    <col min="4616" max="4616" width="5.28515625" style="21" customWidth="1"/>
    <col min="4617" max="4617" width="6.7109375" style="21" customWidth="1"/>
    <col min="4618" max="4618" width="5.28515625" style="21" customWidth="1"/>
    <col min="4619" max="4619" width="7.7109375" style="21" customWidth="1"/>
    <col min="4620" max="4620" width="5.28515625" style="21" customWidth="1"/>
    <col min="4621" max="4621" width="6.85546875" style="21" customWidth="1"/>
    <col min="4622" max="4622" width="6" style="21" customWidth="1"/>
    <col min="4623" max="4623" width="11.42578125" style="21"/>
    <col min="4624" max="4624" width="19.140625" style="21" customWidth="1"/>
    <col min="4625" max="4864" width="11.42578125" style="21"/>
    <col min="4865" max="4865" width="6.85546875" style="21" customWidth="1"/>
    <col min="4866" max="4866" width="5.140625" style="21" customWidth="1"/>
    <col min="4867" max="4867" width="8.42578125" style="21" customWidth="1"/>
    <col min="4868" max="4868" width="5.28515625" style="21" customWidth="1"/>
    <col min="4869" max="4869" width="6.7109375" style="21" customWidth="1"/>
    <col min="4870" max="4870" width="5.28515625" style="21" customWidth="1"/>
    <col min="4871" max="4871" width="6.28515625" style="21" customWidth="1"/>
    <col min="4872" max="4872" width="5.28515625" style="21" customWidth="1"/>
    <col min="4873" max="4873" width="6.7109375" style="21" customWidth="1"/>
    <col min="4874" max="4874" width="5.28515625" style="21" customWidth="1"/>
    <col min="4875" max="4875" width="7.7109375" style="21" customWidth="1"/>
    <col min="4876" max="4876" width="5.28515625" style="21" customWidth="1"/>
    <col min="4877" max="4877" width="6.85546875" style="21" customWidth="1"/>
    <col min="4878" max="4878" width="6" style="21" customWidth="1"/>
    <col min="4879" max="4879" width="11.42578125" style="21"/>
    <col min="4880" max="4880" width="19.140625" style="21" customWidth="1"/>
    <col min="4881" max="5120" width="11.42578125" style="21"/>
    <col min="5121" max="5121" width="6.85546875" style="21" customWidth="1"/>
    <col min="5122" max="5122" width="5.140625" style="21" customWidth="1"/>
    <col min="5123" max="5123" width="8.42578125" style="21" customWidth="1"/>
    <col min="5124" max="5124" width="5.28515625" style="21" customWidth="1"/>
    <col min="5125" max="5125" width="6.7109375" style="21" customWidth="1"/>
    <col min="5126" max="5126" width="5.28515625" style="21" customWidth="1"/>
    <col min="5127" max="5127" width="6.28515625" style="21" customWidth="1"/>
    <col min="5128" max="5128" width="5.28515625" style="21" customWidth="1"/>
    <col min="5129" max="5129" width="6.7109375" style="21" customWidth="1"/>
    <col min="5130" max="5130" width="5.28515625" style="21" customWidth="1"/>
    <col min="5131" max="5131" width="7.7109375" style="21" customWidth="1"/>
    <col min="5132" max="5132" width="5.28515625" style="21" customWidth="1"/>
    <col min="5133" max="5133" width="6.85546875" style="21" customWidth="1"/>
    <col min="5134" max="5134" width="6" style="21" customWidth="1"/>
    <col min="5135" max="5135" width="11.42578125" style="21"/>
    <col min="5136" max="5136" width="19.140625" style="21" customWidth="1"/>
    <col min="5137" max="5376" width="11.42578125" style="21"/>
    <col min="5377" max="5377" width="6.85546875" style="21" customWidth="1"/>
    <col min="5378" max="5378" width="5.140625" style="21" customWidth="1"/>
    <col min="5379" max="5379" width="8.42578125" style="21" customWidth="1"/>
    <col min="5380" max="5380" width="5.28515625" style="21" customWidth="1"/>
    <col min="5381" max="5381" width="6.7109375" style="21" customWidth="1"/>
    <col min="5382" max="5382" width="5.28515625" style="21" customWidth="1"/>
    <col min="5383" max="5383" width="6.28515625" style="21" customWidth="1"/>
    <col min="5384" max="5384" width="5.28515625" style="21" customWidth="1"/>
    <col min="5385" max="5385" width="6.7109375" style="21" customWidth="1"/>
    <col min="5386" max="5386" width="5.28515625" style="21" customWidth="1"/>
    <col min="5387" max="5387" width="7.7109375" style="21" customWidth="1"/>
    <col min="5388" max="5388" width="5.28515625" style="21" customWidth="1"/>
    <col min="5389" max="5389" width="6.85546875" style="21" customWidth="1"/>
    <col min="5390" max="5390" width="6" style="21" customWidth="1"/>
    <col min="5391" max="5391" width="11.42578125" style="21"/>
    <col min="5392" max="5392" width="19.140625" style="21" customWidth="1"/>
    <col min="5393" max="5632" width="11.42578125" style="21"/>
    <col min="5633" max="5633" width="6.85546875" style="21" customWidth="1"/>
    <col min="5634" max="5634" width="5.140625" style="21" customWidth="1"/>
    <col min="5635" max="5635" width="8.42578125" style="21" customWidth="1"/>
    <col min="5636" max="5636" width="5.28515625" style="21" customWidth="1"/>
    <col min="5637" max="5637" width="6.7109375" style="21" customWidth="1"/>
    <col min="5638" max="5638" width="5.28515625" style="21" customWidth="1"/>
    <col min="5639" max="5639" width="6.28515625" style="21" customWidth="1"/>
    <col min="5640" max="5640" width="5.28515625" style="21" customWidth="1"/>
    <col min="5641" max="5641" width="6.7109375" style="21" customWidth="1"/>
    <col min="5642" max="5642" width="5.28515625" style="21" customWidth="1"/>
    <col min="5643" max="5643" width="7.7109375" style="21" customWidth="1"/>
    <col min="5644" max="5644" width="5.28515625" style="21" customWidth="1"/>
    <col min="5645" max="5645" width="6.85546875" style="21" customWidth="1"/>
    <col min="5646" max="5646" width="6" style="21" customWidth="1"/>
    <col min="5647" max="5647" width="11.42578125" style="21"/>
    <col min="5648" max="5648" width="19.140625" style="21" customWidth="1"/>
    <col min="5649" max="5888" width="11.42578125" style="21"/>
    <col min="5889" max="5889" width="6.85546875" style="21" customWidth="1"/>
    <col min="5890" max="5890" width="5.140625" style="21" customWidth="1"/>
    <col min="5891" max="5891" width="8.42578125" style="21" customWidth="1"/>
    <col min="5892" max="5892" width="5.28515625" style="21" customWidth="1"/>
    <col min="5893" max="5893" width="6.7109375" style="21" customWidth="1"/>
    <col min="5894" max="5894" width="5.28515625" style="21" customWidth="1"/>
    <col min="5895" max="5895" width="6.28515625" style="21" customWidth="1"/>
    <col min="5896" max="5896" width="5.28515625" style="21" customWidth="1"/>
    <col min="5897" max="5897" width="6.7109375" style="21" customWidth="1"/>
    <col min="5898" max="5898" width="5.28515625" style="21" customWidth="1"/>
    <col min="5899" max="5899" width="7.7109375" style="21" customWidth="1"/>
    <col min="5900" max="5900" width="5.28515625" style="21" customWidth="1"/>
    <col min="5901" max="5901" width="6.85546875" style="21" customWidth="1"/>
    <col min="5902" max="5902" width="6" style="21" customWidth="1"/>
    <col min="5903" max="5903" width="11.42578125" style="21"/>
    <col min="5904" max="5904" width="19.140625" style="21" customWidth="1"/>
    <col min="5905" max="6144" width="11.42578125" style="21"/>
    <col min="6145" max="6145" width="6.85546875" style="21" customWidth="1"/>
    <col min="6146" max="6146" width="5.140625" style="21" customWidth="1"/>
    <col min="6147" max="6147" width="8.42578125" style="21" customWidth="1"/>
    <col min="6148" max="6148" width="5.28515625" style="21" customWidth="1"/>
    <col min="6149" max="6149" width="6.7109375" style="21" customWidth="1"/>
    <col min="6150" max="6150" width="5.28515625" style="21" customWidth="1"/>
    <col min="6151" max="6151" width="6.28515625" style="21" customWidth="1"/>
    <col min="6152" max="6152" width="5.28515625" style="21" customWidth="1"/>
    <col min="6153" max="6153" width="6.7109375" style="21" customWidth="1"/>
    <col min="6154" max="6154" width="5.28515625" style="21" customWidth="1"/>
    <col min="6155" max="6155" width="7.7109375" style="21" customWidth="1"/>
    <col min="6156" max="6156" width="5.28515625" style="21" customWidth="1"/>
    <col min="6157" max="6157" width="6.85546875" style="21" customWidth="1"/>
    <col min="6158" max="6158" width="6" style="21" customWidth="1"/>
    <col min="6159" max="6159" width="11.42578125" style="21"/>
    <col min="6160" max="6160" width="19.140625" style="21" customWidth="1"/>
    <col min="6161" max="6400" width="11.42578125" style="21"/>
    <col min="6401" max="6401" width="6.85546875" style="21" customWidth="1"/>
    <col min="6402" max="6402" width="5.140625" style="21" customWidth="1"/>
    <col min="6403" max="6403" width="8.42578125" style="21" customWidth="1"/>
    <col min="6404" max="6404" width="5.28515625" style="21" customWidth="1"/>
    <col min="6405" max="6405" width="6.7109375" style="21" customWidth="1"/>
    <col min="6406" max="6406" width="5.28515625" style="21" customWidth="1"/>
    <col min="6407" max="6407" width="6.28515625" style="21" customWidth="1"/>
    <col min="6408" max="6408" width="5.28515625" style="21" customWidth="1"/>
    <col min="6409" max="6409" width="6.7109375" style="21" customWidth="1"/>
    <col min="6410" max="6410" width="5.28515625" style="21" customWidth="1"/>
    <col min="6411" max="6411" width="7.7109375" style="21" customWidth="1"/>
    <col min="6412" max="6412" width="5.28515625" style="21" customWidth="1"/>
    <col min="6413" max="6413" width="6.85546875" style="21" customWidth="1"/>
    <col min="6414" max="6414" width="6" style="21" customWidth="1"/>
    <col min="6415" max="6415" width="11.42578125" style="21"/>
    <col min="6416" max="6416" width="19.140625" style="21" customWidth="1"/>
    <col min="6417" max="6656" width="11.42578125" style="21"/>
    <col min="6657" max="6657" width="6.85546875" style="21" customWidth="1"/>
    <col min="6658" max="6658" width="5.140625" style="21" customWidth="1"/>
    <col min="6659" max="6659" width="8.42578125" style="21" customWidth="1"/>
    <col min="6660" max="6660" width="5.28515625" style="21" customWidth="1"/>
    <col min="6661" max="6661" width="6.7109375" style="21" customWidth="1"/>
    <col min="6662" max="6662" width="5.28515625" style="21" customWidth="1"/>
    <col min="6663" max="6663" width="6.28515625" style="21" customWidth="1"/>
    <col min="6664" max="6664" width="5.28515625" style="21" customWidth="1"/>
    <col min="6665" max="6665" width="6.7109375" style="21" customWidth="1"/>
    <col min="6666" max="6666" width="5.28515625" style="21" customWidth="1"/>
    <col min="6667" max="6667" width="7.7109375" style="21" customWidth="1"/>
    <col min="6668" max="6668" width="5.28515625" style="21" customWidth="1"/>
    <col min="6669" max="6669" width="6.85546875" style="21" customWidth="1"/>
    <col min="6670" max="6670" width="6" style="21" customWidth="1"/>
    <col min="6671" max="6671" width="11.42578125" style="21"/>
    <col min="6672" max="6672" width="19.140625" style="21" customWidth="1"/>
    <col min="6673" max="6912" width="11.42578125" style="21"/>
    <col min="6913" max="6913" width="6.85546875" style="21" customWidth="1"/>
    <col min="6914" max="6914" width="5.140625" style="21" customWidth="1"/>
    <col min="6915" max="6915" width="8.42578125" style="21" customWidth="1"/>
    <col min="6916" max="6916" width="5.28515625" style="21" customWidth="1"/>
    <col min="6917" max="6917" width="6.7109375" style="21" customWidth="1"/>
    <col min="6918" max="6918" width="5.28515625" style="21" customWidth="1"/>
    <col min="6919" max="6919" width="6.28515625" style="21" customWidth="1"/>
    <col min="6920" max="6920" width="5.28515625" style="21" customWidth="1"/>
    <col min="6921" max="6921" width="6.7109375" style="21" customWidth="1"/>
    <col min="6922" max="6922" width="5.28515625" style="21" customWidth="1"/>
    <col min="6923" max="6923" width="7.7109375" style="21" customWidth="1"/>
    <col min="6924" max="6924" width="5.28515625" style="21" customWidth="1"/>
    <col min="6925" max="6925" width="6.85546875" style="21" customWidth="1"/>
    <col min="6926" max="6926" width="6" style="21" customWidth="1"/>
    <col min="6927" max="6927" width="11.42578125" style="21"/>
    <col min="6928" max="6928" width="19.140625" style="21" customWidth="1"/>
    <col min="6929" max="7168" width="11.42578125" style="21"/>
    <col min="7169" max="7169" width="6.85546875" style="21" customWidth="1"/>
    <col min="7170" max="7170" width="5.140625" style="21" customWidth="1"/>
    <col min="7171" max="7171" width="8.42578125" style="21" customWidth="1"/>
    <col min="7172" max="7172" width="5.28515625" style="21" customWidth="1"/>
    <col min="7173" max="7173" width="6.7109375" style="21" customWidth="1"/>
    <col min="7174" max="7174" width="5.28515625" style="21" customWidth="1"/>
    <col min="7175" max="7175" width="6.28515625" style="21" customWidth="1"/>
    <col min="7176" max="7176" width="5.28515625" style="21" customWidth="1"/>
    <col min="7177" max="7177" width="6.7109375" style="21" customWidth="1"/>
    <col min="7178" max="7178" width="5.28515625" style="21" customWidth="1"/>
    <col min="7179" max="7179" width="7.7109375" style="21" customWidth="1"/>
    <col min="7180" max="7180" width="5.28515625" style="21" customWidth="1"/>
    <col min="7181" max="7181" width="6.85546875" style="21" customWidth="1"/>
    <col min="7182" max="7182" width="6" style="21" customWidth="1"/>
    <col min="7183" max="7183" width="11.42578125" style="21"/>
    <col min="7184" max="7184" width="19.140625" style="21" customWidth="1"/>
    <col min="7185" max="7424" width="11.42578125" style="21"/>
    <col min="7425" max="7425" width="6.85546875" style="21" customWidth="1"/>
    <col min="7426" max="7426" width="5.140625" style="21" customWidth="1"/>
    <col min="7427" max="7427" width="8.42578125" style="21" customWidth="1"/>
    <col min="7428" max="7428" width="5.28515625" style="21" customWidth="1"/>
    <col min="7429" max="7429" width="6.7109375" style="21" customWidth="1"/>
    <col min="7430" max="7430" width="5.28515625" style="21" customWidth="1"/>
    <col min="7431" max="7431" width="6.28515625" style="21" customWidth="1"/>
    <col min="7432" max="7432" width="5.28515625" style="21" customWidth="1"/>
    <col min="7433" max="7433" width="6.7109375" style="21" customWidth="1"/>
    <col min="7434" max="7434" width="5.28515625" style="21" customWidth="1"/>
    <col min="7435" max="7435" width="7.7109375" style="21" customWidth="1"/>
    <col min="7436" max="7436" width="5.28515625" style="21" customWidth="1"/>
    <col min="7437" max="7437" width="6.85546875" style="21" customWidth="1"/>
    <col min="7438" max="7438" width="6" style="21" customWidth="1"/>
    <col min="7439" max="7439" width="11.42578125" style="21"/>
    <col min="7440" max="7440" width="19.140625" style="21" customWidth="1"/>
    <col min="7441" max="7680" width="11.42578125" style="21"/>
    <col min="7681" max="7681" width="6.85546875" style="21" customWidth="1"/>
    <col min="7682" max="7682" width="5.140625" style="21" customWidth="1"/>
    <col min="7683" max="7683" width="8.42578125" style="21" customWidth="1"/>
    <col min="7684" max="7684" width="5.28515625" style="21" customWidth="1"/>
    <col min="7685" max="7685" width="6.7109375" style="21" customWidth="1"/>
    <col min="7686" max="7686" width="5.28515625" style="21" customWidth="1"/>
    <col min="7687" max="7687" width="6.28515625" style="21" customWidth="1"/>
    <col min="7688" max="7688" width="5.28515625" style="21" customWidth="1"/>
    <col min="7689" max="7689" width="6.7109375" style="21" customWidth="1"/>
    <col min="7690" max="7690" width="5.28515625" style="21" customWidth="1"/>
    <col min="7691" max="7691" width="7.7109375" style="21" customWidth="1"/>
    <col min="7692" max="7692" width="5.28515625" style="21" customWidth="1"/>
    <col min="7693" max="7693" width="6.85546875" style="21" customWidth="1"/>
    <col min="7694" max="7694" width="6" style="21" customWidth="1"/>
    <col min="7695" max="7695" width="11.42578125" style="21"/>
    <col min="7696" max="7696" width="19.140625" style="21" customWidth="1"/>
    <col min="7697" max="7936" width="11.42578125" style="21"/>
    <col min="7937" max="7937" width="6.85546875" style="21" customWidth="1"/>
    <col min="7938" max="7938" width="5.140625" style="21" customWidth="1"/>
    <col min="7939" max="7939" width="8.42578125" style="21" customWidth="1"/>
    <col min="7940" max="7940" width="5.28515625" style="21" customWidth="1"/>
    <col min="7941" max="7941" width="6.7109375" style="21" customWidth="1"/>
    <col min="7942" max="7942" width="5.28515625" style="21" customWidth="1"/>
    <col min="7943" max="7943" width="6.28515625" style="21" customWidth="1"/>
    <col min="7944" max="7944" width="5.28515625" style="21" customWidth="1"/>
    <col min="7945" max="7945" width="6.7109375" style="21" customWidth="1"/>
    <col min="7946" max="7946" width="5.28515625" style="21" customWidth="1"/>
    <col min="7947" max="7947" width="7.7109375" style="21" customWidth="1"/>
    <col min="7948" max="7948" width="5.28515625" style="21" customWidth="1"/>
    <col min="7949" max="7949" width="6.85546875" style="21" customWidth="1"/>
    <col min="7950" max="7950" width="6" style="21" customWidth="1"/>
    <col min="7951" max="7951" width="11.42578125" style="21"/>
    <col min="7952" max="7952" width="19.140625" style="21" customWidth="1"/>
    <col min="7953" max="8192" width="11.42578125" style="21"/>
    <col min="8193" max="8193" width="6.85546875" style="21" customWidth="1"/>
    <col min="8194" max="8194" width="5.140625" style="21" customWidth="1"/>
    <col min="8195" max="8195" width="8.42578125" style="21" customWidth="1"/>
    <col min="8196" max="8196" width="5.28515625" style="21" customWidth="1"/>
    <col min="8197" max="8197" width="6.7109375" style="21" customWidth="1"/>
    <col min="8198" max="8198" width="5.28515625" style="21" customWidth="1"/>
    <col min="8199" max="8199" width="6.28515625" style="21" customWidth="1"/>
    <col min="8200" max="8200" width="5.28515625" style="21" customWidth="1"/>
    <col min="8201" max="8201" width="6.7109375" style="21" customWidth="1"/>
    <col min="8202" max="8202" width="5.28515625" style="21" customWidth="1"/>
    <col min="8203" max="8203" width="7.7109375" style="21" customWidth="1"/>
    <col min="8204" max="8204" width="5.28515625" style="21" customWidth="1"/>
    <col min="8205" max="8205" width="6.85546875" style="21" customWidth="1"/>
    <col min="8206" max="8206" width="6" style="21" customWidth="1"/>
    <col min="8207" max="8207" width="11.42578125" style="21"/>
    <col min="8208" max="8208" width="19.140625" style="21" customWidth="1"/>
    <col min="8209" max="8448" width="11.42578125" style="21"/>
    <col min="8449" max="8449" width="6.85546875" style="21" customWidth="1"/>
    <col min="8450" max="8450" width="5.140625" style="21" customWidth="1"/>
    <col min="8451" max="8451" width="8.42578125" style="21" customWidth="1"/>
    <col min="8452" max="8452" width="5.28515625" style="21" customWidth="1"/>
    <col min="8453" max="8453" width="6.7109375" style="21" customWidth="1"/>
    <col min="8454" max="8454" width="5.28515625" style="21" customWidth="1"/>
    <col min="8455" max="8455" width="6.28515625" style="21" customWidth="1"/>
    <col min="8456" max="8456" width="5.28515625" style="21" customWidth="1"/>
    <col min="8457" max="8457" width="6.7109375" style="21" customWidth="1"/>
    <col min="8458" max="8458" width="5.28515625" style="21" customWidth="1"/>
    <col min="8459" max="8459" width="7.7109375" style="21" customWidth="1"/>
    <col min="8460" max="8460" width="5.28515625" style="21" customWidth="1"/>
    <col min="8461" max="8461" width="6.85546875" style="21" customWidth="1"/>
    <col min="8462" max="8462" width="6" style="21" customWidth="1"/>
    <col min="8463" max="8463" width="11.42578125" style="21"/>
    <col min="8464" max="8464" width="19.140625" style="21" customWidth="1"/>
    <col min="8465" max="8704" width="11.42578125" style="21"/>
    <col min="8705" max="8705" width="6.85546875" style="21" customWidth="1"/>
    <col min="8706" max="8706" width="5.140625" style="21" customWidth="1"/>
    <col min="8707" max="8707" width="8.42578125" style="21" customWidth="1"/>
    <col min="8708" max="8708" width="5.28515625" style="21" customWidth="1"/>
    <col min="8709" max="8709" width="6.7109375" style="21" customWidth="1"/>
    <col min="8710" max="8710" width="5.28515625" style="21" customWidth="1"/>
    <col min="8711" max="8711" width="6.28515625" style="21" customWidth="1"/>
    <col min="8712" max="8712" width="5.28515625" style="21" customWidth="1"/>
    <col min="8713" max="8713" width="6.7109375" style="21" customWidth="1"/>
    <col min="8714" max="8714" width="5.28515625" style="21" customWidth="1"/>
    <col min="8715" max="8715" width="7.7109375" style="21" customWidth="1"/>
    <col min="8716" max="8716" width="5.28515625" style="21" customWidth="1"/>
    <col min="8717" max="8717" width="6.85546875" style="21" customWidth="1"/>
    <col min="8718" max="8718" width="6" style="21" customWidth="1"/>
    <col min="8719" max="8719" width="11.42578125" style="21"/>
    <col min="8720" max="8720" width="19.140625" style="21" customWidth="1"/>
    <col min="8721" max="8960" width="11.42578125" style="21"/>
    <col min="8961" max="8961" width="6.85546875" style="21" customWidth="1"/>
    <col min="8962" max="8962" width="5.140625" style="21" customWidth="1"/>
    <col min="8963" max="8963" width="8.42578125" style="21" customWidth="1"/>
    <col min="8964" max="8964" width="5.28515625" style="21" customWidth="1"/>
    <col min="8965" max="8965" width="6.7109375" style="21" customWidth="1"/>
    <col min="8966" max="8966" width="5.28515625" style="21" customWidth="1"/>
    <col min="8967" max="8967" width="6.28515625" style="21" customWidth="1"/>
    <col min="8968" max="8968" width="5.28515625" style="21" customWidth="1"/>
    <col min="8969" max="8969" width="6.7109375" style="21" customWidth="1"/>
    <col min="8970" max="8970" width="5.28515625" style="21" customWidth="1"/>
    <col min="8971" max="8971" width="7.7109375" style="21" customWidth="1"/>
    <col min="8972" max="8972" width="5.28515625" style="21" customWidth="1"/>
    <col min="8973" max="8973" width="6.85546875" style="21" customWidth="1"/>
    <col min="8974" max="8974" width="6" style="21" customWidth="1"/>
    <col min="8975" max="8975" width="11.42578125" style="21"/>
    <col min="8976" max="8976" width="19.140625" style="21" customWidth="1"/>
    <col min="8977" max="9216" width="11.42578125" style="21"/>
    <col min="9217" max="9217" width="6.85546875" style="21" customWidth="1"/>
    <col min="9218" max="9218" width="5.140625" style="21" customWidth="1"/>
    <col min="9219" max="9219" width="8.42578125" style="21" customWidth="1"/>
    <col min="9220" max="9220" width="5.28515625" style="21" customWidth="1"/>
    <col min="9221" max="9221" width="6.7109375" style="21" customWidth="1"/>
    <col min="9222" max="9222" width="5.28515625" style="21" customWidth="1"/>
    <col min="9223" max="9223" width="6.28515625" style="21" customWidth="1"/>
    <col min="9224" max="9224" width="5.28515625" style="21" customWidth="1"/>
    <col min="9225" max="9225" width="6.7109375" style="21" customWidth="1"/>
    <col min="9226" max="9226" width="5.28515625" style="21" customWidth="1"/>
    <col min="9227" max="9227" width="7.7109375" style="21" customWidth="1"/>
    <col min="9228" max="9228" width="5.28515625" style="21" customWidth="1"/>
    <col min="9229" max="9229" width="6.85546875" style="21" customWidth="1"/>
    <col min="9230" max="9230" width="6" style="21" customWidth="1"/>
    <col min="9231" max="9231" width="11.42578125" style="21"/>
    <col min="9232" max="9232" width="19.140625" style="21" customWidth="1"/>
    <col min="9233" max="9472" width="11.42578125" style="21"/>
    <col min="9473" max="9473" width="6.85546875" style="21" customWidth="1"/>
    <col min="9474" max="9474" width="5.140625" style="21" customWidth="1"/>
    <col min="9475" max="9475" width="8.42578125" style="21" customWidth="1"/>
    <col min="9476" max="9476" width="5.28515625" style="21" customWidth="1"/>
    <col min="9477" max="9477" width="6.7109375" style="21" customWidth="1"/>
    <col min="9478" max="9478" width="5.28515625" style="21" customWidth="1"/>
    <col min="9479" max="9479" width="6.28515625" style="21" customWidth="1"/>
    <col min="9480" max="9480" width="5.28515625" style="21" customWidth="1"/>
    <col min="9481" max="9481" width="6.7109375" style="21" customWidth="1"/>
    <col min="9482" max="9482" width="5.28515625" style="21" customWidth="1"/>
    <col min="9483" max="9483" width="7.7109375" style="21" customWidth="1"/>
    <col min="9484" max="9484" width="5.28515625" style="21" customWidth="1"/>
    <col min="9485" max="9485" width="6.85546875" style="21" customWidth="1"/>
    <col min="9486" max="9486" width="6" style="21" customWidth="1"/>
    <col min="9487" max="9487" width="11.42578125" style="21"/>
    <col min="9488" max="9488" width="19.140625" style="21" customWidth="1"/>
    <col min="9489" max="9728" width="11.42578125" style="21"/>
    <col min="9729" max="9729" width="6.85546875" style="21" customWidth="1"/>
    <col min="9730" max="9730" width="5.140625" style="21" customWidth="1"/>
    <col min="9731" max="9731" width="8.42578125" style="21" customWidth="1"/>
    <col min="9732" max="9732" width="5.28515625" style="21" customWidth="1"/>
    <col min="9733" max="9733" width="6.7109375" style="21" customWidth="1"/>
    <col min="9734" max="9734" width="5.28515625" style="21" customWidth="1"/>
    <col min="9735" max="9735" width="6.28515625" style="21" customWidth="1"/>
    <col min="9736" max="9736" width="5.28515625" style="21" customWidth="1"/>
    <col min="9737" max="9737" width="6.7109375" style="21" customWidth="1"/>
    <col min="9738" max="9738" width="5.28515625" style="21" customWidth="1"/>
    <col min="9739" max="9739" width="7.7109375" style="21" customWidth="1"/>
    <col min="9740" max="9740" width="5.28515625" style="21" customWidth="1"/>
    <col min="9741" max="9741" width="6.85546875" style="21" customWidth="1"/>
    <col min="9742" max="9742" width="6" style="21" customWidth="1"/>
    <col min="9743" max="9743" width="11.42578125" style="21"/>
    <col min="9744" max="9744" width="19.140625" style="21" customWidth="1"/>
    <col min="9745" max="9984" width="11.42578125" style="21"/>
    <col min="9985" max="9985" width="6.85546875" style="21" customWidth="1"/>
    <col min="9986" max="9986" width="5.140625" style="21" customWidth="1"/>
    <col min="9987" max="9987" width="8.42578125" style="21" customWidth="1"/>
    <col min="9988" max="9988" width="5.28515625" style="21" customWidth="1"/>
    <col min="9989" max="9989" width="6.7109375" style="21" customWidth="1"/>
    <col min="9990" max="9990" width="5.28515625" style="21" customWidth="1"/>
    <col min="9991" max="9991" width="6.28515625" style="21" customWidth="1"/>
    <col min="9992" max="9992" width="5.28515625" style="21" customWidth="1"/>
    <col min="9993" max="9993" width="6.7109375" style="21" customWidth="1"/>
    <col min="9994" max="9994" width="5.28515625" style="21" customWidth="1"/>
    <col min="9995" max="9995" width="7.7109375" style="21" customWidth="1"/>
    <col min="9996" max="9996" width="5.28515625" style="21" customWidth="1"/>
    <col min="9997" max="9997" width="6.85546875" style="21" customWidth="1"/>
    <col min="9998" max="9998" width="6" style="21" customWidth="1"/>
    <col min="9999" max="9999" width="11.42578125" style="21"/>
    <col min="10000" max="10000" width="19.140625" style="21" customWidth="1"/>
    <col min="10001" max="10240" width="11.42578125" style="21"/>
    <col min="10241" max="10241" width="6.85546875" style="21" customWidth="1"/>
    <col min="10242" max="10242" width="5.140625" style="21" customWidth="1"/>
    <col min="10243" max="10243" width="8.42578125" style="21" customWidth="1"/>
    <col min="10244" max="10244" width="5.28515625" style="21" customWidth="1"/>
    <col min="10245" max="10245" width="6.7109375" style="21" customWidth="1"/>
    <col min="10246" max="10246" width="5.28515625" style="21" customWidth="1"/>
    <col min="10247" max="10247" width="6.28515625" style="21" customWidth="1"/>
    <col min="10248" max="10248" width="5.28515625" style="21" customWidth="1"/>
    <col min="10249" max="10249" width="6.7109375" style="21" customWidth="1"/>
    <col min="10250" max="10250" width="5.28515625" style="21" customWidth="1"/>
    <col min="10251" max="10251" width="7.7109375" style="21" customWidth="1"/>
    <col min="10252" max="10252" width="5.28515625" style="21" customWidth="1"/>
    <col min="10253" max="10253" width="6.85546875" style="21" customWidth="1"/>
    <col min="10254" max="10254" width="6" style="21" customWidth="1"/>
    <col min="10255" max="10255" width="11.42578125" style="21"/>
    <col min="10256" max="10256" width="19.140625" style="21" customWidth="1"/>
    <col min="10257" max="10496" width="11.42578125" style="21"/>
    <col min="10497" max="10497" width="6.85546875" style="21" customWidth="1"/>
    <col min="10498" max="10498" width="5.140625" style="21" customWidth="1"/>
    <col min="10499" max="10499" width="8.42578125" style="21" customWidth="1"/>
    <col min="10500" max="10500" width="5.28515625" style="21" customWidth="1"/>
    <col min="10501" max="10501" width="6.7109375" style="21" customWidth="1"/>
    <col min="10502" max="10502" width="5.28515625" style="21" customWidth="1"/>
    <col min="10503" max="10503" width="6.28515625" style="21" customWidth="1"/>
    <col min="10504" max="10504" width="5.28515625" style="21" customWidth="1"/>
    <col min="10505" max="10505" width="6.7109375" style="21" customWidth="1"/>
    <col min="10506" max="10506" width="5.28515625" style="21" customWidth="1"/>
    <col min="10507" max="10507" width="7.7109375" style="21" customWidth="1"/>
    <col min="10508" max="10508" width="5.28515625" style="21" customWidth="1"/>
    <col min="10509" max="10509" width="6.85546875" style="21" customWidth="1"/>
    <col min="10510" max="10510" width="6" style="21" customWidth="1"/>
    <col min="10511" max="10511" width="11.42578125" style="21"/>
    <col min="10512" max="10512" width="19.140625" style="21" customWidth="1"/>
    <col min="10513" max="10752" width="11.42578125" style="21"/>
    <col min="10753" max="10753" width="6.85546875" style="21" customWidth="1"/>
    <col min="10754" max="10754" width="5.140625" style="21" customWidth="1"/>
    <col min="10755" max="10755" width="8.42578125" style="21" customWidth="1"/>
    <col min="10756" max="10756" width="5.28515625" style="21" customWidth="1"/>
    <col min="10757" max="10757" width="6.7109375" style="21" customWidth="1"/>
    <col min="10758" max="10758" width="5.28515625" style="21" customWidth="1"/>
    <col min="10759" max="10759" width="6.28515625" style="21" customWidth="1"/>
    <col min="10760" max="10760" width="5.28515625" style="21" customWidth="1"/>
    <col min="10761" max="10761" width="6.7109375" style="21" customWidth="1"/>
    <col min="10762" max="10762" width="5.28515625" style="21" customWidth="1"/>
    <col min="10763" max="10763" width="7.7109375" style="21" customWidth="1"/>
    <col min="10764" max="10764" width="5.28515625" style="21" customWidth="1"/>
    <col min="10765" max="10765" width="6.85546875" style="21" customWidth="1"/>
    <col min="10766" max="10766" width="6" style="21" customWidth="1"/>
    <col min="10767" max="10767" width="11.42578125" style="21"/>
    <col min="10768" max="10768" width="19.140625" style="21" customWidth="1"/>
    <col min="10769" max="11008" width="11.42578125" style="21"/>
    <col min="11009" max="11009" width="6.85546875" style="21" customWidth="1"/>
    <col min="11010" max="11010" width="5.140625" style="21" customWidth="1"/>
    <col min="11011" max="11011" width="8.42578125" style="21" customWidth="1"/>
    <col min="11012" max="11012" width="5.28515625" style="21" customWidth="1"/>
    <col min="11013" max="11013" width="6.7109375" style="21" customWidth="1"/>
    <col min="11014" max="11014" width="5.28515625" style="21" customWidth="1"/>
    <col min="11015" max="11015" width="6.28515625" style="21" customWidth="1"/>
    <col min="11016" max="11016" width="5.28515625" style="21" customWidth="1"/>
    <col min="11017" max="11017" width="6.7109375" style="21" customWidth="1"/>
    <col min="11018" max="11018" width="5.28515625" style="21" customWidth="1"/>
    <col min="11019" max="11019" width="7.7109375" style="21" customWidth="1"/>
    <col min="11020" max="11020" width="5.28515625" style="21" customWidth="1"/>
    <col min="11021" max="11021" width="6.85546875" style="21" customWidth="1"/>
    <col min="11022" max="11022" width="6" style="21" customWidth="1"/>
    <col min="11023" max="11023" width="11.42578125" style="21"/>
    <col min="11024" max="11024" width="19.140625" style="21" customWidth="1"/>
    <col min="11025" max="11264" width="11.42578125" style="21"/>
    <col min="11265" max="11265" width="6.85546875" style="21" customWidth="1"/>
    <col min="11266" max="11266" width="5.140625" style="21" customWidth="1"/>
    <col min="11267" max="11267" width="8.42578125" style="21" customWidth="1"/>
    <col min="11268" max="11268" width="5.28515625" style="21" customWidth="1"/>
    <col min="11269" max="11269" width="6.7109375" style="21" customWidth="1"/>
    <col min="11270" max="11270" width="5.28515625" style="21" customWidth="1"/>
    <col min="11271" max="11271" width="6.28515625" style="21" customWidth="1"/>
    <col min="11272" max="11272" width="5.28515625" style="21" customWidth="1"/>
    <col min="11273" max="11273" width="6.7109375" style="21" customWidth="1"/>
    <col min="11274" max="11274" width="5.28515625" style="21" customWidth="1"/>
    <col min="11275" max="11275" width="7.7109375" style="21" customWidth="1"/>
    <col min="11276" max="11276" width="5.28515625" style="21" customWidth="1"/>
    <col min="11277" max="11277" width="6.85546875" style="21" customWidth="1"/>
    <col min="11278" max="11278" width="6" style="21" customWidth="1"/>
    <col min="11279" max="11279" width="11.42578125" style="21"/>
    <col min="11280" max="11280" width="19.140625" style="21" customWidth="1"/>
    <col min="11281" max="11520" width="11.42578125" style="21"/>
    <col min="11521" max="11521" width="6.85546875" style="21" customWidth="1"/>
    <col min="11522" max="11522" width="5.140625" style="21" customWidth="1"/>
    <col min="11523" max="11523" width="8.42578125" style="21" customWidth="1"/>
    <col min="11524" max="11524" width="5.28515625" style="21" customWidth="1"/>
    <col min="11525" max="11525" width="6.7109375" style="21" customWidth="1"/>
    <col min="11526" max="11526" width="5.28515625" style="21" customWidth="1"/>
    <col min="11527" max="11527" width="6.28515625" style="21" customWidth="1"/>
    <col min="11528" max="11528" width="5.28515625" style="21" customWidth="1"/>
    <col min="11529" max="11529" width="6.7109375" style="21" customWidth="1"/>
    <col min="11530" max="11530" width="5.28515625" style="21" customWidth="1"/>
    <col min="11531" max="11531" width="7.7109375" style="21" customWidth="1"/>
    <col min="11532" max="11532" width="5.28515625" style="21" customWidth="1"/>
    <col min="11533" max="11533" width="6.85546875" style="21" customWidth="1"/>
    <col min="11534" max="11534" width="6" style="21" customWidth="1"/>
    <col min="11535" max="11535" width="11.42578125" style="21"/>
    <col min="11536" max="11536" width="19.140625" style="21" customWidth="1"/>
    <col min="11537" max="11776" width="11.42578125" style="21"/>
    <col min="11777" max="11777" width="6.85546875" style="21" customWidth="1"/>
    <col min="11778" max="11778" width="5.140625" style="21" customWidth="1"/>
    <col min="11779" max="11779" width="8.42578125" style="21" customWidth="1"/>
    <col min="11780" max="11780" width="5.28515625" style="21" customWidth="1"/>
    <col min="11781" max="11781" width="6.7109375" style="21" customWidth="1"/>
    <col min="11782" max="11782" width="5.28515625" style="21" customWidth="1"/>
    <col min="11783" max="11783" width="6.28515625" style="21" customWidth="1"/>
    <col min="11784" max="11784" width="5.28515625" style="21" customWidth="1"/>
    <col min="11785" max="11785" width="6.7109375" style="21" customWidth="1"/>
    <col min="11786" max="11786" width="5.28515625" style="21" customWidth="1"/>
    <col min="11787" max="11787" width="7.7109375" style="21" customWidth="1"/>
    <col min="11788" max="11788" width="5.28515625" style="21" customWidth="1"/>
    <col min="11789" max="11789" width="6.85546875" style="21" customWidth="1"/>
    <col min="11790" max="11790" width="6" style="21" customWidth="1"/>
    <col min="11791" max="11791" width="11.42578125" style="21"/>
    <col min="11792" max="11792" width="19.140625" style="21" customWidth="1"/>
    <col min="11793" max="12032" width="11.42578125" style="21"/>
    <col min="12033" max="12033" width="6.85546875" style="21" customWidth="1"/>
    <col min="12034" max="12034" width="5.140625" style="21" customWidth="1"/>
    <col min="12035" max="12035" width="8.42578125" style="21" customWidth="1"/>
    <col min="12036" max="12036" width="5.28515625" style="21" customWidth="1"/>
    <col min="12037" max="12037" width="6.7109375" style="21" customWidth="1"/>
    <col min="12038" max="12038" width="5.28515625" style="21" customWidth="1"/>
    <col min="12039" max="12039" width="6.28515625" style="21" customWidth="1"/>
    <col min="12040" max="12040" width="5.28515625" style="21" customWidth="1"/>
    <col min="12041" max="12041" width="6.7109375" style="21" customWidth="1"/>
    <col min="12042" max="12042" width="5.28515625" style="21" customWidth="1"/>
    <col min="12043" max="12043" width="7.7109375" style="21" customWidth="1"/>
    <col min="12044" max="12044" width="5.28515625" style="21" customWidth="1"/>
    <col min="12045" max="12045" width="6.85546875" style="21" customWidth="1"/>
    <col min="12046" max="12046" width="6" style="21" customWidth="1"/>
    <col min="12047" max="12047" width="11.42578125" style="21"/>
    <col min="12048" max="12048" width="19.140625" style="21" customWidth="1"/>
    <col min="12049" max="12288" width="11.42578125" style="21"/>
    <col min="12289" max="12289" width="6.85546875" style="21" customWidth="1"/>
    <col min="12290" max="12290" width="5.140625" style="21" customWidth="1"/>
    <col min="12291" max="12291" width="8.42578125" style="21" customWidth="1"/>
    <col min="12292" max="12292" width="5.28515625" style="21" customWidth="1"/>
    <col min="12293" max="12293" width="6.7109375" style="21" customWidth="1"/>
    <col min="12294" max="12294" width="5.28515625" style="21" customWidth="1"/>
    <col min="12295" max="12295" width="6.28515625" style="21" customWidth="1"/>
    <col min="12296" max="12296" width="5.28515625" style="21" customWidth="1"/>
    <col min="12297" max="12297" width="6.7109375" style="21" customWidth="1"/>
    <col min="12298" max="12298" width="5.28515625" style="21" customWidth="1"/>
    <col min="12299" max="12299" width="7.7109375" style="21" customWidth="1"/>
    <col min="12300" max="12300" width="5.28515625" style="21" customWidth="1"/>
    <col min="12301" max="12301" width="6.85546875" style="21" customWidth="1"/>
    <col min="12302" max="12302" width="6" style="21" customWidth="1"/>
    <col min="12303" max="12303" width="11.42578125" style="21"/>
    <col min="12304" max="12304" width="19.140625" style="21" customWidth="1"/>
    <col min="12305" max="12544" width="11.42578125" style="21"/>
    <col min="12545" max="12545" width="6.85546875" style="21" customWidth="1"/>
    <col min="12546" max="12546" width="5.140625" style="21" customWidth="1"/>
    <col min="12547" max="12547" width="8.42578125" style="21" customWidth="1"/>
    <col min="12548" max="12548" width="5.28515625" style="21" customWidth="1"/>
    <col min="12549" max="12549" width="6.7109375" style="21" customWidth="1"/>
    <col min="12550" max="12550" width="5.28515625" style="21" customWidth="1"/>
    <col min="12551" max="12551" width="6.28515625" style="21" customWidth="1"/>
    <col min="12552" max="12552" width="5.28515625" style="21" customWidth="1"/>
    <col min="12553" max="12553" width="6.7109375" style="21" customWidth="1"/>
    <col min="12554" max="12554" width="5.28515625" style="21" customWidth="1"/>
    <col min="12555" max="12555" width="7.7109375" style="21" customWidth="1"/>
    <col min="12556" max="12556" width="5.28515625" style="21" customWidth="1"/>
    <col min="12557" max="12557" width="6.85546875" style="21" customWidth="1"/>
    <col min="12558" max="12558" width="6" style="21" customWidth="1"/>
    <col min="12559" max="12559" width="11.42578125" style="21"/>
    <col min="12560" max="12560" width="19.140625" style="21" customWidth="1"/>
    <col min="12561" max="12800" width="11.42578125" style="21"/>
    <col min="12801" max="12801" width="6.85546875" style="21" customWidth="1"/>
    <col min="12802" max="12802" width="5.140625" style="21" customWidth="1"/>
    <col min="12803" max="12803" width="8.42578125" style="21" customWidth="1"/>
    <col min="12804" max="12804" width="5.28515625" style="21" customWidth="1"/>
    <col min="12805" max="12805" width="6.7109375" style="21" customWidth="1"/>
    <col min="12806" max="12806" width="5.28515625" style="21" customWidth="1"/>
    <col min="12807" max="12807" width="6.28515625" style="21" customWidth="1"/>
    <col min="12808" max="12808" width="5.28515625" style="21" customWidth="1"/>
    <col min="12809" max="12809" width="6.7109375" style="21" customWidth="1"/>
    <col min="12810" max="12810" width="5.28515625" style="21" customWidth="1"/>
    <col min="12811" max="12811" width="7.7109375" style="21" customWidth="1"/>
    <col min="12812" max="12812" width="5.28515625" style="21" customWidth="1"/>
    <col min="12813" max="12813" width="6.85546875" style="21" customWidth="1"/>
    <col min="12814" max="12814" width="6" style="21" customWidth="1"/>
    <col min="12815" max="12815" width="11.42578125" style="21"/>
    <col min="12816" max="12816" width="19.140625" style="21" customWidth="1"/>
    <col min="12817" max="13056" width="11.42578125" style="21"/>
    <col min="13057" max="13057" width="6.85546875" style="21" customWidth="1"/>
    <col min="13058" max="13058" width="5.140625" style="21" customWidth="1"/>
    <col min="13059" max="13059" width="8.42578125" style="21" customWidth="1"/>
    <col min="13060" max="13060" width="5.28515625" style="21" customWidth="1"/>
    <col min="13061" max="13061" width="6.7109375" style="21" customWidth="1"/>
    <col min="13062" max="13062" width="5.28515625" style="21" customWidth="1"/>
    <col min="13063" max="13063" width="6.28515625" style="21" customWidth="1"/>
    <col min="13064" max="13064" width="5.28515625" style="21" customWidth="1"/>
    <col min="13065" max="13065" width="6.7109375" style="21" customWidth="1"/>
    <col min="13066" max="13066" width="5.28515625" style="21" customWidth="1"/>
    <col min="13067" max="13067" width="7.7109375" style="21" customWidth="1"/>
    <col min="13068" max="13068" width="5.28515625" style="21" customWidth="1"/>
    <col min="13069" max="13069" width="6.85546875" style="21" customWidth="1"/>
    <col min="13070" max="13070" width="6" style="21" customWidth="1"/>
    <col min="13071" max="13071" width="11.42578125" style="21"/>
    <col min="13072" max="13072" width="19.140625" style="21" customWidth="1"/>
    <col min="13073" max="13312" width="11.42578125" style="21"/>
    <col min="13313" max="13313" width="6.85546875" style="21" customWidth="1"/>
    <col min="13314" max="13314" width="5.140625" style="21" customWidth="1"/>
    <col min="13315" max="13315" width="8.42578125" style="21" customWidth="1"/>
    <col min="13316" max="13316" width="5.28515625" style="21" customWidth="1"/>
    <col min="13317" max="13317" width="6.7109375" style="21" customWidth="1"/>
    <col min="13318" max="13318" width="5.28515625" style="21" customWidth="1"/>
    <col min="13319" max="13319" width="6.28515625" style="21" customWidth="1"/>
    <col min="13320" max="13320" width="5.28515625" style="21" customWidth="1"/>
    <col min="13321" max="13321" width="6.7109375" style="21" customWidth="1"/>
    <col min="13322" max="13322" width="5.28515625" style="21" customWidth="1"/>
    <col min="13323" max="13323" width="7.7109375" style="21" customWidth="1"/>
    <col min="13324" max="13324" width="5.28515625" style="21" customWidth="1"/>
    <col min="13325" max="13325" width="6.85546875" style="21" customWidth="1"/>
    <col min="13326" max="13326" width="6" style="21" customWidth="1"/>
    <col min="13327" max="13327" width="11.42578125" style="21"/>
    <col min="13328" max="13328" width="19.140625" style="21" customWidth="1"/>
    <col min="13329" max="13568" width="11.42578125" style="21"/>
    <col min="13569" max="13569" width="6.85546875" style="21" customWidth="1"/>
    <col min="13570" max="13570" width="5.140625" style="21" customWidth="1"/>
    <col min="13571" max="13571" width="8.42578125" style="21" customWidth="1"/>
    <col min="13572" max="13572" width="5.28515625" style="21" customWidth="1"/>
    <col min="13573" max="13573" width="6.7109375" style="21" customWidth="1"/>
    <col min="13574" max="13574" width="5.28515625" style="21" customWidth="1"/>
    <col min="13575" max="13575" width="6.28515625" style="21" customWidth="1"/>
    <col min="13576" max="13576" width="5.28515625" style="21" customWidth="1"/>
    <col min="13577" max="13577" width="6.7109375" style="21" customWidth="1"/>
    <col min="13578" max="13578" width="5.28515625" style="21" customWidth="1"/>
    <col min="13579" max="13579" width="7.7109375" style="21" customWidth="1"/>
    <col min="13580" max="13580" width="5.28515625" style="21" customWidth="1"/>
    <col min="13581" max="13581" width="6.85546875" style="21" customWidth="1"/>
    <col min="13582" max="13582" width="6" style="21" customWidth="1"/>
    <col min="13583" max="13583" width="11.42578125" style="21"/>
    <col min="13584" max="13584" width="19.140625" style="21" customWidth="1"/>
    <col min="13585" max="13824" width="11.42578125" style="21"/>
    <col min="13825" max="13825" width="6.85546875" style="21" customWidth="1"/>
    <col min="13826" max="13826" width="5.140625" style="21" customWidth="1"/>
    <col min="13827" max="13827" width="8.42578125" style="21" customWidth="1"/>
    <col min="13828" max="13828" width="5.28515625" style="21" customWidth="1"/>
    <col min="13829" max="13829" width="6.7109375" style="21" customWidth="1"/>
    <col min="13830" max="13830" width="5.28515625" style="21" customWidth="1"/>
    <col min="13831" max="13831" width="6.28515625" style="21" customWidth="1"/>
    <col min="13832" max="13832" width="5.28515625" style="21" customWidth="1"/>
    <col min="13833" max="13833" width="6.7109375" style="21" customWidth="1"/>
    <col min="13834" max="13834" width="5.28515625" style="21" customWidth="1"/>
    <col min="13835" max="13835" width="7.7109375" style="21" customWidth="1"/>
    <col min="13836" max="13836" width="5.28515625" style="21" customWidth="1"/>
    <col min="13837" max="13837" width="6.85546875" style="21" customWidth="1"/>
    <col min="13838" max="13838" width="6" style="21" customWidth="1"/>
    <col min="13839" max="13839" width="11.42578125" style="21"/>
    <col min="13840" max="13840" width="19.140625" style="21" customWidth="1"/>
    <col min="13841" max="14080" width="11.42578125" style="21"/>
    <col min="14081" max="14081" width="6.85546875" style="21" customWidth="1"/>
    <col min="14082" max="14082" width="5.140625" style="21" customWidth="1"/>
    <col min="14083" max="14083" width="8.42578125" style="21" customWidth="1"/>
    <col min="14084" max="14084" width="5.28515625" style="21" customWidth="1"/>
    <col min="14085" max="14085" width="6.7109375" style="21" customWidth="1"/>
    <col min="14086" max="14086" width="5.28515625" style="21" customWidth="1"/>
    <col min="14087" max="14087" width="6.28515625" style="21" customWidth="1"/>
    <col min="14088" max="14088" width="5.28515625" style="21" customWidth="1"/>
    <col min="14089" max="14089" width="6.7109375" style="21" customWidth="1"/>
    <col min="14090" max="14090" width="5.28515625" style="21" customWidth="1"/>
    <col min="14091" max="14091" width="7.7109375" style="21" customWidth="1"/>
    <col min="14092" max="14092" width="5.28515625" style="21" customWidth="1"/>
    <col min="14093" max="14093" width="6.85546875" style="21" customWidth="1"/>
    <col min="14094" max="14094" width="6" style="21" customWidth="1"/>
    <col min="14095" max="14095" width="11.42578125" style="21"/>
    <col min="14096" max="14096" width="19.140625" style="21" customWidth="1"/>
    <col min="14097" max="14336" width="11.42578125" style="21"/>
    <col min="14337" max="14337" width="6.85546875" style="21" customWidth="1"/>
    <col min="14338" max="14338" width="5.140625" style="21" customWidth="1"/>
    <col min="14339" max="14339" width="8.42578125" style="21" customWidth="1"/>
    <col min="14340" max="14340" width="5.28515625" style="21" customWidth="1"/>
    <col min="14341" max="14341" width="6.7109375" style="21" customWidth="1"/>
    <col min="14342" max="14342" width="5.28515625" style="21" customWidth="1"/>
    <col min="14343" max="14343" width="6.28515625" style="21" customWidth="1"/>
    <col min="14344" max="14344" width="5.28515625" style="21" customWidth="1"/>
    <col min="14345" max="14345" width="6.7109375" style="21" customWidth="1"/>
    <col min="14346" max="14346" width="5.28515625" style="21" customWidth="1"/>
    <col min="14347" max="14347" width="7.7109375" style="21" customWidth="1"/>
    <col min="14348" max="14348" width="5.28515625" style="21" customWidth="1"/>
    <col min="14349" max="14349" width="6.85546875" style="21" customWidth="1"/>
    <col min="14350" max="14350" width="6" style="21" customWidth="1"/>
    <col min="14351" max="14351" width="11.42578125" style="21"/>
    <col min="14352" max="14352" width="19.140625" style="21" customWidth="1"/>
    <col min="14353" max="14592" width="11.42578125" style="21"/>
    <col min="14593" max="14593" width="6.85546875" style="21" customWidth="1"/>
    <col min="14594" max="14594" width="5.140625" style="21" customWidth="1"/>
    <col min="14595" max="14595" width="8.42578125" style="21" customWidth="1"/>
    <col min="14596" max="14596" width="5.28515625" style="21" customWidth="1"/>
    <col min="14597" max="14597" width="6.7109375" style="21" customWidth="1"/>
    <col min="14598" max="14598" width="5.28515625" style="21" customWidth="1"/>
    <col min="14599" max="14599" width="6.28515625" style="21" customWidth="1"/>
    <col min="14600" max="14600" width="5.28515625" style="21" customWidth="1"/>
    <col min="14601" max="14601" width="6.7109375" style="21" customWidth="1"/>
    <col min="14602" max="14602" width="5.28515625" style="21" customWidth="1"/>
    <col min="14603" max="14603" width="7.7109375" style="21" customWidth="1"/>
    <col min="14604" max="14604" width="5.28515625" style="21" customWidth="1"/>
    <col min="14605" max="14605" width="6.85546875" style="21" customWidth="1"/>
    <col min="14606" max="14606" width="6" style="21" customWidth="1"/>
    <col min="14607" max="14607" width="11.42578125" style="21"/>
    <col min="14608" max="14608" width="19.140625" style="21" customWidth="1"/>
    <col min="14609" max="14848" width="11.42578125" style="21"/>
    <col min="14849" max="14849" width="6.85546875" style="21" customWidth="1"/>
    <col min="14850" max="14850" width="5.140625" style="21" customWidth="1"/>
    <col min="14851" max="14851" width="8.42578125" style="21" customWidth="1"/>
    <col min="14852" max="14852" width="5.28515625" style="21" customWidth="1"/>
    <col min="14853" max="14853" width="6.7109375" style="21" customWidth="1"/>
    <col min="14854" max="14854" width="5.28515625" style="21" customWidth="1"/>
    <col min="14855" max="14855" width="6.28515625" style="21" customWidth="1"/>
    <col min="14856" max="14856" width="5.28515625" style="21" customWidth="1"/>
    <col min="14857" max="14857" width="6.7109375" style="21" customWidth="1"/>
    <col min="14858" max="14858" width="5.28515625" style="21" customWidth="1"/>
    <col min="14859" max="14859" width="7.7109375" style="21" customWidth="1"/>
    <col min="14860" max="14860" width="5.28515625" style="21" customWidth="1"/>
    <col min="14861" max="14861" width="6.85546875" style="21" customWidth="1"/>
    <col min="14862" max="14862" width="6" style="21" customWidth="1"/>
    <col min="14863" max="14863" width="11.42578125" style="21"/>
    <col min="14864" max="14864" width="19.140625" style="21" customWidth="1"/>
    <col min="14865" max="15104" width="11.42578125" style="21"/>
    <col min="15105" max="15105" width="6.85546875" style="21" customWidth="1"/>
    <col min="15106" max="15106" width="5.140625" style="21" customWidth="1"/>
    <col min="15107" max="15107" width="8.42578125" style="21" customWidth="1"/>
    <col min="15108" max="15108" width="5.28515625" style="21" customWidth="1"/>
    <col min="15109" max="15109" width="6.7109375" style="21" customWidth="1"/>
    <col min="15110" max="15110" width="5.28515625" style="21" customWidth="1"/>
    <col min="15111" max="15111" width="6.28515625" style="21" customWidth="1"/>
    <col min="15112" max="15112" width="5.28515625" style="21" customWidth="1"/>
    <col min="15113" max="15113" width="6.7109375" style="21" customWidth="1"/>
    <col min="15114" max="15114" width="5.28515625" style="21" customWidth="1"/>
    <col min="15115" max="15115" width="7.7109375" style="21" customWidth="1"/>
    <col min="15116" max="15116" width="5.28515625" style="21" customWidth="1"/>
    <col min="15117" max="15117" width="6.85546875" style="21" customWidth="1"/>
    <col min="15118" max="15118" width="6" style="21" customWidth="1"/>
    <col min="15119" max="15119" width="11.42578125" style="21"/>
    <col min="15120" max="15120" width="19.140625" style="21" customWidth="1"/>
    <col min="15121" max="15360" width="11.42578125" style="21"/>
    <col min="15361" max="15361" width="6.85546875" style="21" customWidth="1"/>
    <col min="15362" max="15362" width="5.140625" style="21" customWidth="1"/>
    <col min="15363" max="15363" width="8.42578125" style="21" customWidth="1"/>
    <col min="15364" max="15364" width="5.28515625" style="21" customWidth="1"/>
    <col min="15365" max="15365" width="6.7109375" style="21" customWidth="1"/>
    <col min="15366" max="15366" width="5.28515625" style="21" customWidth="1"/>
    <col min="15367" max="15367" width="6.28515625" style="21" customWidth="1"/>
    <col min="15368" max="15368" width="5.28515625" style="21" customWidth="1"/>
    <col min="15369" max="15369" width="6.7109375" style="21" customWidth="1"/>
    <col min="15370" max="15370" width="5.28515625" style="21" customWidth="1"/>
    <col min="15371" max="15371" width="7.7109375" style="21" customWidth="1"/>
    <col min="15372" max="15372" width="5.28515625" style="21" customWidth="1"/>
    <col min="15373" max="15373" width="6.85546875" style="21" customWidth="1"/>
    <col min="15374" max="15374" width="6" style="21" customWidth="1"/>
    <col min="15375" max="15375" width="11.42578125" style="21"/>
    <col min="15376" max="15376" width="19.140625" style="21" customWidth="1"/>
    <col min="15377" max="15616" width="11.42578125" style="21"/>
    <col min="15617" max="15617" width="6.85546875" style="21" customWidth="1"/>
    <col min="15618" max="15618" width="5.140625" style="21" customWidth="1"/>
    <col min="15619" max="15619" width="8.42578125" style="21" customWidth="1"/>
    <col min="15620" max="15620" width="5.28515625" style="21" customWidth="1"/>
    <col min="15621" max="15621" width="6.7109375" style="21" customWidth="1"/>
    <col min="15622" max="15622" width="5.28515625" style="21" customWidth="1"/>
    <col min="15623" max="15623" width="6.28515625" style="21" customWidth="1"/>
    <col min="15624" max="15624" width="5.28515625" style="21" customWidth="1"/>
    <col min="15625" max="15625" width="6.7109375" style="21" customWidth="1"/>
    <col min="15626" max="15626" width="5.28515625" style="21" customWidth="1"/>
    <col min="15627" max="15627" width="7.7109375" style="21" customWidth="1"/>
    <col min="15628" max="15628" width="5.28515625" style="21" customWidth="1"/>
    <col min="15629" max="15629" width="6.85546875" style="21" customWidth="1"/>
    <col min="15630" max="15630" width="6" style="21" customWidth="1"/>
    <col min="15631" max="15631" width="11.42578125" style="21"/>
    <col min="15632" max="15632" width="19.140625" style="21" customWidth="1"/>
    <col min="15633" max="15872" width="11.42578125" style="21"/>
    <col min="15873" max="15873" width="6.85546875" style="21" customWidth="1"/>
    <col min="15874" max="15874" width="5.140625" style="21" customWidth="1"/>
    <col min="15875" max="15875" width="8.42578125" style="21" customWidth="1"/>
    <col min="15876" max="15876" width="5.28515625" style="21" customWidth="1"/>
    <col min="15877" max="15877" width="6.7109375" style="21" customWidth="1"/>
    <col min="15878" max="15878" width="5.28515625" style="21" customWidth="1"/>
    <col min="15879" max="15879" width="6.28515625" style="21" customWidth="1"/>
    <col min="15880" max="15880" width="5.28515625" style="21" customWidth="1"/>
    <col min="15881" max="15881" width="6.7109375" style="21" customWidth="1"/>
    <col min="15882" max="15882" width="5.28515625" style="21" customWidth="1"/>
    <col min="15883" max="15883" width="7.7109375" style="21" customWidth="1"/>
    <col min="15884" max="15884" width="5.28515625" style="21" customWidth="1"/>
    <col min="15885" max="15885" width="6.85546875" style="21" customWidth="1"/>
    <col min="15886" max="15886" width="6" style="21" customWidth="1"/>
    <col min="15887" max="15887" width="11.42578125" style="21"/>
    <col min="15888" max="15888" width="19.140625" style="21" customWidth="1"/>
    <col min="15889" max="16128" width="11.42578125" style="21"/>
    <col min="16129" max="16129" width="6.85546875" style="21" customWidth="1"/>
    <col min="16130" max="16130" width="5.140625" style="21" customWidth="1"/>
    <col min="16131" max="16131" width="8.42578125" style="21" customWidth="1"/>
    <col min="16132" max="16132" width="5.28515625" style="21" customWidth="1"/>
    <col min="16133" max="16133" width="6.7109375" style="21" customWidth="1"/>
    <col min="16134" max="16134" width="5.28515625" style="21" customWidth="1"/>
    <col min="16135" max="16135" width="6.28515625" style="21" customWidth="1"/>
    <col min="16136" max="16136" width="5.28515625" style="21" customWidth="1"/>
    <col min="16137" max="16137" width="6.7109375" style="21" customWidth="1"/>
    <col min="16138" max="16138" width="5.28515625" style="21" customWidth="1"/>
    <col min="16139" max="16139" width="7.7109375" style="21" customWidth="1"/>
    <col min="16140" max="16140" width="5.28515625" style="21" customWidth="1"/>
    <col min="16141" max="16141" width="6.85546875" style="21" customWidth="1"/>
    <col min="16142" max="16142" width="6" style="21" customWidth="1"/>
    <col min="16143" max="16143" width="11.42578125" style="21"/>
    <col min="16144" max="16144" width="19.140625" style="21" customWidth="1"/>
    <col min="16145" max="16384" width="11.42578125" style="21"/>
  </cols>
  <sheetData>
    <row r="1" spans="1:18" ht="22.15" customHeight="1" x14ac:dyDescent="0.3">
      <c r="A1" s="28" t="str">
        <f>CONCATENATE(Inhalt_K6!B30,"   ",Inhalt_K6!C30)</f>
        <v>606   Entwicklung d. Baufertigstellungen v. Nichtwohngebäuden 1991 - 2024 n. Gebäudeart</v>
      </c>
      <c r="B1" s="19"/>
      <c r="C1" s="19"/>
      <c r="D1" s="19"/>
      <c r="E1" s="19"/>
      <c r="F1" s="19"/>
      <c r="G1" s="19"/>
      <c r="H1" s="19"/>
      <c r="I1" s="19"/>
      <c r="J1" s="19"/>
      <c r="K1" s="19"/>
      <c r="L1" s="19"/>
      <c r="M1" s="19"/>
      <c r="N1" s="19"/>
    </row>
    <row r="2" spans="1:18" ht="6" customHeight="1" x14ac:dyDescent="0.2"/>
    <row r="3" spans="1:18" s="22" customFormat="1" ht="12.75" customHeight="1" x14ac:dyDescent="0.2">
      <c r="A3" s="438" t="s">
        <v>26</v>
      </c>
      <c r="B3" s="441" t="s">
        <v>259</v>
      </c>
      <c r="C3" s="453"/>
      <c r="D3" s="444" t="s">
        <v>53</v>
      </c>
      <c r="E3" s="445"/>
      <c r="F3" s="445"/>
      <c r="G3" s="445"/>
      <c r="H3" s="445"/>
      <c r="I3" s="445"/>
      <c r="J3" s="445"/>
      <c r="K3" s="445"/>
      <c r="L3" s="445"/>
      <c r="M3" s="454"/>
      <c r="N3" s="441" t="s">
        <v>239</v>
      </c>
    </row>
    <row r="4" spans="1:18" s="22" customFormat="1" ht="48" customHeight="1" x14ac:dyDescent="0.2">
      <c r="A4" s="439"/>
      <c r="B4" s="443"/>
      <c r="C4" s="451"/>
      <c r="D4" s="455" t="s">
        <v>203</v>
      </c>
      <c r="E4" s="456"/>
      <c r="F4" s="457" t="s">
        <v>54</v>
      </c>
      <c r="G4" s="458"/>
      <c r="H4" s="455" t="s">
        <v>204</v>
      </c>
      <c r="I4" s="456"/>
      <c r="J4" s="455" t="s">
        <v>205</v>
      </c>
      <c r="K4" s="456"/>
      <c r="L4" s="455" t="s">
        <v>55</v>
      </c>
      <c r="M4" s="456"/>
      <c r="N4" s="443"/>
    </row>
    <row r="5" spans="1:18" ht="15" x14ac:dyDescent="0.25">
      <c r="A5" s="440"/>
      <c r="B5" s="141" t="s">
        <v>12</v>
      </c>
      <c r="C5" s="144" t="s">
        <v>202</v>
      </c>
      <c r="D5" s="141" t="s">
        <v>12</v>
      </c>
      <c r="E5" s="142" t="s">
        <v>202</v>
      </c>
      <c r="F5" s="141" t="s">
        <v>12</v>
      </c>
      <c r="G5" s="142" t="s">
        <v>202</v>
      </c>
      <c r="H5" s="141" t="s">
        <v>12</v>
      </c>
      <c r="I5" s="142" t="s">
        <v>202</v>
      </c>
      <c r="J5" s="141" t="s">
        <v>12</v>
      </c>
      <c r="K5" s="142" t="s">
        <v>202</v>
      </c>
      <c r="L5" s="141" t="s">
        <v>12</v>
      </c>
      <c r="M5" s="142" t="s">
        <v>202</v>
      </c>
      <c r="N5" s="141" t="s">
        <v>12</v>
      </c>
      <c r="P5" s="23"/>
      <c r="Q5" s="24"/>
      <c r="R5" s="24"/>
    </row>
    <row r="6" spans="1:18" ht="18" customHeight="1" x14ac:dyDescent="0.25">
      <c r="A6" s="145">
        <v>1991</v>
      </c>
      <c r="B6" s="146">
        <v>41</v>
      </c>
      <c r="C6" s="146">
        <v>500089</v>
      </c>
      <c r="D6" s="147" t="s">
        <v>51</v>
      </c>
      <c r="E6" s="146" t="s">
        <v>56</v>
      </c>
      <c r="F6" s="146">
        <v>6</v>
      </c>
      <c r="G6" s="146">
        <v>80386</v>
      </c>
      <c r="H6" s="146">
        <v>1</v>
      </c>
      <c r="I6" s="146">
        <v>2929</v>
      </c>
      <c r="J6" s="146">
        <v>30</v>
      </c>
      <c r="K6" s="146">
        <v>402199</v>
      </c>
      <c r="L6" s="146">
        <v>4</v>
      </c>
      <c r="M6" s="146">
        <v>14575</v>
      </c>
      <c r="N6" s="146">
        <v>30</v>
      </c>
      <c r="P6" s="24"/>
      <c r="Q6" s="26"/>
      <c r="R6" s="26"/>
    </row>
    <row r="7" spans="1:18" ht="10.5" hidden="1" customHeight="1" outlineLevel="1" x14ac:dyDescent="0.25">
      <c r="A7" s="145">
        <v>1992</v>
      </c>
      <c r="B7" s="146">
        <v>54</v>
      </c>
      <c r="C7" s="146" t="s">
        <v>57</v>
      </c>
      <c r="D7" s="147">
        <v>3</v>
      </c>
      <c r="E7" s="146" t="s">
        <v>58</v>
      </c>
      <c r="F7" s="146">
        <v>7</v>
      </c>
      <c r="G7" s="146" t="s">
        <v>59</v>
      </c>
      <c r="H7" s="146" t="s">
        <v>43</v>
      </c>
      <c r="I7" s="146" t="s">
        <v>60</v>
      </c>
      <c r="J7" s="146">
        <v>38</v>
      </c>
      <c r="K7" s="146" t="s">
        <v>61</v>
      </c>
      <c r="L7" s="146">
        <v>5</v>
      </c>
      <c r="M7" s="146" t="s">
        <v>62</v>
      </c>
      <c r="N7" s="146">
        <v>9</v>
      </c>
      <c r="P7" s="24"/>
      <c r="Q7" s="26"/>
      <c r="R7" s="26"/>
    </row>
    <row r="8" spans="1:18" ht="10.5" hidden="1" customHeight="1" outlineLevel="1" x14ac:dyDescent="0.25">
      <c r="A8" s="145">
        <v>1993</v>
      </c>
      <c r="B8" s="146">
        <v>60</v>
      </c>
      <c r="C8" s="146" t="s">
        <v>63</v>
      </c>
      <c r="D8" s="147" t="s">
        <v>43</v>
      </c>
      <c r="E8" s="146" t="s">
        <v>64</v>
      </c>
      <c r="F8" s="146">
        <v>10</v>
      </c>
      <c r="G8" s="146" t="s">
        <v>65</v>
      </c>
      <c r="H8" s="146" t="s">
        <v>51</v>
      </c>
      <c r="I8" s="146" t="s">
        <v>51</v>
      </c>
      <c r="J8" s="146">
        <v>39</v>
      </c>
      <c r="K8" s="146" t="s">
        <v>66</v>
      </c>
      <c r="L8" s="146">
        <v>10</v>
      </c>
      <c r="M8" s="146" t="s">
        <v>67</v>
      </c>
      <c r="N8" s="146">
        <v>4</v>
      </c>
      <c r="P8" s="24"/>
      <c r="Q8" s="26"/>
      <c r="R8" s="26"/>
    </row>
    <row r="9" spans="1:18" ht="10.5" hidden="1" customHeight="1" outlineLevel="1" x14ac:dyDescent="0.25">
      <c r="A9" s="145">
        <v>1994</v>
      </c>
      <c r="B9" s="146">
        <v>40</v>
      </c>
      <c r="C9" s="146" t="s">
        <v>68</v>
      </c>
      <c r="D9" s="147" t="s">
        <v>43</v>
      </c>
      <c r="E9" s="146" t="s">
        <v>69</v>
      </c>
      <c r="F9" s="146">
        <v>5</v>
      </c>
      <c r="G9" s="146" t="s">
        <v>70</v>
      </c>
      <c r="H9" s="146">
        <v>3</v>
      </c>
      <c r="I9" s="146" t="s">
        <v>71</v>
      </c>
      <c r="J9" s="146">
        <v>28</v>
      </c>
      <c r="K9" s="146" t="s">
        <v>72</v>
      </c>
      <c r="L9" s="146">
        <v>3</v>
      </c>
      <c r="M9" s="146" t="s">
        <v>73</v>
      </c>
      <c r="N9" s="146" t="s">
        <v>43</v>
      </c>
      <c r="P9" s="24"/>
      <c r="Q9" s="26"/>
      <c r="R9" s="26"/>
    </row>
    <row r="10" spans="1:18" ht="18" customHeight="1" collapsed="1" x14ac:dyDescent="0.25">
      <c r="A10" s="145">
        <v>1995</v>
      </c>
      <c r="B10" s="146">
        <v>39</v>
      </c>
      <c r="C10" s="146" t="s">
        <v>74</v>
      </c>
      <c r="D10" s="147" t="s">
        <v>51</v>
      </c>
      <c r="E10" s="146" t="s">
        <v>56</v>
      </c>
      <c r="F10" s="146">
        <v>7</v>
      </c>
      <c r="G10" s="146" t="s">
        <v>75</v>
      </c>
      <c r="H10" s="146">
        <v>5</v>
      </c>
      <c r="I10" s="146" t="s">
        <v>76</v>
      </c>
      <c r="J10" s="146">
        <v>25</v>
      </c>
      <c r="K10" s="146" t="s">
        <v>77</v>
      </c>
      <c r="L10" s="146" t="s">
        <v>43</v>
      </c>
      <c r="M10" s="146" t="s">
        <v>78</v>
      </c>
      <c r="N10" s="146">
        <v>4</v>
      </c>
      <c r="P10" s="24"/>
      <c r="Q10" s="26"/>
      <c r="R10" s="26"/>
    </row>
    <row r="11" spans="1:18" ht="10.5" hidden="1" customHeight="1" outlineLevel="1" x14ac:dyDescent="0.25">
      <c r="A11" s="145">
        <v>1996</v>
      </c>
      <c r="B11" s="146">
        <v>26</v>
      </c>
      <c r="C11" s="146" t="s">
        <v>79</v>
      </c>
      <c r="D11" s="147" t="s">
        <v>43</v>
      </c>
      <c r="E11" s="146" t="s">
        <v>80</v>
      </c>
      <c r="F11" s="146" t="s">
        <v>43</v>
      </c>
      <c r="G11" s="146" t="s">
        <v>81</v>
      </c>
      <c r="H11" s="146" t="s">
        <v>43</v>
      </c>
      <c r="I11" s="146">
        <v>416</v>
      </c>
      <c r="J11" s="146">
        <v>19</v>
      </c>
      <c r="K11" s="146" t="s">
        <v>82</v>
      </c>
      <c r="L11" s="146">
        <v>3</v>
      </c>
      <c r="M11" s="146" t="s">
        <v>83</v>
      </c>
      <c r="N11" s="146">
        <v>6</v>
      </c>
      <c r="P11" s="24"/>
      <c r="Q11" s="26"/>
      <c r="R11" s="26"/>
    </row>
    <row r="12" spans="1:18" ht="10.5" hidden="1" customHeight="1" outlineLevel="1" x14ac:dyDescent="0.25">
      <c r="A12" s="145">
        <v>1997</v>
      </c>
      <c r="B12" s="146">
        <v>41</v>
      </c>
      <c r="C12" s="146" t="s">
        <v>84</v>
      </c>
      <c r="D12" s="147" t="s">
        <v>43</v>
      </c>
      <c r="E12" s="146">
        <v>797</v>
      </c>
      <c r="F12" s="146">
        <v>8</v>
      </c>
      <c r="G12" s="146" t="s">
        <v>85</v>
      </c>
      <c r="H12" s="146" t="s">
        <v>43</v>
      </c>
      <c r="I12" s="146" t="s">
        <v>86</v>
      </c>
      <c r="J12" s="146">
        <v>25</v>
      </c>
      <c r="K12" s="146" t="s">
        <v>87</v>
      </c>
      <c r="L12" s="146">
        <v>5</v>
      </c>
      <c r="M12" s="146" t="s">
        <v>88</v>
      </c>
      <c r="N12" s="146">
        <v>31</v>
      </c>
      <c r="P12" s="24"/>
      <c r="Q12" s="26"/>
      <c r="R12" s="26"/>
    </row>
    <row r="13" spans="1:18" ht="10.5" hidden="1" customHeight="1" outlineLevel="1" x14ac:dyDescent="0.25">
      <c r="A13" s="145">
        <v>1998</v>
      </c>
      <c r="B13" s="146">
        <v>46</v>
      </c>
      <c r="C13" s="146" t="s">
        <v>89</v>
      </c>
      <c r="D13" s="147" t="s">
        <v>43</v>
      </c>
      <c r="E13" s="146" t="s">
        <v>90</v>
      </c>
      <c r="F13" s="146">
        <v>9</v>
      </c>
      <c r="G13" s="146" t="s">
        <v>91</v>
      </c>
      <c r="H13" s="146" t="s">
        <v>43</v>
      </c>
      <c r="I13" s="146" t="s">
        <v>92</v>
      </c>
      <c r="J13" s="146">
        <v>31</v>
      </c>
      <c r="K13" s="146" t="s">
        <v>93</v>
      </c>
      <c r="L13" s="146">
        <v>3</v>
      </c>
      <c r="M13" s="146" t="s">
        <v>94</v>
      </c>
      <c r="N13" s="146">
        <v>7</v>
      </c>
      <c r="P13" s="24"/>
      <c r="Q13" s="26"/>
      <c r="R13" s="26"/>
    </row>
    <row r="14" spans="1:18" ht="10.5" hidden="1" customHeight="1" outlineLevel="1" x14ac:dyDescent="0.25">
      <c r="A14" s="145">
        <v>1999</v>
      </c>
      <c r="B14" s="146">
        <v>32</v>
      </c>
      <c r="C14" s="146" t="s">
        <v>95</v>
      </c>
      <c r="D14" s="147" t="s">
        <v>43</v>
      </c>
      <c r="E14" s="146" t="s">
        <v>96</v>
      </c>
      <c r="F14" s="146" t="s">
        <v>43</v>
      </c>
      <c r="G14" s="146" t="s">
        <v>97</v>
      </c>
      <c r="H14" s="146" t="s">
        <v>43</v>
      </c>
      <c r="I14" s="146" t="s">
        <v>98</v>
      </c>
      <c r="J14" s="146">
        <v>24</v>
      </c>
      <c r="K14" s="146" t="s">
        <v>99</v>
      </c>
      <c r="L14" s="146">
        <v>4</v>
      </c>
      <c r="M14" s="146" t="s">
        <v>100</v>
      </c>
      <c r="N14" s="146">
        <v>5</v>
      </c>
      <c r="P14" s="24"/>
      <c r="Q14" s="26"/>
      <c r="R14" s="26"/>
    </row>
    <row r="15" spans="1:18" ht="18" customHeight="1" collapsed="1" x14ac:dyDescent="0.25">
      <c r="A15" s="145">
        <v>2000</v>
      </c>
      <c r="B15" s="146">
        <v>36</v>
      </c>
      <c r="C15" s="146" t="s">
        <v>101</v>
      </c>
      <c r="D15" s="147" t="s">
        <v>51</v>
      </c>
      <c r="E15" s="146" t="s">
        <v>56</v>
      </c>
      <c r="F15" s="146">
        <v>11</v>
      </c>
      <c r="G15" s="146" t="s">
        <v>102</v>
      </c>
      <c r="H15" s="146" t="s">
        <v>51</v>
      </c>
      <c r="I15" s="146" t="s">
        <v>56</v>
      </c>
      <c r="J15" s="146">
        <v>20</v>
      </c>
      <c r="K15" s="146" t="s">
        <v>103</v>
      </c>
      <c r="L15" s="146">
        <v>5</v>
      </c>
      <c r="M15" s="146" t="s">
        <v>104</v>
      </c>
      <c r="N15" s="146" t="s">
        <v>43</v>
      </c>
      <c r="P15" s="24"/>
      <c r="Q15" s="26"/>
      <c r="R15" s="26"/>
    </row>
    <row r="16" spans="1:18" ht="10.5" hidden="1" customHeight="1" outlineLevel="1" x14ac:dyDescent="0.25">
      <c r="A16" s="145">
        <v>2001</v>
      </c>
      <c r="B16" s="146">
        <v>48</v>
      </c>
      <c r="C16" s="146" t="s">
        <v>105</v>
      </c>
      <c r="D16" s="147">
        <v>3</v>
      </c>
      <c r="E16" s="146" t="s">
        <v>106</v>
      </c>
      <c r="F16" s="146">
        <v>10</v>
      </c>
      <c r="G16" s="146" t="s">
        <v>107</v>
      </c>
      <c r="H16" s="146">
        <v>4</v>
      </c>
      <c r="I16" s="146" t="s">
        <v>108</v>
      </c>
      <c r="J16" s="146">
        <v>28</v>
      </c>
      <c r="K16" s="146" t="s">
        <v>109</v>
      </c>
      <c r="L16" s="146">
        <v>3</v>
      </c>
      <c r="M16" s="146" t="s">
        <v>110</v>
      </c>
      <c r="N16" s="146" t="s">
        <v>43</v>
      </c>
      <c r="P16" s="24"/>
      <c r="Q16" s="26"/>
      <c r="R16" s="26"/>
    </row>
    <row r="17" spans="1:18" ht="10.5" hidden="1" customHeight="1" outlineLevel="1" x14ac:dyDescent="0.25">
      <c r="A17" s="145">
        <v>2002</v>
      </c>
      <c r="B17" s="146">
        <v>29</v>
      </c>
      <c r="C17" s="146" t="s">
        <v>111</v>
      </c>
      <c r="D17" s="147" t="s">
        <v>43</v>
      </c>
      <c r="E17" s="146" t="s">
        <v>112</v>
      </c>
      <c r="F17" s="146" t="s">
        <v>43</v>
      </c>
      <c r="G17" s="146" t="s">
        <v>113</v>
      </c>
      <c r="H17" s="146" t="s">
        <v>43</v>
      </c>
      <c r="I17" s="146" t="s">
        <v>114</v>
      </c>
      <c r="J17" s="146">
        <v>20</v>
      </c>
      <c r="K17" s="146" t="s">
        <v>115</v>
      </c>
      <c r="L17" s="146">
        <v>6</v>
      </c>
      <c r="M17" s="146" t="s">
        <v>116</v>
      </c>
      <c r="N17" s="146">
        <v>3</v>
      </c>
      <c r="P17" s="24"/>
      <c r="Q17" s="26"/>
      <c r="R17" s="26"/>
    </row>
    <row r="18" spans="1:18" ht="10.5" hidden="1" customHeight="1" outlineLevel="1" x14ac:dyDescent="0.25">
      <c r="A18" s="145">
        <v>2003</v>
      </c>
      <c r="B18" s="146">
        <v>42</v>
      </c>
      <c r="C18" s="146" t="s">
        <v>117</v>
      </c>
      <c r="D18" s="147">
        <v>4</v>
      </c>
      <c r="E18" s="146" t="s">
        <v>118</v>
      </c>
      <c r="F18" s="146">
        <v>4</v>
      </c>
      <c r="G18" s="146" t="s">
        <v>119</v>
      </c>
      <c r="H18" s="146" t="s">
        <v>43</v>
      </c>
      <c r="I18" s="146" t="s">
        <v>120</v>
      </c>
      <c r="J18" s="146">
        <v>27</v>
      </c>
      <c r="K18" s="146" t="s">
        <v>121</v>
      </c>
      <c r="L18" s="146">
        <v>5</v>
      </c>
      <c r="M18" s="146" t="s">
        <v>122</v>
      </c>
      <c r="N18" s="146">
        <v>4</v>
      </c>
      <c r="P18" s="24"/>
      <c r="Q18" s="26"/>
      <c r="R18" s="26"/>
    </row>
    <row r="19" spans="1:18" ht="10.5" hidden="1" customHeight="1" outlineLevel="1" x14ac:dyDescent="0.25">
      <c r="A19" s="145">
        <v>2004</v>
      </c>
      <c r="B19" s="146">
        <v>25</v>
      </c>
      <c r="C19" s="146" t="s">
        <v>123</v>
      </c>
      <c r="D19" s="147" t="s">
        <v>43</v>
      </c>
      <c r="E19" s="146" t="s">
        <v>124</v>
      </c>
      <c r="F19" s="146">
        <v>3</v>
      </c>
      <c r="G19" s="146" t="s">
        <v>125</v>
      </c>
      <c r="H19" s="146">
        <v>3</v>
      </c>
      <c r="I19" s="146" t="s">
        <v>126</v>
      </c>
      <c r="J19" s="146">
        <v>14</v>
      </c>
      <c r="K19" s="146">
        <v>47575</v>
      </c>
      <c r="L19" s="146">
        <v>4</v>
      </c>
      <c r="M19" s="146" t="s">
        <v>127</v>
      </c>
      <c r="N19" s="146">
        <v>4</v>
      </c>
      <c r="P19" s="24"/>
      <c r="Q19" s="26"/>
      <c r="R19" s="26"/>
    </row>
    <row r="20" spans="1:18" ht="18" customHeight="1" collapsed="1" x14ac:dyDescent="0.25">
      <c r="A20" s="145">
        <v>2005</v>
      </c>
      <c r="B20" s="146">
        <v>32</v>
      </c>
      <c r="C20" s="146" t="s">
        <v>128</v>
      </c>
      <c r="D20" s="147" t="s">
        <v>43</v>
      </c>
      <c r="E20" s="146" t="s">
        <v>129</v>
      </c>
      <c r="F20" s="146" t="s">
        <v>43</v>
      </c>
      <c r="G20" s="146" t="s">
        <v>130</v>
      </c>
      <c r="H20" s="146" t="s">
        <v>43</v>
      </c>
      <c r="I20" s="146" t="s">
        <v>131</v>
      </c>
      <c r="J20" s="146">
        <v>23</v>
      </c>
      <c r="K20" s="146" t="s">
        <v>132</v>
      </c>
      <c r="L20" s="146">
        <v>5</v>
      </c>
      <c r="M20" s="146" t="s">
        <v>133</v>
      </c>
      <c r="N20" s="146" t="s">
        <v>43</v>
      </c>
      <c r="P20" s="24"/>
      <c r="Q20" s="26"/>
      <c r="R20" s="26"/>
    </row>
    <row r="21" spans="1:18" ht="10.5" hidden="1" customHeight="1" outlineLevel="1" x14ac:dyDescent="0.25">
      <c r="A21" s="145">
        <v>2006</v>
      </c>
      <c r="B21" s="146">
        <v>28</v>
      </c>
      <c r="C21" s="146" t="s">
        <v>134</v>
      </c>
      <c r="D21" s="147">
        <v>3</v>
      </c>
      <c r="E21" s="146" t="s">
        <v>135</v>
      </c>
      <c r="F21" s="146">
        <v>4</v>
      </c>
      <c r="G21" s="146" t="s">
        <v>136</v>
      </c>
      <c r="H21" s="146" t="s">
        <v>43</v>
      </c>
      <c r="I21" s="146" t="s">
        <v>137</v>
      </c>
      <c r="J21" s="146">
        <v>17</v>
      </c>
      <c r="K21" s="146" t="s">
        <v>138</v>
      </c>
      <c r="L21" s="146" t="s">
        <v>43</v>
      </c>
      <c r="M21" s="146" t="s">
        <v>139</v>
      </c>
      <c r="N21" s="146" t="s">
        <v>43</v>
      </c>
      <c r="P21" s="24"/>
      <c r="Q21" s="26"/>
      <c r="R21" s="26"/>
    </row>
    <row r="22" spans="1:18" ht="10.5" hidden="1" customHeight="1" outlineLevel="1" x14ac:dyDescent="0.25">
      <c r="A22" s="145">
        <v>2007</v>
      </c>
      <c r="B22" s="146">
        <v>22</v>
      </c>
      <c r="C22" s="146" t="s">
        <v>140</v>
      </c>
      <c r="D22" s="147" t="s">
        <v>43</v>
      </c>
      <c r="E22" s="146">
        <v>159</v>
      </c>
      <c r="F22" s="146" t="s">
        <v>43</v>
      </c>
      <c r="G22" s="146" t="s">
        <v>141</v>
      </c>
      <c r="H22" s="146" t="s">
        <v>43</v>
      </c>
      <c r="I22" s="146" t="s">
        <v>142</v>
      </c>
      <c r="J22" s="146">
        <v>16</v>
      </c>
      <c r="K22" s="146" t="s">
        <v>143</v>
      </c>
      <c r="L22" s="146" t="s">
        <v>43</v>
      </c>
      <c r="M22" s="146">
        <v>922</v>
      </c>
      <c r="N22" s="146" t="s">
        <v>43</v>
      </c>
      <c r="P22" s="24"/>
      <c r="Q22" s="26"/>
      <c r="R22" s="26"/>
    </row>
    <row r="23" spans="1:18" ht="10.5" hidden="1" customHeight="1" outlineLevel="1" x14ac:dyDescent="0.25">
      <c r="A23" s="145">
        <v>2008</v>
      </c>
      <c r="B23" s="146">
        <v>36</v>
      </c>
      <c r="C23" s="146" t="s">
        <v>144</v>
      </c>
      <c r="D23" s="147" t="s">
        <v>51</v>
      </c>
      <c r="E23" s="146" t="s">
        <v>51</v>
      </c>
      <c r="F23" s="146">
        <v>3</v>
      </c>
      <c r="G23" s="146" t="s">
        <v>145</v>
      </c>
      <c r="H23" s="146" t="s">
        <v>43</v>
      </c>
      <c r="I23" s="146" t="s">
        <v>146</v>
      </c>
      <c r="J23" s="146">
        <v>22</v>
      </c>
      <c r="K23" s="146" t="s">
        <v>147</v>
      </c>
      <c r="L23" s="146">
        <v>9</v>
      </c>
      <c r="M23" s="146" t="s">
        <v>148</v>
      </c>
      <c r="N23" s="146" t="s">
        <v>43</v>
      </c>
      <c r="P23" s="24"/>
      <c r="Q23" s="26"/>
      <c r="R23" s="26"/>
    </row>
    <row r="24" spans="1:18" ht="10.5" hidden="1" customHeight="1" outlineLevel="1" x14ac:dyDescent="0.25">
      <c r="A24" s="145">
        <v>2009</v>
      </c>
      <c r="B24" s="146">
        <v>27</v>
      </c>
      <c r="C24" s="146" t="s">
        <v>149</v>
      </c>
      <c r="D24" s="147" t="s">
        <v>43</v>
      </c>
      <c r="E24" s="146" t="s">
        <v>150</v>
      </c>
      <c r="F24" s="146" t="s">
        <v>51</v>
      </c>
      <c r="G24" s="146" t="s">
        <v>51</v>
      </c>
      <c r="H24" s="146" t="s">
        <v>51</v>
      </c>
      <c r="I24" s="146" t="s">
        <v>51</v>
      </c>
      <c r="J24" s="146">
        <v>20</v>
      </c>
      <c r="K24" s="146" t="s">
        <v>151</v>
      </c>
      <c r="L24" s="146">
        <v>6</v>
      </c>
      <c r="M24" s="146" t="s">
        <v>152</v>
      </c>
      <c r="N24" s="146" t="s">
        <v>51</v>
      </c>
      <c r="P24" s="24"/>
      <c r="Q24" s="26"/>
      <c r="R24" s="26"/>
    </row>
    <row r="25" spans="1:18" ht="18" customHeight="1" collapsed="1" x14ac:dyDescent="0.25">
      <c r="A25" s="145">
        <v>2010</v>
      </c>
      <c r="B25" s="146">
        <v>25</v>
      </c>
      <c r="C25" s="146">
        <v>473799</v>
      </c>
      <c r="D25" s="147" t="s">
        <v>43</v>
      </c>
      <c r="E25" s="146">
        <v>29033</v>
      </c>
      <c r="F25" s="146">
        <v>3</v>
      </c>
      <c r="G25" s="146">
        <v>5527</v>
      </c>
      <c r="H25" s="146" t="s">
        <v>51</v>
      </c>
      <c r="I25" s="146" t="s">
        <v>51</v>
      </c>
      <c r="J25" s="146">
        <v>13</v>
      </c>
      <c r="K25" s="146">
        <v>41015</v>
      </c>
      <c r="L25" s="146">
        <v>6</v>
      </c>
      <c r="M25" s="146">
        <v>29224</v>
      </c>
      <c r="N25" s="146">
        <v>1</v>
      </c>
      <c r="P25" s="24"/>
      <c r="Q25" s="26"/>
      <c r="R25" s="26"/>
    </row>
    <row r="26" spans="1:18" ht="10.5" hidden="1" customHeight="1" outlineLevel="1" x14ac:dyDescent="0.25">
      <c r="A26" s="145">
        <v>2011</v>
      </c>
      <c r="B26" s="146">
        <v>43</v>
      </c>
      <c r="C26" s="146">
        <v>344745</v>
      </c>
      <c r="D26" s="147">
        <v>6</v>
      </c>
      <c r="E26" s="146">
        <v>32012</v>
      </c>
      <c r="F26" s="146">
        <v>6</v>
      </c>
      <c r="G26" s="146">
        <v>27299</v>
      </c>
      <c r="H26" s="146">
        <v>3</v>
      </c>
      <c r="I26" s="146">
        <v>15439</v>
      </c>
      <c r="J26" s="146">
        <v>21</v>
      </c>
      <c r="K26" s="146">
        <v>247754</v>
      </c>
      <c r="L26" s="146">
        <v>7</v>
      </c>
      <c r="M26" s="146">
        <v>22241</v>
      </c>
      <c r="N26" s="146">
        <v>13</v>
      </c>
      <c r="P26" s="24"/>
      <c r="Q26" s="26"/>
      <c r="R26" s="26"/>
    </row>
    <row r="27" spans="1:18" ht="10.5" hidden="1" customHeight="1" outlineLevel="1" x14ac:dyDescent="0.25">
      <c r="A27" s="145">
        <v>2012</v>
      </c>
      <c r="B27" s="146">
        <v>49</v>
      </c>
      <c r="C27" s="146">
        <v>331310</v>
      </c>
      <c r="D27" s="147">
        <v>18</v>
      </c>
      <c r="E27" s="146">
        <v>22932</v>
      </c>
      <c r="F27" s="146">
        <v>1</v>
      </c>
      <c r="G27" s="146">
        <v>10396</v>
      </c>
      <c r="H27" s="146">
        <v>3</v>
      </c>
      <c r="I27" s="146">
        <v>5603</v>
      </c>
      <c r="J27" s="146">
        <v>17</v>
      </c>
      <c r="K27" s="146">
        <v>246488</v>
      </c>
      <c r="L27" s="146">
        <v>10</v>
      </c>
      <c r="M27" s="146">
        <v>45891</v>
      </c>
      <c r="N27" s="146">
        <v>12</v>
      </c>
      <c r="P27" s="24"/>
      <c r="Q27" s="26"/>
      <c r="R27" s="26"/>
    </row>
    <row r="28" spans="1:18" ht="10.5" hidden="1" customHeight="1" outlineLevel="1" x14ac:dyDescent="0.25">
      <c r="A28" s="145">
        <v>2013</v>
      </c>
      <c r="B28" s="146">
        <v>11</v>
      </c>
      <c r="C28" s="146">
        <v>178008</v>
      </c>
      <c r="D28" s="147">
        <v>2</v>
      </c>
      <c r="E28" s="146">
        <v>38450</v>
      </c>
      <c r="F28" s="146">
        <v>1</v>
      </c>
      <c r="G28" s="146">
        <v>9288</v>
      </c>
      <c r="H28" s="146" t="s">
        <v>51</v>
      </c>
      <c r="I28" s="146" t="s">
        <v>51</v>
      </c>
      <c r="J28" s="146">
        <v>6</v>
      </c>
      <c r="K28" s="146">
        <v>126136</v>
      </c>
      <c r="L28" s="146">
        <v>2</v>
      </c>
      <c r="M28" s="146">
        <v>4134</v>
      </c>
      <c r="N28" s="146">
        <v>11</v>
      </c>
      <c r="P28" s="24"/>
      <c r="Q28" s="26"/>
      <c r="R28" s="26"/>
    </row>
    <row r="29" spans="1:18" ht="10.5" hidden="1" customHeight="1" outlineLevel="1" x14ac:dyDescent="0.25">
      <c r="A29" s="145">
        <v>2014</v>
      </c>
      <c r="B29" s="146">
        <v>55</v>
      </c>
      <c r="C29" s="146">
        <v>462585</v>
      </c>
      <c r="D29" s="147">
        <v>6</v>
      </c>
      <c r="E29" s="146">
        <v>13554</v>
      </c>
      <c r="F29" s="146">
        <v>7</v>
      </c>
      <c r="G29" s="146">
        <v>19048</v>
      </c>
      <c r="H29" s="146">
        <v>1</v>
      </c>
      <c r="I29" s="146">
        <v>4439</v>
      </c>
      <c r="J29" s="146">
        <v>26</v>
      </c>
      <c r="K29" s="146">
        <v>293486</v>
      </c>
      <c r="L29" s="146">
        <v>15</v>
      </c>
      <c r="M29" s="146">
        <v>132058</v>
      </c>
      <c r="N29" s="146">
        <v>14</v>
      </c>
      <c r="P29" s="24"/>
      <c r="Q29" s="26"/>
      <c r="R29" s="26"/>
    </row>
    <row r="30" spans="1:18" ht="18" customHeight="1" collapsed="1" x14ac:dyDescent="0.25">
      <c r="A30" s="145">
        <v>2015</v>
      </c>
      <c r="B30" s="146">
        <v>11</v>
      </c>
      <c r="C30" s="146">
        <v>139790</v>
      </c>
      <c r="D30" s="147" t="s">
        <v>25</v>
      </c>
      <c r="E30" s="146" t="s">
        <v>56</v>
      </c>
      <c r="F30" s="146" t="s">
        <v>25</v>
      </c>
      <c r="G30" s="146" t="s">
        <v>25</v>
      </c>
      <c r="H30" s="146" t="s">
        <v>43</v>
      </c>
      <c r="I30" s="146">
        <v>583</v>
      </c>
      <c r="J30" s="146">
        <v>8</v>
      </c>
      <c r="K30" s="146">
        <v>130463</v>
      </c>
      <c r="L30" s="146" t="s">
        <v>43</v>
      </c>
      <c r="M30" s="146">
        <v>8744</v>
      </c>
      <c r="N30" s="146" t="s">
        <v>25</v>
      </c>
      <c r="P30" s="24"/>
      <c r="Q30" s="26"/>
      <c r="R30" s="26"/>
    </row>
    <row r="31" spans="1:18" ht="12" hidden="1" customHeight="1" outlineLevel="1" x14ac:dyDescent="0.25">
      <c r="A31" s="145">
        <v>2016</v>
      </c>
      <c r="B31" s="146">
        <v>56</v>
      </c>
      <c r="C31" s="148">
        <v>1314858</v>
      </c>
      <c r="D31" s="147">
        <v>3</v>
      </c>
      <c r="E31" s="146">
        <v>2311</v>
      </c>
      <c r="F31" s="146">
        <v>10</v>
      </c>
      <c r="G31" s="146">
        <v>90539</v>
      </c>
      <c r="H31" s="146" t="s">
        <v>43</v>
      </c>
      <c r="I31" s="146">
        <v>2224</v>
      </c>
      <c r="J31" s="146">
        <v>30</v>
      </c>
      <c r="K31" s="148">
        <v>1170302</v>
      </c>
      <c r="L31" s="146">
        <v>12</v>
      </c>
      <c r="M31" s="146">
        <v>49482</v>
      </c>
      <c r="N31" s="146">
        <v>28</v>
      </c>
      <c r="P31" s="24"/>
      <c r="Q31" s="26"/>
      <c r="R31" s="26"/>
    </row>
    <row r="32" spans="1:18" ht="12.75" hidden="1" customHeight="1" outlineLevel="1" x14ac:dyDescent="0.25">
      <c r="A32" s="145">
        <v>2017</v>
      </c>
      <c r="B32" s="146">
        <v>40</v>
      </c>
      <c r="C32" s="146" t="s">
        <v>153</v>
      </c>
      <c r="D32" s="147">
        <v>6</v>
      </c>
      <c r="E32" s="146" t="s">
        <v>154</v>
      </c>
      <c r="F32" s="146">
        <v>8</v>
      </c>
      <c r="G32" s="146" t="s">
        <v>155</v>
      </c>
      <c r="H32" s="146" t="s">
        <v>51</v>
      </c>
      <c r="I32" s="146" t="s">
        <v>51</v>
      </c>
      <c r="J32" s="146">
        <v>22</v>
      </c>
      <c r="K32" s="146" t="s">
        <v>156</v>
      </c>
      <c r="L32" s="146">
        <v>4</v>
      </c>
      <c r="M32" s="146" t="s">
        <v>157</v>
      </c>
      <c r="N32" s="146">
        <v>12</v>
      </c>
      <c r="P32" s="24"/>
      <c r="Q32" s="26"/>
      <c r="R32" s="26"/>
    </row>
    <row r="33" spans="1:26" ht="12.75" hidden="1" customHeight="1" outlineLevel="1" x14ac:dyDescent="0.25">
      <c r="A33" s="145">
        <v>2018</v>
      </c>
      <c r="B33" s="146">
        <v>31</v>
      </c>
      <c r="C33" s="146">
        <v>468366</v>
      </c>
      <c r="D33" s="147">
        <v>3</v>
      </c>
      <c r="E33" s="146">
        <v>586</v>
      </c>
      <c r="F33" s="146">
        <v>3</v>
      </c>
      <c r="G33" s="146">
        <v>43131</v>
      </c>
      <c r="H33" s="146" t="s">
        <v>43</v>
      </c>
      <c r="I33" s="146">
        <v>2184</v>
      </c>
      <c r="J33" s="146">
        <v>21</v>
      </c>
      <c r="K33" s="146">
        <v>404141</v>
      </c>
      <c r="L33" s="146">
        <v>3</v>
      </c>
      <c r="M33" s="146">
        <v>18324</v>
      </c>
      <c r="N33" s="146">
        <v>32</v>
      </c>
      <c r="P33" s="24"/>
      <c r="Q33" s="26"/>
      <c r="R33" s="26"/>
    </row>
    <row r="34" spans="1:26" ht="18" hidden="1" customHeight="1" outlineLevel="1" collapsed="1" x14ac:dyDescent="0.25">
      <c r="A34" s="145">
        <v>2019</v>
      </c>
      <c r="B34" s="146">
        <v>33</v>
      </c>
      <c r="C34" s="146">
        <v>464000</v>
      </c>
      <c r="D34" s="147">
        <v>3</v>
      </c>
      <c r="E34" s="146">
        <v>7000</v>
      </c>
      <c r="F34" s="146">
        <v>2</v>
      </c>
      <c r="G34" s="146">
        <v>7000</v>
      </c>
      <c r="H34" s="146">
        <v>1</v>
      </c>
      <c r="I34" s="146">
        <v>3000</v>
      </c>
      <c r="J34" s="146">
        <v>26</v>
      </c>
      <c r="K34" s="146">
        <v>445000</v>
      </c>
      <c r="L34" s="146">
        <v>1</v>
      </c>
      <c r="M34" s="146">
        <v>2000</v>
      </c>
      <c r="N34" s="146">
        <v>1</v>
      </c>
      <c r="P34" s="24"/>
      <c r="Q34" s="26"/>
      <c r="R34" s="26"/>
    </row>
    <row r="35" spans="1:26" ht="18" customHeight="1" collapsed="1" x14ac:dyDescent="0.25">
      <c r="A35" s="315">
        <v>2020</v>
      </c>
      <c r="B35" s="316">
        <v>45</v>
      </c>
      <c r="C35" s="316">
        <v>616931</v>
      </c>
      <c r="D35" s="317">
        <v>1</v>
      </c>
      <c r="E35" s="316">
        <v>100</v>
      </c>
      <c r="F35" s="316">
        <v>5</v>
      </c>
      <c r="G35" s="316">
        <v>13576</v>
      </c>
      <c r="H35" s="316">
        <v>1</v>
      </c>
      <c r="I35" s="316">
        <v>610</v>
      </c>
      <c r="J35" s="316">
        <v>29</v>
      </c>
      <c r="K35" s="316">
        <v>560077</v>
      </c>
      <c r="L35" s="316">
        <v>9</v>
      </c>
      <c r="M35" s="316">
        <v>42568</v>
      </c>
      <c r="N35" s="316" t="s">
        <v>51</v>
      </c>
      <c r="P35" s="24"/>
      <c r="Q35" s="26"/>
      <c r="R35" s="26"/>
    </row>
    <row r="36" spans="1:26" ht="12.75" hidden="1" customHeight="1" outlineLevel="1" x14ac:dyDescent="0.25">
      <c r="A36" s="315">
        <v>2021</v>
      </c>
      <c r="B36" s="316">
        <v>29</v>
      </c>
      <c r="C36" s="316">
        <v>724235</v>
      </c>
      <c r="D36" s="317">
        <v>1</v>
      </c>
      <c r="E36" s="316">
        <v>2106</v>
      </c>
      <c r="F36" s="316">
        <v>4</v>
      </c>
      <c r="G36" s="316">
        <v>131289</v>
      </c>
      <c r="H36" s="316" t="s">
        <v>51</v>
      </c>
      <c r="I36" s="316" t="s">
        <v>51</v>
      </c>
      <c r="J36" s="316">
        <v>16</v>
      </c>
      <c r="K36" s="316">
        <v>452595</v>
      </c>
      <c r="L36" s="316">
        <v>8</v>
      </c>
      <c r="M36" s="316">
        <v>138245</v>
      </c>
      <c r="N36" s="316" t="s">
        <v>51</v>
      </c>
      <c r="P36" s="24"/>
      <c r="Q36" s="26"/>
      <c r="R36" s="26"/>
    </row>
    <row r="37" spans="1:26" s="313" customFormat="1" ht="18" customHeight="1" collapsed="1" x14ac:dyDescent="0.25">
      <c r="A37" s="315">
        <v>2022</v>
      </c>
      <c r="B37" s="316">
        <v>39</v>
      </c>
      <c r="C37" s="148">
        <v>1217802</v>
      </c>
      <c r="D37" s="317">
        <v>3</v>
      </c>
      <c r="E37" s="316">
        <v>313470</v>
      </c>
      <c r="F37" s="316">
        <v>4</v>
      </c>
      <c r="G37" s="316">
        <v>26674</v>
      </c>
      <c r="H37" s="316" t="s">
        <v>51</v>
      </c>
      <c r="I37" s="316" t="s">
        <v>51</v>
      </c>
      <c r="J37" s="316">
        <v>27</v>
      </c>
      <c r="K37" s="316">
        <v>867546</v>
      </c>
      <c r="L37" s="316">
        <v>5</v>
      </c>
      <c r="M37" s="316">
        <v>10112</v>
      </c>
      <c r="N37" s="316">
        <v>3</v>
      </c>
      <c r="P37" s="314"/>
      <c r="Q37" s="318"/>
      <c r="R37" s="318"/>
    </row>
    <row r="38" spans="1:26" ht="12.75" customHeight="1" x14ac:dyDescent="0.25">
      <c r="A38" s="315">
        <v>2023</v>
      </c>
      <c r="B38" s="316">
        <v>29</v>
      </c>
      <c r="C38" s="316">
        <v>309483</v>
      </c>
      <c r="D38" s="317" t="s">
        <v>25</v>
      </c>
      <c r="E38" s="317" t="s">
        <v>25</v>
      </c>
      <c r="F38" s="317">
        <v>5</v>
      </c>
      <c r="G38" s="317">
        <v>51211</v>
      </c>
      <c r="H38" s="317">
        <v>2</v>
      </c>
      <c r="I38" s="317">
        <v>5151</v>
      </c>
      <c r="J38" s="317">
        <v>21</v>
      </c>
      <c r="K38" s="317">
        <v>251547</v>
      </c>
      <c r="L38" s="317">
        <v>1</v>
      </c>
      <c r="M38" s="317">
        <v>1574</v>
      </c>
      <c r="N38" s="316" t="s">
        <v>51</v>
      </c>
      <c r="P38" s="24"/>
      <c r="Q38" s="26"/>
      <c r="R38" s="26"/>
    </row>
    <row r="39" spans="1:26" ht="12.75" customHeight="1" x14ac:dyDescent="0.25">
      <c r="A39" s="315">
        <v>2024</v>
      </c>
      <c r="B39" s="316">
        <v>22</v>
      </c>
      <c r="C39" s="316">
        <v>463115</v>
      </c>
      <c r="D39" s="317">
        <v>1</v>
      </c>
      <c r="E39" s="317">
        <v>4923</v>
      </c>
      <c r="F39" s="317">
        <v>1</v>
      </c>
      <c r="G39" s="317">
        <v>2826</v>
      </c>
      <c r="H39" s="317">
        <v>1</v>
      </c>
      <c r="I39" s="317">
        <v>273800</v>
      </c>
      <c r="J39" s="317">
        <v>17</v>
      </c>
      <c r="K39" s="317">
        <v>169990</v>
      </c>
      <c r="L39" s="317">
        <v>2</v>
      </c>
      <c r="M39" s="317">
        <v>11576</v>
      </c>
      <c r="N39" s="317">
        <v>1</v>
      </c>
      <c r="P39" s="24"/>
      <c r="Q39" s="26"/>
      <c r="R39" s="26"/>
    </row>
    <row r="40" spans="1:26" ht="18" customHeight="1" x14ac:dyDescent="0.25">
      <c r="A40" s="149" t="s">
        <v>158</v>
      </c>
      <c r="B40" s="137"/>
      <c r="C40" s="137"/>
      <c r="D40" s="137"/>
      <c r="E40" s="137"/>
      <c r="F40" s="137"/>
      <c r="G40" s="137"/>
      <c r="H40" s="137"/>
      <c r="I40" s="137"/>
      <c r="J40" s="137"/>
      <c r="K40" s="137"/>
      <c r="L40" s="137"/>
      <c r="M40" s="137"/>
      <c r="N40" s="137"/>
    </row>
    <row r="41" spans="1:26" ht="15.75" customHeight="1" x14ac:dyDescent="0.25">
      <c r="A41" s="137" t="s">
        <v>206</v>
      </c>
      <c r="B41" s="150"/>
      <c r="C41" s="150"/>
      <c r="D41" s="150"/>
      <c r="E41" s="150"/>
      <c r="F41" s="150"/>
      <c r="G41" s="150"/>
      <c r="H41" s="150"/>
      <c r="I41" s="150"/>
      <c r="J41" s="150"/>
      <c r="K41" s="150"/>
      <c r="L41" s="150"/>
      <c r="M41" s="151"/>
      <c r="N41" s="152"/>
      <c r="O41" s="25"/>
      <c r="P41" s="25"/>
      <c r="Q41" s="25"/>
      <c r="R41" s="25"/>
      <c r="S41" s="25"/>
      <c r="T41" s="25"/>
      <c r="U41" s="25"/>
      <c r="V41" s="25"/>
      <c r="W41" s="25"/>
      <c r="X41" s="25"/>
      <c r="Y41" s="25"/>
      <c r="Z41" s="25"/>
    </row>
    <row r="42" spans="1:26" x14ac:dyDescent="0.2">
      <c r="A42" s="27"/>
      <c r="B42" s="27"/>
      <c r="C42" s="27"/>
      <c r="D42" s="27"/>
      <c r="E42" s="27"/>
      <c r="F42" s="27"/>
      <c r="G42" s="27"/>
      <c r="H42" s="27"/>
      <c r="I42" s="27"/>
      <c r="J42" s="27"/>
      <c r="K42" s="27"/>
      <c r="L42" s="27"/>
    </row>
    <row r="43" spans="1:26" x14ac:dyDescent="0.2">
      <c r="A43" s="27"/>
    </row>
    <row r="44" spans="1:26" x14ac:dyDescent="0.2">
      <c r="O44" s="21">
        <v>1991</v>
      </c>
    </row>
    <row r="46" spans="1:26" x14ac:dyDescent="0.2">
      <c r="O46" s="313"/>
    </row>
    <row r="47" spans="1:26" x14ac:dyDescent="0.2">
      <c r="O47" s="313"/>
    </row>
    <row r="48" spans="1:26" x14ac:dyDescent="0.2">
      <c r="O48" s="313">
        <v>1995</v>
      </c>
    </row>
    <row r="49" spans="3:15" x14ac:dyDescent="0.2">
      <c r="O49" s="313"/>
    </row>
    <row r="50" spans="3:15" x14ac:dyDescent="0.2">
      <c r="C50" s="15">
        <v>201</v>
      </c>
      <c r="D50" s="15">
        <v>212</v>
      </c>
      <c r="E50" s="15">
        <v>25232</v>
      </c>
      <c r="F50" s="15">
        <v>180</v>
      </c>
      <c r="G50" s="15">
        <v>180</v>
      </c>
      <c r="H50" s="15">
        <v>116.44</v>
      </c>
      <c r="I50" s="18">
        <v>7</v>
      </c>
      <c r="J50" s="18">
        <v>29</v>
      </c>
      <c r="K50" s="18">
        <v>19.89</v>
      </c>
      <c r="O50" s="313"/>
    </row>
    <row r="51" spans="3:15" x14ac:dyDescent="0.2">
      <c r="O51" s="313"/>
    </row>
    <row r="52" spans="3:15" x14ac:dyDescent="0.2">
      <c r="O52" s="313"/>
    </row>
    <row r="53" spans="3:15" x14ac:dyDescent="0.2">
      <c r="O53" s="313">
        <v>2000</v>
      </c>
    </row>
    <row r="54" spans="3:15" x14ac:dyDescent="0.2">
      <c r="O54" s="313"/>
    </row>
    <row r="55" spans="3:15" x14ac:dyDescent="0.2">
      <c r="O55" s="313"/>
    </row>
    <row r="56" spans="3:15" x14ac:dyDescent="0.2">
      <c r="O56" s="313"/>
    </row>
    <row r="57" spans="3:15" x14ac:dyDescent="0.2">
      <c r="O57" s="313"/>
    </row>
    <row r="58" spans="3:15" x14ac:dyDescent="0.2">
      <c r="O58" s="313">
        <v>2005</v>
      </c>
    </row>
    <row r="59" spans="3:15" x14ac:dyDescent="0.2">
      <c r="O59" s="313"/>
    </row>
    <row r="60" spans="3:15" x14ac:dyDescent="0.2">
      <c r="O60" s="313"/>
    </row>
    <row r="61" spans="3:15" x14ac:dyDescent="0.2">
      <c r="O61" s="313"/>
    </row>
    <row r="62" spans="3:15" x14ac:dyDescent="0.2">
      <c r="O62" s="313"/>
    </row>
    <row r="63" spans="3:15" x14ac:dyDescent="0.2">
      <c r="O63" s="313">
        <v>2010</v>
      </c>
    </row>
    <row r="64" spans="3:15" x14ac:dyDescent="0.2">
      <c r="O64" s="313"/>
    </row>
    <row r="65" spans="2:26" s="20" customFormat="1" x14ac:dyDescent="0.2">
      <c r="C65" s="15">
        <v>123</v>
      </c>
      <c r="D65" s="15">
        <v>122</v>
      </c>
      <c r="E65" s="15">
        <v>14267</v>
      </c>
      <c r="F65" s="15">
        <v>120</v>
      </c>
      <c r="G65" s="15">
        <v>106</v>
      </c>
      <c r="H65" s="15">
        <v>127.59</v>
      </c>
      <c r="O65" s="313"/>
      <c r="P65" s="21"/>
      <c r="Q65" s="21"/>
      <c r="R65" s="21"/>
      <c r="S65" s="21"/>
      <c r="T65" s="21"/>
      <c r="U65" s="21"/>
      <c r="V65" s="21"/>
      <c r="W65" s="21"/>
      <c r="X65" s="21"/>
      <c r="Y65" s="21"/>
      <c r="Z65" s="21"/>
    </row>
    <row r="66" spans="2:26" x14ac:dyDescent="0.2">
      <c r="O66" s="313"/>
    </row>
    <row r="67" spans="2:26" x14ac:dyDescent="0.2">
      <c r="O67" s="313"/>
    </row>
    <row r="68" spans="2:26" x14ac:dyDescent="0.2">
      <c r="O68" s="313">
        <v>2015</v>
      </c>
    </row>
    <row r="69" spans="2:26" x14ac:dyDescent="0.2">
      <c r="O69" s="313"/>
    </row>
    <row r="70" spans="2:26" x14ac:dyDescent="0.2">
      <c r="B70" s="20">
        <v>810</v>
      </c>
      <c r="C70" s="20" t="s">
        <v>51</v>
      </c>
      <c r="D70" s="20" t="s">
        <v>51</v>
      </c>
      <c r="E70" s="20">
        <v>682</v>
      </c>
      <c r="F70" s="20">
        <v>84.2</v>
      </c>
      <c r="G70" s="20">
        <v>7</v>
      </c>
      <c r="H70" s="20">
        <v>0.9</v>
      </c>
      <c r="I70" s="20">
        <v>121</v>
      </c>
      <c r="J70" s="20">
        <v>14.9</v>
      </c>
      <c r="O70" s="313"/>
    </row>
    <row r="71" spans="2:26" x14ac:dyDescent="0.2">
      <c r="B71" s="20">
        <v>910</v>
      </c>
      <c r="C71" s="20">
        <v>11</v>
      </c>
      <c r="D71" s="20">
        <v>1.2</v>
      </c>
      <c r="E71" s="20">
        <v>596</v>
      </c>
      <c r="F71" s="20">
        <v>65.5</v>
      </c>
      <c r="G71" s="20">
        <v>64</v>
      </c>
      <c r="H71" s="20">
        <v>7</v>
      </c>
      <c r="I71" s="20">
        <v>239</v>
      </c>
      <c r="J71" s="20">
        <v>26.3</v>
      </c>
      <c r="O71" s="313"/>
    </row>
    <row r="72" spans="2:26" x14ac:dyDescent="0.2">
      <c r="B72" s="20">
        <v>886</v>
      </c>
      <c r="C72" s="20">
        <v>8</v>
      </c>
      <c r="D72" s="20">
        <v>0.9</v>
      </c>
      <c r="E72" s="20">
        <v>583</v>
      </c>
      <c r="F72" s="20">
        <v>65.8</v>
      </c>
      <c r="G72" s="20">
        <v>79</v>
      </c>
      <c r="H72" s="20">
        <v>8.9</v>
      </c>
      <c r="I72" s="20">
        <v>216</v>
      </c>
      <c r="J72" s="20">
        <v>24.4</v>
      </c>
      <c r="O72" s="313"/>
    </row>
    <row r="73" spans="2:26" x14ac:dyDescent="0.2">
      <c r="O73" s="313">
        <v>2020</v>
      </c>
    </row>
    <row r="74" spans="2:26" x14ac:dyDescent="0.2">
      <c r="O74" s="313"/>
    </row>
    <row r="75" spans="2:26" x14ac:dyDescent="0.2">
      <c r="O75" s="313"/>
    </row>
    <row r="76" spans="2:26" x14ac:dyDescent="0.2">
      <c r="O76" s="313"/>
    </row>
    <row r="77" spans="2:26" x14ac:dyDescent="0.2">
      <c r="O77" s="313">
        <v>2024</v>
      </c>
    </row>
    <row r="78" spans="2:26" x14ac:dyDescent="0.2">
      <c r="O78" s="313"/>
    </row>
    <row r="79" spans="2:26" x14ac:dyDescent="0.2">
      <c r="O79" s="313"/>
    </row>
    <row r="80" spans="2:26" x14ac:dyDescent="0.2">
      <c r="O80" s="313"/>
    </row>
    <row r="81" spans="15:15" x14ac:dyDescent="0.2">
      <c r="O81" s="313"/>
    </row>
    <row r="82" spans="15:15" x14ac:dyDescent="0.2">
      <c r="O82" s="313"/>
    </row>
    <row r="83" spans="15:15" x14ac:dyDescent="0.2">
      <c r="O83" s="313"/>
    </row>
    <row r="84" spans="15:15" x14ac:dyDescent="0.2">
      <c r="O84" s="313"/>
    </row>
    <row r="85" spans="15:15" x14ac:dyDescent="0.2">
      <c r="O85" s="313"/>
    </row>
    <row r="86" spans="15:15" x14ac:dyDescent="0.2">
      <c r="O86" s="313"/>
    </row>
    <row r="87" spans="15:15" x14ac:dyDescent="0.2">
      <c r="O87" s="313"/>
    </row>
    <row r="88" spans="15:15" x14ac:dyDescent="0.2">
      <c r="O88" s="313"/>
    </row>
    <row r="89" spans="15:15" x14ac:dyDescent="0.2">
      <c r="O89" s="313"/>
    </row>
    <row r="90" spans="15:15" x14ac:dyDescent="0.2">
      <c r="O90" s="313"/>
    </row>
    <row r="91" spans="15:15" x14ac:dyDescent="0.2">
      <c r="O91" s="313"/>
    </row>
    <row r="92" spans="15:15" x14ac:dyDescent="0.2">
      <c r="O92" s="313"/>
    </row>
    <row r="93" spans="15:15" x14ac:dyDescent="0.2">
      <c r="O93" s="313"/>
    </row>
    <row r="94" spans="15:15" x14ac:dyDescent="0.2">
      <c r="O94" s="313"/>
    </row>
    <row r="95" spans="15:15" x14ac:dyDescent="0.2">
      <c r="O95" s="313"/>
    </row>
    <row r="96" spans="15:15" x14ac:dyDescent="0.2">
      <c r="O96" s="313"/>
    </row>
    <row r="97" spans="15:15" x14ac:dyDescent="0.2">
      <c r="O97" s="313"/>
    </row>
    <row r="98" spans="15:15" x14ac:dyDescent="0.2">
      <c r="O98" s="313"/>
    </row>
    <row r="99" spans="15:15" x14ac:dyDescent="0.2">
      <c r="O99" s="313"/>
    </row>
    <row r="100" spans="15:15" x14ac:dyDescent="0.2">
      <c r="O100" s="313"/>
    </row>
  </sheetData>
  <mergeCells count="9">
    <mergeCell ref="A3:A5"/>
    <mergeCell ref="B3:C4"/>
    <mergeCell ref="D3:M3"/>
    <mergeCell ref="N3:N4"/>
    <mergeCell ref="D4:E4"/>
    <mergeCell ref="F4:G4"/>
    <mergeCell ref="H4:I4"/>
    <mergeCell ref="J4:K4"/>
    <mergeCell ref="L4:M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14"/>
  <sheetViews>
    <sheetView showGridLines="0" view="pageLayout" zoomScaleNormal="100" zoomScaleSheetLayoutView="106" workbookViewId="0">
      <selection activeCell="A3" sqref="A3:A5"/>
    </sheetView>
  </sheetViews>
  <sheetFormatPr baseColWidth="10" defaultRowHeight="12.75" outlineLevelRow="2" outlineLevelCol="1" x14ac:dyDescent="0.25"/>
  <cols>
    <col min="1" max="1" width="18" style="155" customWidth="1"/>
    <col min="2" max="2" width="5.140625" style="154" customWidth="1"/>
    <col min="3" max="3" width="5.85546875" style="155" customWidth="1"/>
    <col min="4" max="4" width="7" style="155" customWidth="1"/>
    <col min="5" max="5" width="7.7109375" style="155" customWidth="1"/>
    <col min="6" max="6" width="5.85546875" style="155" customWidth="1"/>
    <col min="7" max="7" width="7" style="155" customWidth="1"/>
    <col min="8" max="8" width="7.85546875" style="155" customWidth="1"/>
    <col min="9" max="9" width="5.42578125" style="155" customWidth="1"/>
    <col min="10" max="10" width="7" style="155" customWidth="1"/>
    <col min="11" max="11" width="8.140625" style="155" customWidth="1"/>
    <col min="12" max="12" width="11.42578125" style="155" hidden="1" customWidth="1" outlineLevel="1"/>
    <col min="13" max="13" width="11.42578125" style="155" collapsed="1"/>
    <col min="14" max="255" width="11.42578125" style="155"/>
    <col min="256" max="256" width="16" style="155" customWidth="1"/>
    <col min="257" max="257" width="5.85546875" style="155" customWidth="1"/>
    <col min="258" max="258" width="6.5703125" style="155" customWidth="1"/>
    <col min="259" max="260" width="7.5703125" style="155" customWidth="1"/>
    <col min="261" max="261" width="6" style="155" customWidth="1"/>
    <col min="262" max="263" width="7.5703125" style="155" customWidth="1"/>
    <col min="264" max="264" width="6.42578125" style="155" customWidth="1"/>
    <col min="265" max="266" width="7.5703125" style="155" customWidth="1"/>
    <col min="267" max="511" width="11.42578125" style="155"/>
    <col min="512" max="512" width="16" style="155" customWidth="1"/>
    <col min="513" max="513" width="5.85546875" style="155" customWidth="1"/>
    <col min="514" max="514" width="6.5703125" style="155" customWidth="1"/>
    <col min="515" max="516" width="7.5703125" style="155" customWidth="1"/>
    <col min="517" max="517" width="6" style="155" customWidth="1"/>
    <col min="518" max="519" width="7.5703125" style="155" customWidth="1"/>
    <col min="520" max="520" width="6.42578125" style="155" customWidth="1"/>
    <col min="521" max="522" width="7.5703125" style="155" customWidth="1"/>
    <col min="523" max="767" width="11.42578125" style="155"/>
    <col min="768" max="768" width="16" style="155" customWidth="1"/>
    <col min="769" max="769" width="5.85546875" style="155" customWidth="1"/>
    <col min="770" max="770" width="6.5703125" style="155" customWidth="1"/>
    <col min="771" max="772" width="7.5703125" style="155" customWidth="1"/>
    <col min="773" max="773" width="6" style="155" customWidth="1"/>
    <col min="774" max="775" width="7.5703125" style="155" customWidth="1"/>
    <col min="776" max="776" width="6.42578125" style="155" customWidth="1"/>
    <col min="777" max="778" width="7.5703125" style="155" customWidth="1"/>
    <col min="779" max="1023" width="11.42578125" style="155"/>
    <col min="1024" max="1024" width="16" style="155" customWidth="1"/>
    <col min="1025" max="1025" width="5.85546875" style="155" customWidth="1"/>
    <col min="1026" max="1026" width="6.5703125" style="155" customWidth="1"/>
    <col min="1027" max="1028" width="7.5703125" style="155" customWidth="1"/>
    <col min="1029" max="1029" width="6" style="155" customWidth="1"/>
    <col min="1030" max="1031" width="7.5703125" style="155" customWidth="1"/>
    <col min="1032" max="1032" width="6.42578125" style="155" customWidth="1"/>
    <col min="1033" max="1034" width="7.5703125" style="155" customWidth="1"/>
    <col min="1035" max="1279" width="11.42578125" style="155"/>
    <col min="1280" max="1280" width="16" style="155" customWidth="1"/>
    <col min="1281" max="1281" width="5.85546875" style="155" customWidth="1"/>
    <col min="1282" max="1282" width="6.5703125" style="155" customWidth="1"/>
    <col min="1283" max="1284" width="7.5703125" style="155" customWidth="1"/>
    <col min="1285" max="1285" width="6" style="155" customWidth="1"/>
    <col min="1286" max="1287" width="7.5703125" style="155" customWidth="1"/>
    <col min="1288" max="1288" width="6.42578125" style="155" customWidth="1"/>
    <col min="1289" max="1290" width="7.5703125" style="155" customWidth="1"/>
    <col min="1291" max="1535" width="11.42578125" style="155"/>
    <col min="1536" max="1536" width="16" style="155" customWidth="1"/>
    <col min="1537" max="1537" width="5.85546875" style="155" customWidth="1"/>
    <col min="1538" max="1538" width="6.5703125" style="155" customWidth="1"/>
    <col min="1539" max="1540" width="7.5703125" style="155" customWidth="1"/>
    <col min="1541" max="1541" width="6" style="155" customWidth="1"/>
    <col min="1542" max="1543" width="7.5703125" style="155" customWidth="1"/>
    <col min="1544" max="1544" width="6.42578125" style="155" customWidth="1"/>
    <col min="1545" max="1546" width="7.5703125" style="155" customWidth="1"/>
    <col min="1547" max="1791" width="11.42578125" style="155"/>
    <col min="1792" max="1792" width="16" style="155" customWidth="1"/>
    <col min="1793" max="1793" width="5.85546875" style="155" customWidth="1"/>
    <col min="1794" max="1794" width="6.5703125" style="155" customWidth="1"/>
    <col min="1795" max="1796" width="7.5703125" style="155" customWidth="1"/>
    <col min="1797" max="1797" width="6" style="155" customWidth="1"/>
    <col min="1798" max="1799" width="7.5703125" style="155" customWidth="1"/>
    <col min="1800" max="1800" width="6.42578125" style="155" customWidth="1"/>
    <col min="1801" max="1802" width="7.5703125" style="155" customWidth="1"/>
    <col min="1803" max="2047" width="11.42578125" style="155"/>
    <col min="2048" max="2048" width="16" style="155" customWidth="1"/>
    <col min="2049" max="2049" width="5.85546875" style="155" customWidth="1"/>
    <col min="2050" max="2050" width="6.5703125" style="155" customWidth="1"/>
    <col min="2051" max="2052" width="7.5703125" style="155" customWidth="1"/>
    <col min="2053" max="2053" width="6" style="155" customWidth="1"/>
    <col min="2054" max="2055" width="7.5703125" style="155" customWidth="1"/>
    <col min="2056" max="2056" width="6.42578125" style="155" customWidth="1"/>
    <col min="2057" max="2058" width="7.5703125" style="155" customWidth="1"/>
    <col min="2059" max="2303" width="11.42578125" style="155"/>
    <col min="2304" max="2304" width="16" style="155" customWidth="1"/>
    <col min="2305" max="2305" width="5.85546875" style="155" customWidth="1"/>
    <col min="2306" max="2306" width="6.5703125" style="155" customWidth="1"/>
    <col min="2307" max="2308" width="7.5703125" style="155" customWidth="1"/>
    <col min="2309" max="2309" width="6" style="155" customWidth="1"/>
    <col min="2310" max="2311" width="7.5703125" style="155" customWidth="1"/>
    <col min="2312" max="2312" width="6.42578125" style="155" customWidth="1"/>
    <col min="2313" max="2314" width="7.5703125" style="155" customWidth="1"/>
    <col min="2315" max="2559" width="11.42578125" style="155"/>
    <col min="2560" max="2560" width="16" style="155" customWidth="1"/>
    <col min="2561" max="2561" width="5.85546875" style="155" customWidth="1"/>
    <col min="2562" max="2562" width="6.5703125" style="155" customWidth="1"/>
    <col min="2563" max="2564" width="7.5703125" style="155" customWidth="1"/>
    <col min="2565" max="2565" width="6" style="155" customWidth="1"/>
    <col min="2566" max="2567" width="7.5703125" style="155" customWidth="1"/>
    <col min="2568" max="2568" width="6.42578125" style="155" customWidth="1"/>
    <col min="2569" max="2570" width="7.5703125" style="155" customWidth="1"/>
    <col min="2571" max="2815" width="11.42578125" style="155"/>
    <col min="2816" max="2816" width="16" style="155" customWidth="1"/>
    <col min="2817" max="2817" width="5.85546875" style="155" customWidth="1"/>
    <col min="2818" max="2818" width="6.5703125" style="155" customWidth="1"/>
    <col min="2819" max="2820" width="7.5703125" style="155" customWidth="1"/>
    <col min="2821" max="2821" width="6" style="155" customWidth="1"/>
    <col min="2822" max="2823" width="7.5703125" style="155" customWidth="1"/>
    <col min="2824" max="2824" width="6.42578125" style="155" customWidth="1"/>
    <col min="2825" max="2826" width="7.5703125" style="155" customWidth="1"/>
    <col min="2827" max="3071" width="11.42578125" style="155"/>
    <col min="3072" max="3072" width="16" style="155" customWidth="1"/>
    <col min="3073" max="3073" width="5.85546875" style="155" customWidth="1"/>
    <col min="3074" max="3074" width="6.5703125" style="155" customWidth="1"/>
    <col min="3075" max="3076" width="7.5703125" style="155" customWidth="1"/>
    <col min="3077" max="3077" width="6" style="155" customWidth="1"/>
    <col min="3078" max="3079" width="7.5703125" style="155" customWidth="1"/>
    <col min="3080" max="3080" width="6.42578125" style="155" customWidth="1"/>
    <col min="3081" max="3082" width="7.5703125" style="155" customWidth="1"/>
    <col min="3083" max="3327" width="11.42578125" style="155"/>
    <col min="3328" max="3328" width="16" style="155" customWidth="1"/>
    <col min="3329" max="3329" width="5.85546875" style="155" customWidth="1"/>
    <col min="3330" max="3330" width="6.5703125" style="155" customWidth="1"/>
    <col min="3331" max="3332" width="7.5703125" style="155" customWidth="1"/>
    <col min="3333" max="3333" width="6" style="155" customWidth="1"/>
    <col min="3334" max="3335" width="7.5703125" style="155" customWidth="1"/>
    <col min="3336" max="3336" width="6.42578125" style="155" customWidth="1"/>
    <col min="3337" max="3338" width="7.5703125" style="155" customWidth="1"/>
    <col min="3339" max="3583" width="11.42578125" style="155"/>
    <col min="3584" max="3584" width="16" style="155" customWidth="1"/>
    <col min="3585" max="3585" width="5.85546875" style="155" customWidth="1"/>
    <col min="3586" max="3586" width="6.5703125" style="155" customWidth="1"/>
    <col min="3587" max="3588" width="7.5703125" style="155" customWidth="1"/>
    <col min="3589" max="3589" width="6" style="155" customWidth="1"/>
    <col min="3590" max="3591" width="7.5703125" style="155" customWidth="1"/>
    <col min="3592" max="3592" width="6.42578125" style="155" customWidth="1"/>
    <col min="3593" max="3594" width="7.5703125" style="155" customWidth="1"/>
    <col min="3595" max="3839" width="11.42578125" style="155"/>
    <col min="3840" max="3840" width="16" style="155" customWidth="1"/>
    <col min="3841" max="3841" width="5.85546875" style="155" customWidth="1"/>
    <col min="3842" max="3842" width="6.5703125" style="155" customWidth="1"/>
    <col min="3843" max="3844" width="7.5703125" style="155" customWidth="1"/>
    <col min="3845" max="3845" width="6" style="155" customWidth="1"/>
    <col min="3846" max="3847" width="7.5703125" style="155" customWidth="1"/>
    <col min="3848" max="3848" width="6.42578125" style="155" customWidth="1"/>
    <col min="3849" max="3850" width="7.5703125" style="155" customWidth="1"/>
    <col min="3851" max="4095" width="11.42578125" style="155"/>
    <col min="4096" max="4096" width="16" style="155" customWidth="1"/>
    <col min="4097" max="4097" width="5.85546875" style="155" customWidth="1"/>
    <col min="4098" max="4098" width="6.5703125" style="155" customWidth="1"/>
    <col min="4099" max="4100" width="7.5703125" style="155" customWidth="1"/>
    <col min="4101" max="4101" width="6" style="155" customWidth="1"/>
    <col min="4102" max="4103" width="7.5703125" style="155" customWidth="1"/>
    <col min="4104" max="4104" width="6.42578125" style="155" customWidth="1"/>
    <col min="4105" max="4106" width="7.5703125" style="155" customWidth="1"/>
    <col min="4107" max="4351" width="11.42578125" style="155"/>
    <col min="4352" max="4352" width="16" style="155" customWidth="1"/>
    <col min="4353" max="4353" width="5.85546875" style="155" customWidth="1"/>
    <col min="4354" max="4354" width="6.5703125" style="155" customWidth="1"/>
    <col min="4355" max="4356" width="7.5703125" style="155" customWidth="1"/>
    <col min="4357" max="4357" width="6" style="155" customWidth="1"/>
    <col min="4358" max="4359" width="7.5703125" style="155" customWidth="1"/>
    <col min="4360" max="4360" width="6.42578125" style="155" customWidth="1"/>
    <col min="4361" max="4362" width="7.5703125" style="155" customWidth="1"/>
    <col min="4363" max="4607" width="11.42578125" style="155"/>
    <col min="4608" max="4608" width="16" style="155" customWidth="1"/>
    <col min="4609" max="4609" width="5.85546875" style="155" customWidth="1"/>
    <col min="4610" max="4610" width="6.5703125" style="155" customWidth="1"/>
    <col min="4611" max="4612" width="7.5703125" style="155" customWidth="1"/>
    <col min="4613" max="4613" width="6" style="155" customWidth="1"/>
    <col min="4614" max="4615" width="7.5703125" style="155" customWidth="1"/>
    <col min="4616" max="4616" width="6.42578125" style="155" customWidth="1"/>
    <col min="4617" max="4618" width="7.5703125" style="155" customWidth="1"/>
    <col min="4619" max="4863" width="11.42578125" style="155"/>
    <col min="4864" max="4864" width="16" style="155" customWidth="1"/>
    <col min="4865" max="4865" width="5.85546875" style="155" customWidth="1"/>
    <col min="4866" max="4866" width="6.5703125" style="155" customWidth="1"/>
    <col min="4867" max="4868" width="7.5703125" style="155" customWidth="1"/>
    <col min="4869" max="4869" width="6" style="155" customWidth="1"/>
    <col min="4870" max="4871" width="7.5703125" style="155" customWidth="1"/>
    <col min="4872" max="4872" width="6.42578125" style="155" customWidth="1"/>
    <col min="4873" max="4874" width="7.5703125" style="155" customWidth="1"/>
    <col min="4875" max="5119" width="11.42578125" style="155"/>
    <col min="5120" max="5120" width="16" style="155" customWidth="1"/>
    <col min="5121" max="5121" width="5.85546875" style="155" customWidth="1"/>
    <col min="5122" max="5122" width="6.5703125" style="155" customWidth="1"/>
    <col min="5123" max="5124" width="7.5703125" style="155" customWidth="1"/>
    <col min="5125" max="5125" width="6" style="155" customWidth="1"/>
    <col min="5126" max="5127" width="7.5703125" style="155" customWidth="1"/>
    <col min="5128" max="5128" width="6.42578125" style="155" customWidth="1"/>
    <col min="5129" max="5130" width="7.5703125" style="155" customWidth="1"/>
    <col min="5131" max="5375" width="11.42578125" style="155"/>
    <col min="5376" max="5376" width="16" style="155" customWidth="1"/>
    <col min="5377" max="5377" width="5.85546875" style="155" customWidth="1"/>
    <col min="5378" max="5378" width="6.5703125" style="155" customWidth="1"/>
    <col min="5379" max="5380" width="7.5703125" style="155" customWidth="1"/>
    <col min="5381" max="5381" width="6" style="155" customWidth="1"/>
    <col min="5382" max="5383" width="7.5703125" style="155" customWidth="1"/>
    <col min="5384" max="5384" width="6.42578125" style="155" customWidth="1"/>
    <col min="5385" max="5386" width="7.5703125" style="155" customWidth="1"/>
    <col min="5387" max="5631" width="11.42578125" style="155"/>
    <col min="5632" max="5632" width="16" style="155" customWidth="1"/>
    <col min="5633" max="5633" width="5.85546875" style="155" customWidth="1"/>
    <col min="5634" max="5634" width="6.5703125" style="155" customWidth="1"/>
    <col min="5635" max="5636" width="7.5703125" style="155" customWidth="1"/>
    <col min="5637" max="5637" width="6" style="155" customWidth="1"/>
    <col min="5638" max="5639" width="7.5703125" style="155" customWidth="1"/>
    <col min="5640" max="5640" width="6.42578125" style="155" customWidth="1"/>
    <col min="5641" max="5642" width="7.5703125" style="155" customWidth="1"/>
    <col min="5643" max="5887" width="11.42578125" style="155"/>
    <col min="5888" max="5888" width="16" style="155" customWidth="1"/>
    <col min="5889" max="5889" width="5.85546875" style="155" customWidth="1"/>
    <col min="5890" max="5890" width="6.5703125" style="155" customWidth="1"/>
    <col min="5891" max="5892" width="7.5703125" style="155" customWidth="1"/>
    <col min="5893" max="5893" width="6" style="155" customWidth="1"/>
    <col min="5894" max="5895" width="7.5703125" style="155" customWidth="1"/>
    <col min="5896" max="5896" width="6.42578125" style="155" customWidth="1"/>
    <col min="5897" max="5898" width="7.5703125" style="155" customWidth="1"/>
    <col min="5899" max="6143" width="11.42578125" style="155"/>
    <col min="6144" max="6144" width="16" style="155" customWidth="1"/>
    <col min="6145" max="6145" width="5.85546875" style="155" customWidth="1"/>
    <col min="6146" max="6146" width="6.5703125" style="155" customWidth="1"/>
    <col min="6147" max="6148" width="7.5703125" style="155" customWidth="1"/>
    <col min="6149" max="6149" width="6" style="155" customWidth="1"/>
    <col min="6150" max="6151" width="7.5703125" style="155" customWidth="1"/>
    <col min="6152" max="6152" width="6.42578125" style="155" customWidth="1"/>
    <col min="6153" max="6154" width="7.5703125" style="155" customWidth="1"/>
    <col min="6155" max="6399" width="11.42578125" style="155"/>
    <col min="6400" max="6400" width="16" style="155" customWidth="1"/>
    <col min="6401" max="6401" width="5.85546875" style="155" customWidth="1"/>
    <col min="6402" max="6402" width="6.5703125" style="155" customWidth="1"/>
    <col min="6403" max="6404" width="7.5703125" style="155" customWidth="1"/>
    <col min="6405" max="6405" width="6" style="155" customWidth="1"/>
    <col min="6406" max="6407" width="7.5703125" style="155" customWidth="1"/>
    <col min="6408" max="6408" width="6.42578125" style="155" customWidth="1"/>
    <col min="6409" max="6410" width="7.5703125" style="155" customWidth="1"/>
    <col min="6411" max="6655" width="11.42578125" style="155"/>
    <col min="6656" max="6656" width="16" style="155" customWidth="1"/>
    <col min="6657" max="6657" width="5.85546875" style="155" customWidth="1"/>
    <col min="6658" max="6658" width="6.5703125" style="155" customWidth="1"/>
    <col min="6659" max="6660" width="7.5703125" style="155" customWidth="1"/>
    <col min="6661" max="6661" width="6" style="155" customWidth="1"/>
    <col min="6662" max="6663" width="7.5703125" style="155" customWidth="1"/>
    <col min="6664" max="6664" width="6.42578125" style="155" customWidth="1"/>
    <col min="6665" max="6666" width="7.5703125" style="155" customWidth="1"/>
    <col min="6667" max="6911" width="11.42578125" style="155"/>
    <col min="6912" max="6912" width="16" style="155" customWidth="1"/>
    <col min="6913" max="6913" width="5.85546875" style="155" customWidth="1"/>
    <col min="6914" max="6914" width="6.5703125" style="155" customWidth="1"/>
    <col min="6915" max="6916" width="7.5703125" style="155" customWidth="1"/>
    <col min="6917" max="6917" width="6" style="155" customWidth="1"/>
    <col min="6918" max="6919" width="7.5703125" style="155" customWidth="1"/>
    <col min="6920" max="6920" width="6.42578125" style="155" customWidth="1"/>
    <col min="6921" max="6922" width="7.5703125" style="155" customWidth="1"/>
    <col min="6923" max="7167" width="11.42578125" style="155"/>
    <col min="7168" max="7168" width="16" style="155" customWidth="1"/>
    <col min="7169" max="7169" width="5.85546875" style="155" customWidth="1"/>
    <col min="7170" max="7170" width="6.5703125" style="155" customWidth="1"/>
    <col min="7171" max="7172" width="7.5703125" style="155" customWidth="1"/>
    <col min="7173" max="7173" width="6" style="155" customWidth="1"/>
    <col min="7174" max="7175" width="7.5703125" style="155" customWidth="1"/>
    <col min="7176" max="7176" width="6.42578125" style="155" customWidth="1"/>
    <col min="7177" max="7178" width="7.5703125" style="155" customWidth="1"/>
    <col min="7179" max="7423" width="11.42578125" style="155"/>
    <col min="7424" max="7424" width="16" style="155" customWidth="1"/>
    <col min="7425" max="7425" width="5.85546875" style="155" customWidth="1"/>
    <col min="7426" max="7426" width="6.5703125" style="155" customWidth="1"/>
    <col min="7427" max="7428" width="7.5703125" style="155" customWidth="1"/>
    <col min="7429" max="7429" width="6" style="155" customWidth="1"/>
    <col min="7430" max="7431" width="7.5703125" style="155" customWidth="1"/>
    <col min="7432" max="7432" width="6.42578125" style="155" customWidth="1"/>
    <col min="7433" max="7434" width="7.5703125" style="155" customWidth="1"/>
    <col min="7435" max="7679" width="11.42578125" style="155"/>
    <col min="7680" max="7680" width="16" style="155" customWidth="1"/>
    <col min="7681" max="7681" width="5.85546875" style="155" customWidth="1"/>
    <col min="7682" max="7682" width="6.5703125" style="155" customWidth="1"/>
    <col min="7683" max="7684" width="7.5703125" style="155" customWidth="1"/>
    <col min="7685" max="7685" width="6" style="155" customWidth="1"/>
    <col min="7686" max="7687" width="7.5703125" style="155" customWidth="1"/>
    <col min="7688" max="7688" width="6.42578125" style="155" customWidth="1"/>
    <col min="7689" max="7690" width="7.5703125" style="155" customWidth="1"/>
    <col min="7691" max="7935" width="11.42578125" style="155"/>
    <col min="7936" max="7936" width="16" style="155" customWidth="1"/>
    <col min="7937" max="7937" width="5.85546875" style="155" customWidth="1"/>
    <col min="7938" max="7938" width="6.5703125" style="155" customWidth="1"/>
    <col min="7939" max="7940" width="7.5703125" style="155" customWidth="1"/>
    <col min="7941" max="7941" width="6" style="155" customWidth="1"/>
    <col min="7942" max="7943" width="7.5703125" style="155" customWidth="1"/>
    <col min="7944" max="7944" width="6.42578125" style="155" customWidth="1"/>
    <col min="7945" max="7946" width="7.5703125" style="155" customWidth="1"/>
    <col min="7947" max="8191" width="11.42578125" style="155"/>
    <col min="8192" max="8192" width="16" style="155" customWidth="1"/>
    <col min="8193" max="8193" width="5.85546875" style="155" customWidth="1"/>
    <col min="8194" max="8194" width="6.5703125" style="155" customWidth="1"/>
    <col min="8195" max="8196" width="7.5703125" style="155" customWidth="1"/>
    <col min="8197" max="8197" width="6" style="155" customWidth="1"/>
    <col min="8198" max="8199" width="7.5703125" style="155" customWidth="1"/>
    <col min="8200" max="8200" width="6.42578125" style="155" customWidth="1"/>
    <col min="8201" max="8202" width="7.5703125" style="155" customWidth="1"/>
    <col min="8203" max="8447" width="11.42578125" style="155"/>
    <col min="8448" max="8448" width="16" style="155" customWidth="1"/>
    <col min="8449" max="8449" width="5.85546875" style="155" customWidth="1"/>
    <col min="8450" max="8450" width="6.5703125" style="155" customWidth="1"/>
    <col min="8451" max="8452" width="7.5703125" style="155" customWidth="1"/>
    <col min="8453" max="8453" width="6" style="155" customWidth="1"/>
    <col min="8454" max="8455" width="7.5703125" style="155" customWidth="1"/>
    <col min="8456" max="8456" width="6.42578125" style="155" customWidth="1"/>
    <col min="8457" max="8458" width="7.5703125" style="155" customWidth="1"/>
    <col min="8459" max="8703" width="11.42578125" style="155"/>
    <col min="8704" max="8704" width="16" style="155" customWidth="1"/>
    <col min="8705" max="8705" width="5.85546875" style="155" customWidth="1"/>
    <col min="8706" max="8706" width="6.5703125" style="155" customWidth="1"/>
    <col min="8707" max="8708" width="7.5703125" style="155" customWidth="1"/>
    <col min="8709" max="8709" width="6" style="155" customWidth="1"/>
    <col min="8710" max="8711" width="7.5703125" style="155" customWidth="1"/>
    <col min="8712" max="8712" width="6.42578125" style="155" customWidth="1"/>
    <col min="8713" max="8714" width="7.5703125" style="155" customWidth="1"/>
    <col min="8715" max="8959" width="11.42578125" style="155"/>
    <col min="8960" max="8960" width="16" style="155" customWidth="1"/>
    <col min="8961" max="8961" width="5.85546875" style="155" customWidth="1"/>
    <col min="8962" max="8962" width="6.5703125" style="155" customWidth="1"/>
    <col min="8963" max="8964" width="7.5703125" style="155" customWidth="1"/>
    <col min="8965" max="8965" width="6" style="155" customWidth="1"/>
    <col min="8966" max="8967" width="7.5703125" style="155" customWidth="1"/>
    <col min="8968" max="8968" width="6.42578125" style="155" customWidth="1"/>
    <col min="8969" max="8970" width="7.5703125" style="155" customWidth="1"/>
    <col min="8971" max="9215" width="11.42578125" style="155"/>
    <col min="9216" max="9216" width="16" style="155" customWidth="1"/>
    <col min="9217" max="9217" width="5.85546875" style="155" customWidth="1"/>
    <col min="9218" max="9218" width="6.5703125" style="155" customWidth="1"/>
    <col min="9219" max="9220" width="7.5703125" style="155" customWidth="1"/>
    <col min="9221" max="9221" width="6" style="155" customWidth="1"/>
    <col min="9222" max="9223" width="7.5703125" style="155" customWidth="1"/>
    <col min="9224" max="9224" width="6.42578125" style="155" customWidth="1"/>
    <col min="9225" max="9226" width="7.5703125" style="155" customWidth="1"/>
    <col min="9227" max="9471" width="11.42578125" style="155"/>
    <col min="9472" max="9472" width="16" style="155" customWidth="1"/>
    <col min="9473" max="9473" width="5.85546875" style="155" customWidth="1"/>
    <col min="9474" max="9474" width="6.5703125" style="155" customWidth="1"/>
    <col min="9475" max="9476" width="7.5703125" style="155" customWidth="1"/>
    <col min="9477" max="9477" width="6" style="155" customWidth="1"/>
    <col min="9478" max="9479" width="7.5703125" style="155" customWidth="1"/>
    <col min="9480" max="9480" width="6.42578125" style="155" customWidth="1"/>
    <col min="9481" max="9482" width="7.5703125" style="155" customWidth="1"/>
    <col min="9483" max="9727" width="11.42578125" style="155"/>
    <col min="9728" max="9728" width="16" style="155" customWidth="1"/>
    <col min="9729" max="9729" width="5.85546875" style="155" customWidth="1"/>
    <col min="9730" max="9730" width="6.5703125" style="155" customWidth="1"/>
    <col min="9731" max="9732" width="7.5703125" style="155" customWidth="1"/>
    <col min="9733" max="9733" width="6" style="155" customWidth="1"/>
    <col min="9734" max="9735" width="7.5703125" style="155" customWidth="1"/>
    <col min="9736" max="9736" width="6.42578125" style="155" customWidth="1"/>
    <col min="9737" max="9738" width="7.5703125" style="155" customWidth="1"/>
    <col min="9739" max="9983" width="11.42578125" style="155"/>
    <col min="9984" max="9984" width="16" style="155" customWidth="1"/>
    <col min="9985" max="9985" width="5.85546875" style="155" customWidth="1"/>
    <col min="9986" max="9986" width="6.5703125" style="155" customWidth="1"/>
    <col min="9987" max="9988" width="7.5703125" style="155" customWidth="1"/>
    <col min="9989" max="9989" width="6" style="155" customWidth="1"/>
    <col min="9990" max="9991" width="7.5703125" style="155" customWidth="1"/>
    <col min="9992" max="9992" width="6.42578125" style="155" customWidth="1"/>
    <col min="9993" max="9994" width="7.5703125" style="155" customWidth="1"/>
    <col min="9995" max="10239" width="11.42578125" style="155"/>
    <col min="10240" max="10240" width="16" style="155" customWidth="1"/>
    <col min="10241" max="10241" width="5.85546875" style="155" customWidth="1"/>
    <col min="10242" max="10242" width="6.5703125" style="155" customWidth="1"/>
    <col min="10243" max="10244" width="7.5703125" style="155" customWidth="1"/>
    <col min="10245" max="10245" width="6" style="155" customWidth="1"/>
    <col min="10246" max="10247" width="7.5703125" style="155" customWidth="1"/>
    <col min="10248" max="10248" width="6.42578125" style="155" customWidth="1"/>
    <col min="10249" max="10250" width="7.5703125" style="155" customWidth="1"/>
    <col min="10251" max="10495" width="11.42578125" style="155"/>
    <col min="10496" max="10496" width="16" style="155" customWidth="1"/>
    <col min="10497" max="10497" width="5.85546875" style="155" customWidth="1"/>
    <col min="10498" max="10498" width="6.5703125" style="155" customWidth="1"/>
    <col min="10499" max="10500" width="7.5703125" style="155" customWidth="1"/>
    <col min="10501" max="10501" width="6" style="155" customWidth="1"/>
    <col min="10502" max="10503" width="7.5703125" style="155" customWidth="1"/>
    <col min="10504" max="10504" width="6.42578125" style="155" customWidth="1"/>
    <col min="10505" max="10506" width="7.5703125" style="155" customWidth="1"/>
    <col min="10507" max="10751" width="11.42578125" style="155"/>
    <col min="10752" max="10752" width="16" style="155" customWidth="1"/>
    <col min="10753" max="10753" width="5.85546875" style="155" customWidth="1"/>
    <col min="10754" max="10754" width="6.5703125" style="155" customWidth="1"/>
    <col min="10755" max="10756" width="7.5703125" style="155" customWidth="1"/>
    <col min="10757" max="10757" width="6" style="155" customWidth="1"/>
    <col min="10758" max="10759" width="7.5703125" style="155" customWidth="1"/>
    <col min="10760" max="10760" width="6.42578125" style="155" customWidth="1"/>
    <col min="10761" max="10762" width="7.5703125" style="155" customWidth="1"/>
    <col min="10763" max="11007" width="11.42578125" style="155"/>
    <col min="11008" max="11008" width="16" style="155" customWidth="1"/>
    <col min="11009" max="11009" width="5.85546875" style="155" customWidth="1"/>
    <col min="11010" max="11010" width="6.5703125" style="155" customWidth="1"/>
    <col min="11011" max="11012" width="7.5703125" style="155" customWidth="1"/>
    <col min="11013" max="11013" width="6" style="155" customWidth="1"/>
    <col min="11014" max="11015" width="7.5703125" style="155" customWidth="1"/>
    <col min="11016" max="11016" width="6.42578125" style="155" customWidth="1"/>
    <col min="11017" max="11018" width="7.5703125" style="155" customWidth="1"/>
    <col min="11019" max="11263" width="11.42578125" style="155"/>
    <col min="11264" max="11264" width="16" style="155" customWidth="1"/>
    <col min="11265" max="11265" width="5.85546875" style="155" customWidth="1"/>
    <col min="11266" max="11266" width="6.5703125" style="155" customWidth="1"/>
    <col min="11267" max="11268" width="7.5703125" style="155" customWidth="1"/>
    <col min="11269" max="11269" width="6" style="155" customWidth="1"/>
    <col min="11270" max="11271" width="7.5703125" style="155" customWidth="1"/>
    <col min="11272" max="11272" width="6.42578125" style="155" customWidth="1"/>
    <col min="11273" max="11274" width="7.5703125" style="155" customWidth="1"/>
    <col min="11275" max="11519" width="11.42578125" style="155"/>
    <col min="11520" max="11520" width="16" style="155" customWidth="1"/>
    <col min="11521" max="11521" width="5.85546875" style="155" customWidth="1"/>
    <col min="11522" max="11522" width="6.5703125" style="155" customWidth="1"/>
    <col min="11523" max="11524" width="7.5703125" style="155" customWidth="1"/>
    <col min="11525" max="11525" width="6" style="155" customWidth="1"/>
    <col min="11526" max="11527" width="7.5703125" style="155" customWidth="1"/>
    <col min="11528" max="11528" width="6.42578125" style="155" customWidth="1"/>
    <col min="11529" max="11530" width="7.5703125" style="155" customWidth="1"/>
    <col min="11531" max="11775" width="11.42578125" style="155"/>
    <col min="11776" max="11776" width="16" style="155" customWidth="1"/>
    <col min="11777" max="11777" width="5.85546875" style="155" customWidth="1"/>
    <col min="11778" max="11778" width="6.5703125" style="155" customWidth="1"/>
    <col min="11779" max="11780" width="7.5703125" style="155" customWidth="1"/>
    <col min="11781" max="11781" width="6" style="155" customWidth="1"/>
    <col min="11782" max="11783" width="7.5703125" style="155" customWidth="1"/>
    <col min="11784" max="11784" width="6.42578125" style="155" customWidth="1"/>
    <col min="11785" max="11786" width="7.5703125" style="155" customWidth="1"/>
    <col min="11787" max="12031" width="11.42578125" style="155"/>
    <col min="12032" max="12032" width="16" style="155" customWidth="1"/>
    <col min="12033" max="12033" width="5.85546875" style="155" customWidth="1"/>
    <col min="12034" max="12034" width="6.5703125" style="155" customWidth="1"/>
    <col min="12035" max="12036" width="7.5703125" style="155" customWidth="1"/>
    <col min="12037" max="12037" width="6" style="155" customWidth="1"/>
    <col min="12038" max="12039" width="7.5703125" style="155" customWidth="1"/>
    <col min="12040" max="12040" width="6.42578125" style="155" customWidth="1"/>
    <col min="12041" max="12042" width="7.5703125" style="155" customWidth="1"/>
    <col min="12043" max="12287" width="11.42578125" style="155"/>
    <col min="12288" max="12288" width="16" style="155" customWidth="1"/>
    <col min="12289" max="12289" width="5.85546875" style="155" customWidth="1"/>
    <col min="12290" max="12290" width="6.5703125" style="155" customWidth="1"/>
    <col min="12291" max="12292" width="7.5703125" style="155" customWidth="1"/>
    <col min="12293" max="12293" width="6" style="155" customWidth="1"/>
    <col min="12294" max="12295" width="7.5703125" style="155" customWidth="1"/>
    <col min="12296" max="12296" width="6.42578125" style="155" customWidth="1"/>
    <col min="12297" max="12298" width="7.5703125" style="155" customWidth="1"/>
    <col min="12299" max="12543" width="11.42578125" style="155"/>
    <col min="12544" max="12544" width="16" style="155" customWidth="1"/>
    <col min="12545" max="12545" width="5.85546875" style="155" customWidth="1"/>
    <col min="12546" max="12546" width="6.5703125" style="155" customWidth="1"/>
    <col min="12547" max="12548" width="7.5703125" style="155" customWidth="1"/>
    <col min="12549" max="12549" width="6" style="155" customWidth="1"/>
    <col min="12550" max="12551" width="7.5703125" style="155" customWidth="1"/>
    <col min="12552" max="12552" width="6.42578125" style="155" customWidth="1"/>
    <col min="12553" max="12554" width="7.5703125" style="155" customWidth="1"/>
    <col min="12555" max="12799" width="11.42578125" style="155"/>
    <col min="12800" max="12800" width="16" style="155" customWidth="1"/>
    <col min="12801" max="12801" width="5.85546875" style="155" customWidth="1"/>
    <col min="12802" max="12802" width="6.5703125" style="155" customWidth="1"/>
    <col min="12803" max="12804" width="7.5703125" style="155" customWidth="1"/>
    <col min="12805" max="12805" width="6" style="155" customWidth="1"/>
    <col min="12806" max="12807" width="7.5703125" style="155" customWidth="1"/>
    <col min="12808" max="12808" width="6.42578125" style="155" customWidth="1"/>
    <col min="12809" max="12810" width="7.5703125" style="155" customWidth="1"/>
    <col min="12811" max="13055" width="11.42578125" style="155"/>
    <col min="13056" max="13056" width="16" style="155" customWidth="1"/>
    <col min="13057" max="13057" width="5.85546875" style="155" customWidth="1"/>
    <col min="13058" max="13058" width="6.5703125" style="155" customWidth="1"/>
    <col min="13059" max="13060" width="7.5703125" style="155" customWidth="1"/>
    <col min="13061" max="13061" width="6" style="155" customWidth="1"/>
    <col min="13062" max="13063" width="7.5703125" style="155" customWidth="1"/>
    <col min="13064" max="13064" width="6.42578125" style="155" customWidth="1"/>
    <col min="13065" max="13066" width="7.5703125" style="155" customWidth="1"/>
    <col min="13067" max="13311" width="11.42578125" style="155"/>
    <col min="13312" max="13312" width="16" style="155" customWidth="1"/>
    <col min="13313" max="13313" width="5.85546875" style="155" customWidth="1"/>
    <col min="13314" max="13314" width="6.5703125" style="155" customWidth="1"/>
    <col min="13315" max="13316" width="7.5703125" style="155" customWidth="1"/>
    <col min="13317" max="13317" width="6" style="155" customWidth="1"/>
    <col min="13318" max="13319" width="7.5703125" style="155" customWidth="1"/>
    <col min="13320" max="13320" width="6.42578125" style="155" customWidth="1"/>
    <col min="13321" max="13322" width="7.5703125" style="155" customWidth="1"/>
    <col min="13323" max="13567" width="11.42578125" style="155"/>
    <col min="13568" max="13568" width="16" style="155" customWidth="1"/>
    <col min="13569" max="13569" width="5.85546875" style="155" customWidth="1"/>
    <col min="13570" max="13570" width="6.5703125" style="155" customWidth="1"/>
    <col min="13571" max="13572" width="7.5703125" style="155" customWidth="1"/>
    <col min="13573" max="13573" width="6" style="155" customWidth="1"/>
    <col min="13574" max="13575" width="7.5703125" style="155" customWidth="1"/>
    <col min="13576" max="13576" width="6.42578125" style="155" customWidth="1"/>
    <col min="13577" max="13578" width="7.5703125" style="155" customWidth="1"/>
    <col min="13579" max="13823" width="11.42578125" style="155"/>
    <col min="13824" max="13824" width="16" style="155" customWidth="1"/>
    <col min="13825" max="13825" width="5.85546875" style="155" customWidth="1"/>
    <col min="13826" max="13826" width="6.5703125" style="155" customWidth="1"/>
    <col min="13827" max="13828" width="7.5703125" style="155" customWidth="1"/>
    <col min="13829" max="13829" width="6" style="155" customWidth="1"/>
    <col min="13830" max="13831" width="7.5703125" style="155" customWidth="1"/>
    <col min="13832" max="13832" width="6.42578125" style="155" customWidth="1"/>
    <col min="13833" max="13834" width="7.5703125" style="155" customWidth="1"/>
    <col min="13835" max="14079" width="11.42578125" style="155"/>
    <col min="14080" max="14080" width="16" style="155" customWidth="1"/>
    <col min="14081" max="14081" width="5.85546875" style="155" customWidth="1"/>
    <col min="14082" max="14082" width="6.5703125" style="155" customWidth="1"/>
    <col min="14083" max="14084" width="7.5703125" style="155" customWidth="1"/>
    <col min="14085" max="14085" width="6" style="155" customWidth="1"/>
    <col min="14086" max="14087" width="7.5703125" style="155" customWidth="1"/>
    <col min="14088" max="14088" width="6.42578125" style="155" customWidth="1"/>
    <col min="14089" max="14090" width="7.5703125" style="155" customWidth="1"/>
    <col min="14091" max="14335" width="11.42578125" style="155"/>
    <col min="14336" max="14336" width="16" style="155" customWidth="1"/>
    <col min="14337" max="14337" width="5.85546875" style="155" customWidth="1"/>
    <col min="14338" max="14338" width="6.5703125" style="155" customWidth="1"/>
    <col min="14339" max="14340" width="7.5703125" style="155" customWidth="1"/>
    <col min="14341" max="14341" width="6" style="155" customWidth="1"/>
    <col min="14342" max="14343" width="7.5703125" style="155" customWidth="1"/>
    <col min="14344" max="14344" width="6.42578125" style="155" customWidth="1"/>
    <col min="14345" max="14346" width="7.5703125" style="155" customWidth="1"/>
    <col min="14347" max="14591" width="11.42578125" style="155"/>
    <col min="14592" max="14592" width="16" style="155" customWidth="1"/>
    <col min="14593" max="14593" width="5.85546875" style="155" customWidth="1"/>
    <col min="14594" max="14594" width="6.5703125" style="155" customWidth="1"/>
    <col min="14595" max="14596" width="7.5703125" style="155" customWidth="1"/>
    <col min="14597" max="14597" width="6" style="155" customWidth="1"/>
    <col min="14598" max="14599" width="7.5703125" style="155" customWidth="1"/>
    <col min="14600" max="14600" width="6.42578125" style="155" customWidth="1"/>
    <col min="14601" max="14602" width="7.5703125" style="155" customWidth="1"/>
    <col min="14603" max="14847" width="11.42578125" style="155"/>
    <col min="14848" max="14848" width="16" style="155" customWidth="1"/>
    <col min="14849" max="14849" width="5.85546875" style="155" customWidth="1"/>
    <col min="14850" max="14850" width="6.5703125" style="155" customWidth="1"/>
    <col min="14851" max="14852" width="7.5703125" style="155" customWidth="1"/>
    <col min="14853" max="14853" width="6" style="155" customWidth="1"/>
    <col min="14854" max="14855" width="7.5703125" style="155" customWidth="1"/>
    <col min="14856" max="14856" width="6.42578125" style="155" customWidth="1"/>
    <col min="14857" max="14858" width="7.5703125" style="155" customWidth="1"/>
    <col min="14859" max="15103" width="11.42578125" style="155"/>
    <col min="15104" max="15104" width="16" style="155" customWidth="1"/>
    <col min="15105" max="15105" width="5.85546875" style="155" customWidth="1"/>
    <col min="15106" max="15106" width="6.5703125" style="155" customWidth="1"/>
    <col min="15107" max="15108" width="7.5703125" style="155" customWidth="1"/>
    <col min="15109" max="15109" width="6" style="155" customWidth="1"/>
    <col min="15110" max="15111" width="7.5703125" style="155" customWidth="1"/>
    <col min="15112" max="15112" width="6.42578125" style="155" customWidth="1"/>
    <col min="15113" max="15114" width="7.5703125" style="155" customWidth="1"/>
    <col min="15115" max="15359" width="11.42578125" style="155"/>
    <col min="15360" max="15360" width="16" style="155" customWidth="1"/>
    <col min="15361" max="15361" width="5.85546875" style="155" customWidth="1"/>
    <col min="15362" max="15362" width="6.5703125" style="155" customWidth="1"/>
    <col min="15363" max="15364" width="7.5703125" style="155" customWidth="1"/>
    <col min="15365" max="15365" width="6" style="155" customWidth="1"/>
    <col min="15366" max="15367" width="7.5703125" style="155" customWidth="1"/>
    <col min="15368" max="15368" width="6.42578125" style="155" customWidth="1"/>
    <col min="15369" max="15370" width="7.5703125" style="155" customWidth="1"/>
    <col min="15371" max="15615" width="11.42578125" style="155"/>
    <col min="15616" max="15616" width="16" style="155" customWidth="1"/>
    <col min="15617" max="15617" width="5.85546875" style="155" customWidth="1"/>
    <col min="15618" max="15618" width="6.5703125" style="155" customWidth="1"/>
    <col min="15619" max="15620" width="7.5703125" style="155" customWidth="1"/>
    <col min="15621" max="15621" width="6" style="155" customWidth="1"/>
    <col min="15622" max="15623" width="7.5703125" style="155" customWidth="1"/>
    <col min="15624" max="15624" width="6.42578125" style="155" customWidth="1"/>
    <col min="15625" max="15626" width="7.5703125" style="155" customWidth="1"/>
    <col min="15627" max="15871" width="11.42578125" style="155"/>
    <col min="15872" max="15872" width="16" style="155" customWidth="1"/>
    <col min="15873" max="15873" width="5.85546875" style="155" customWidth="1"/>
    <col min="15874" max="15874" width="6.5703125" style="155" customWidth="1"/>
    <col min="15875" max="15876" width="7.5703125" style="155" customWidth="1"/>
    <col min="15877" max="15877" width="6" style="155" customWidth="1"/>
    <col min="15878" max="15879" width="7.5703125" style="155" customWidth="1"/>
    <col min="15880" max="15880" width="6.42578125" style="155" customWidth="1"/>
    <col min="15881" max="15882" width="7.5703125" style="155" customWidth="1"/>
    <col min="15883" max="16127" width="11.42578125" style="155"/>
    <col min="16128" max="16128" width="16" style="155" customWidth="1"/>
    <col min="16129" max="16129" width="5.85546875" style="155" customWidth="1"/>
    <col min="16130" max="16130" width="6.5703125" style="155" customWidth="1"/>
    <col min="16131" max="16132" width="7.5703125" style="155" customWidth="1"/>
    <col min="16133" max="16133" width="6" style="155" customWidth="1"/>
    <col min="16134" max="16135" width="7.5703125" style="155" customWidth="1"/>
    <col min="16136" max="16136" width="6.42578125" style="155" customWidth="1"/>
    <col min="16137" max="16138" width="7.5703125" style="155" customWidth="1"/>
    <col min="16139" max="16384" width="11.42578125" style="155"/>
  </cols>
  <sheetData>
    <row r="1" spans="1:12" ht="22.15" customHeight="1" x14ac:dyDescent="0.3">
      <c r="A1" s="153" t="str">
        <f>CONCATENATE(Inhalt_K6!B31,"   ",Inhalt_K6!C31)</f>
        <v>607   Entw. d. Kaufwerte f. Baugrundstücke in Lübeck u. benachbarten Kreisen 2000 - 2024</v>
      </c>
    </row>
    <row r="2" spans="1:12" ht="6" customHeight="1" x14ac:dyDescent="0.25"/>
    <row r="3" spans="1:12" ht="13.5" customHeight="1" x14ac:dyDescent="0.25">
      <c r="A3" s="460" t="s">
        <v>387</v>
      </c>
      <c r="B3" s="463" t="s">
        <v>26</v>
      </c>
      <c r="C3" s="466" t="s">
        <v>159</v>
      </c>
      <c r="D3" s="466"/>
      <c r="E3" s="466"/>
      <c r="F3" s="468" t="s">
        <v>160</v>
      </c>
      <c r="G3" s="468"/>
      <c r="H3" s="468"/>
      <c r="I3" s="468"/>
      <c r="J3" s="468"/>
      <c r="K3" s="469"/>
    </row>
    <row r="4" spans="1:12" ht="14.25" customHeight="1" x14ac:dyDescent="0.25">
      <c r="A4" s="461"/>
      <c r="B4" s="464"/>
      <c r="C4" s="467"/>
      <c r="D4" s="467"/>
      <c r="E4" s="467"/>
      <c r="F4" s="470" t="s">
        <v>161</v>
      </c>
      <c r="G4" s="470"/>
      <c r="H4" s="470"/>
      <c r="I4" s="470" t="s">
        <v>162</v>
      </c>
      <c r="J4" s="470"/>
      <c r="K4" s="471"/>
    </row>
    <row r="5" spans="1:12" ht="37.5" customHeight="1" x14ac:dyDescent="0.25">
      <c r="A5" s="462"/>
      <c r="B5" s="465"/>
      <c r="C5" s="140" t="s">
        <v>163</v>
      </c>
      <c r="D5" s="140" t="s">
        <v>164</v>
      </c>
      <c r="E5" s="140" t="s">
        <v>165</v>
      </c>
      <c r="F5" s="140" t="s">
        <v>163</v>
      </c>
      <c r="G5" s="140" t="s">
        <v>164</v>
      </c>
      <c r="H5" s="140" t="s">
        <v>166</v>
      </c>
      <c r="I5" s="140" t="s">
        <v>163</v>
      </c>
      <c r="J5" s="140" t="s">
        <v>164</v>
      </c>
      <c r="K5" s="139" t="s">
        <v>166</v>
      </c>
      <c r="L5" s="155" t="s">
        <v>276</v>
      </c>
    </row>
    <row r="6" spans="1:12" s="157" customFormat="1" ht="18" hidden="1" customHeight="1" outlineLevel="1" x14ac:dyDescent="0.25">
      <c r="A6" s="158" t="s">
        <v>167</v>
      </c>
      <c r="B6" s="145">
        <v>1998</v>
      </c>
      <c r="C6" s="159">
        <v>48</v>
      </c>
      <c r="D6" s="159">
        <v>140.19999999999999</v>
      </c>
      <c r="E6" s="159">
        <v>16999.5</v>
      </c>
      <c r="F6" s="159">
        <v>47</v>
      </c>
      <c r="G6" s="159">
        <v>138.69999999999999</v>
      </c>
      <c r="H6" s="159">
        <v>122.19</v>
      </c>
      <c r="I6" s="74" t="s">
        <v>168</v>
      </c>
      <c r="J6" s="74" t="s">
        <v>168</v>
      </c>
      <c r="K6" s="74" t="s">
        <v>168</v>
      </c>
      <c r="L6" s="155" t="s">
        <v>277</v>
      </c>
    </row>
    <row r="7" spans="1:12" hidden="1" outlineLevel="2" x14ac:dyDescent="0.25">
      <c r="A7" s="158"/>
      <c r="B7" s="145">
        <v>1999</v>
      </c>
      <c r="C7" s="67">
        <v>56</v>
      </c>
      <c r="D7" s="67">
        <v>166.3</v>
      </c>
      <c r="E7" s="67">
        <v>9888.2000000000007</v>
      </c>
      <c r="F7" s="67">
        <v>54</v>
      </c>
      <c r="G7" s="67">
        <v>132.1</v>
      </c>
      <c r="H7" s="67">
        <v>68.72</v>
      </c>
      <c r="I7" s="74" t="s">
        <v>168</v>
      </c>
      <c r="J7" s="74" t="s">
        <v>168</v>
      </c>
      <c r="K7" s="74" t="s">
        <v>168</v>
      </c>
      <c r="L7" s="221"/>
    </row>
    <row r="8" spans="1:12" s="157" customFormat="1" ht="18" customHeight="1" collapsed="1" x14ac:dyDescent="0.25">
      <c r="A8" s="158" t="s">
        <v>167</v>
      </c>
      <c r="B8" s="145">
        <v>2000</v>
      </c>
      <c r="C8" s="159">
        <v>41</v>
      </c>
      <c r="D8" s="159">
        <v>99.7</v>
      </c>
      <c r="E8" s="159">
        <v>6049.9</v>
      </c>
      <c r="F8" s="159">
        <v>33</v>
      </c>
      <c r="G8" s="159">
        <v>82.9</v>
      </c>
      <c r="H8" s="159">
        <v>66.81</v>
      </c>
      <c r="I8" s="74" t="s">
        <v>168</v>
      </c>
      <c r="J8" s="74" t="s">
        <v>168</v>
      </c>
      <c r="K8" s="74" t="s">
        <v>168</v>
      </c>
      <c r="L8" s="155">
        <f t="shared" ref="L8:L28" si="0">B8</f>
        <v>2000</v>
      </c>
    </row>
    <row r="9" spans="1:12" hidden="1" outlineLevel="1" x14ac:dyDescent="0.25">
      <c r="A9" s="158"/>
      <c r="B9" s="145">
        <v>2001</v>
      </c>
      <c r="C9" s="67">
        <v>4</v>
      </c>
      <c r="D9" s="67">
        <v>1.9</v>
      </c>
      <c r="E9" s="67">
        <v>121.6</v>
      </c>
      <c r="F9" s="67">
        <v>4</v>
      </c>
      <c r="G9" s="67">
        <v>1.9</v>
      </c>
      <c r="H9" s="67">
        <v>62.66</v>
      </c>
      <c r="I9" s="74" t="s">
        <v>168</v>
      </c>
      <c r="J9" s="74" t="s">
        <v>168</v>
      </c>
      <c r="K9" s="74" t="s">
        <v>168</v>
      </c>
    </row>
    <row r="10" spans="1:12" hidden="1" outlineLevel="1" x14ac:dyDescent="0.25">
      <c r="A10" s="158"/>
      <c r="B10" s="145">
        <v>2002</v>
      </c>
      <c r="C10" s="67">
        <v>8</v>
      </c>
      <c r="D10" s="67">
        <v>15</v>
      </c>
      <c r="E10" s="67">
        <v>1213.4000000000001</v>
      </c>
      <c r="F10" s="67">
        <v>6</v>
      </c>
      <c r="G10" s="67">
        <v>13.6</v>
      </c>
      <c r="H10" s="67">
        <v>80.22</v>
      </c>
      <c r="I10" s="74" t="s">
        <v>168</v>
      </c>
      <c r="J10" s="74" t="s">
        <v>168</v>
      </c>
      <c r="K10" s="74" t="s">
        <v>168</v>
      </c>
    </row>
    <row r="11" spans="1:12" hidden="1" outlineLevel="1" x14ac:dyDescent="0.25">
      <c r="A11" s="158"/>
      <c r="B11" s="145">
        <v>2003</v>
      </c>
      <c r="C11" s="67">
        <v>13</v>
      </c>
      <c r="D11" s="67">
        <v>22</v>
      </c>
      <c r="E11" s="67">
        <v>1366.5</v>
      </c>
      <c r="F11" s="67">
        <v>12</v>
      </c>
      <c r="G11" s="67">
        <v>9</v>
      </c>
      <c r="H11" s="67">
        <v>124.74</v>
      </c>
      <c r="I11" s="74" t="s">
        <v>168</v>
      </c>
      <c r="J11" s="74" t="s">
        <v>168</v>
      </c>
      <c r="K11" s="74" t="s">
        <v>168</v>
      </c>
    </row>
    <row r="12" spans="1:12" hidden="1" outlineLevel="1" x14ac:dyDescent="0.25">
      <c r="A12" s="158"/>
      <c r="B12" s="145">
        <v>2004</v>
      </c>
      <c r="C12" s="67">
        <v>16</v>
      </c>
      <c r="D12" s="67">
        <v>13.9</v>
      </c>
      <c r="E12" s="67">
        <v>1251.9000000000001</v>
      </c>
      <c r="F12" s="67">
        <v>13</v>
      </c>
      <c r="G12" s="67">
        <v>10.199999999999999</v>
      </c>
      <c r="H12" s="67">
        <v>99.87</v>
      </c>
      <c r="I12" s="74" t="s">
        <v>168</v>
      </c>
      <c r="J12" s="74" t="s">
        <v>168</v>
      </c>
      <c r="K12" s="74" t="s">
        <v>168</v>
      </c>
    </row>
    <row r="13" spans="1:12" s="157" customFormat="1" ht="18" hidden="1" customHeight="1" outlineLevel="1" x14ac:dyDescent="0.25">
      <c r="A13" s="158"/>
      <c r="B13" s="145">
        <v>2005</v>
      </c>
      <c r="C13" s="159">
        <v>43</v>
      </c>
      <c r="D13" s="159">
        <v>49.6</v>
      </c>
      <c r="E13" s="159">
        <v>4602.2</v>
      </c>
      <c r="F13" s="159">
        <v>42</v>
      </c>
      <c r="G13" s="159">
        <v>49.3</v>
      </c>
      <c r="H13" s="159">
        <v>90.87</v>
      </c>
      <c r="I13" s="74" t="s">
        <v>168</v>
      </c>
      <c r="J13" s="74" t="s">
        <v>168</v>
      </c>
      <c r="K13" s="74" t="s">
        <v>40</v>
      </c>
      <c r="L13" s="155">
        <f t="shared" si="0"/>
        <v>2005</v>
      </c>
    </row>
    <row r="14" spans="1:12" hidden="1" outlineLevel="1" x14ac:dyDescent="0.25">
      <c r="A14" s="158"/>
      <c r="B14" s="145">
        <v>2006</v>
      </c>
      <c r="C14" s="67">
        <v>26</v>
      </c>
      <c r="D14" s="67">
        <v>33.299999999999997</v>
      </c>
      <c r="E14" s="67">
        <v>3369.3</v>
      </c>
      <c r="F14" s="67">
        <v>25</v>
      </c>
      <c r="G14" s="67">
        <v>28.2</v>
      </c>
      <c r="H14" s="67">
        <v>117.3</v>
      </c>
      <c r="I14" s="74" t="s">
        <v>168</v>
      </c>
      <c r="J14" s="74" t="s">
        <v>168</v>
      </c>
      <c r="K14" s="74" t="s">
        <v>40</v>
      </c>
    </row>
    <row r="15" spans="1:12" hidden="1" outlineLevel="1" x14ac:dyDescent="0.25">
      <c r="A15" s="158"/>
      <c r="B15" s="145">
        <v>2007</v>
      </c>
      <c r="C15" s="67">
        <v>42</v>
      </c>
      <c r="D15" s="67">
        <v>56.8</v>
      </c>
      <c r="E15" s="67">
        <v>6264.1</v>
      </c>
      <c r="F15" s="67">
        <v>39</v>
      </c>
      <c r="G15" s="67">
        <v>36.700000000000003</v>
      </c>
      <c r="H15" s="67">
        <v>122.81</v>
      </c>
      <c r="I15" s="74" t="s">
        <v>168</v>
      </c>
      <c r="J15" s="74" t="s">
        <v>168</v>
      </c>
      <c r="K15" s="74" t="s">
        <v>40</v>
      </c>
    </row>
    <row r="16" spans="1:12" hidden="1" outlineLevel="1" x14ac:dyDescent="0.25">
      <c r="A16" s="158"/>
      <c r="B16" s="145">
        <v>2008</v>
      </c>
      <c r="C16" s="67">
        <v>30</v>
      </c>
      <c r="D16" s="67">
        <v>67.599999999999994</v>
      </c>
      <c r="E16" s="67">
        <v>4943.5</v>
      </c>
      <c r="F16" s="67">
        <v>25</v>
      </c>
      <c r="G16" s="67">
        <v>42.8</v>
      </c>
      <c r="H16" s="67">
        <v>108.14</v>
      </c>
      <c r="I16" s="74" t="s">
        <v>168</v>
      </c>
      <c r="J16" s="74" t="s">
        <v>168</v>
      </c>
      <c r="K16" s="74" t="s">
        <v>40</v>
      </c>
    </row>
    <row r="17" spans="1:12" hidden="1" outlineLevel="1" x14ac:dyDescent="0.25">
      <c r="A17" s="158"/>
      <c r="B17" s="145">
        <v>2009</v>
      </c>
      <c r="C17" s="67">
        <v>63</v>
      </c>
      <c r="D17" s="67">
        <v>73.7</v>
      </c>
      <c r="E17" s="67">
        <v>9765.4</v>
      </c>
      <c r="F17" s="67">
        <v>62</v>
      </c>
      <c r="G17" s="67">
        <v>73.099999999999994</v>
      </c>
      <c r="H17" s="67">
        <v>133.22</v>
      </c>
      <c r="I17" s="74" t="s">
        <v>168</v>
      </c>
      <c r="J17" s="74" t="s">
        <v>168</v>
      </c>
      <c r="K17" s="74" t="s">
        <v>40</v>
      </c>
    </row>
    <row r="18" spans="1:12" s="157" customFormat="1" ht="18" customHeight="1" collapsed="1" x14ac:dyDescent="0.25">
      <c r="A18" s="158"/>
      <c r="B18" s="145">
        <v>2010</v>
      </c>
      <c r="C18" s="159">
        <v>59</v>
      </c>
      <c r="D18" s="159">
        <v>150</v>
      </c>
      <c r="E18" s="159">
        <v>7494</v>
      </c>
      <c r="F18" s="159">
        <v>53</v>
      </c>
      <c r="G18" s="159">
        <v>72</v>
      </c>
      <c r="H18" s="159">
        <v>94.22</v>
      </c>
      <c r="I18" s="74" t="s">
        <v>168</v>
      </c>
      <c r="J18" s="74" t="s">
        <v>168</v>
      </c>
      <c r="K18" s="74" t="s">
        <v>168</v>
      </c>
      <c r="L18" s="155">
        <f t="shared" si="0"/>
        <v>2010</v>
      </c>
    </row>
    <row r="19" spans="1:12" hidden="1" outlineLevel="1" x14ac:dyDescent="0.25">
      <c r="A19" s="158"/>
      <c r="B19" s="145">
        <v>2011</v>
      </c>
      <c r="C19" s="67">
        <v>148</v>
      </c>
      <c r="D19" s="67">
        <v>347</v>
      </c>
      <c r="E19" s="67">
        <v>30984</v>
      </c>
      <c r="F19" s="67">
        <v>132</v>
      </c>
      <c r="G19" s="67">
        <v>192</v>
      </c>
      <c r="H19" s="67">
        <v>132.30000000000001</v>
      </c>
      <c r="I19" s="74">
        <v>4</v>
      </c>
      <c r="J19" s="74">
        <v>20</v>
      </c>
      <c r="K19" s="74">
        <v>34.22</v>
      </c>
    </row>
    <row r="20" spans="1:12" hidden="1" outlineLevel="1" x14ac:dyDescent="0.25">
      <c r="A20" s="158"/>
      <c r="B20" s="145">
        <v>2012</v>
      </c>
      <c r="C20" s="67">
        <v>80</v>
      </c>
      <c r="D20" s="67">
        <v>107</v>
      </c>
      <c r="E20" s="67">
        <v>13560</v>
      </c>
      <c r="F20" s="67">
        <v>72</v>
      </c>
      <c r="G20" s="67">
        <v>90</v>
      </c>
      <c r="H20" s="67">
        <v>137.41</v>
      </c>
      <c r="I20" s="74">
        <v>4</v>
      </c>
      <c r="J20" s="74">
        <v>9</v>
      </c>
      <c r="K20" s="74">
        <v>80.03</v>
      </c>
    </row>
    <row r="21" spans="1:12" s="157" customFormat="1" hidden="1" outlineLevel="1" collapsed="1" x14ac:dyDescent="0.25">
      <c r="A21" s="158"/>
      <c r="B21" s="145">
        <v>2013</v>
      </c>
      <c r="C21" s="159">
        <v>66</v>
      </c>
      <c r="D21" s="159">
        <v>100</v>
      </c>
      <c r="E21" s="159">
        <v>10722</v>
      </c>
      <c r="F21" s="159">
        <v>62</v>
      </c>
      <c r="G21" s="159">
        <v>96</v>
      </c>
      <c r="H21" s="159">
        <v>110.93</v>
      </c>
      <c r="I21" s="74" t="s">
        <v>40</v>
      </c>
      <c r="J21" s="74" t="s">
        <v>40</v>
      </c>
      <c r="K21" s="74" t="s">
        <v>40</v>
      </c>
      <c r="L21" s="155"/>
    </row>
    <row r="22" spans="1:12" s="157" customFormat="1" hidden="1" outlineLevel="1" collapsed="1" x14ac:dyDescent="0.25">
      <c r="A22" s="158"/>
      <c r="B22" s="145">
        <v>2014</v>
      </c>
      <c r="C22" s="159">
        <v>36</v>
      </c>
      <c r="D22" s="159">
        <v>78</v>
      </c>
      <c r="E22" s="159">
        <v>6137</v>
      </c>
      <c r="F22" s="159">
        <v>34</v>
      </c>
      <c r="G22" s="159">
        <v>37</v>
      </c>
      <c r="H22" s="159">
        <v>145.72999999999999</v>
      </c>
      <c r="I22" s="74" t="s">
        <v>168</v>
      </c>
      <c r="J22" s="74" t="s">
        <v>40</v>
      </c>
      <c r="K22" s="74" t="s">
        <v>40</v>
      </c>
      <c r="L22" s="155"/>
    </row>
    <row r="23" spans="1:12" s="157" customFormat="1" ht="18" customHeight="1" collapsed="1" x14ac:dyDescent="0.25">
      <c r="A23" s="158"/>
      <c r="B23" s="145">
        <v>2015</v>
      </c>
      <c r="C23" s="159">
        <v>65</v>
      </c>
      <c r="D23" s="159">
        <v>174</v>
      </c>
      <c r="E23" s="159">
        <v>13773</v>
      </c>
      <c r="F23" s="159">
        <v>64</v>
      </c>
      <c r="G23" s="159">
        <v>170</v>
      </c>
      <c r="H23" s="159">
        <v>80.540000000000006</v>
      </c>
      <c r="I23" s="74" t="s">
        <v>168</v>
      </c>
      <c r="J23" s="74" t="s">
        <v>168</v>
      </c>
      <c r="K23" s="74" t="s">
        <v>168</v>
      </c>
      <c r="L23" s="155">
        <f t="shared" si="0"/>
        <v>2015</v>
      </c>
    </row>
    <row r="24" spans="1:12" s="157" customFormat="1" hidden="1" outlineLevel="1" collapsed="1" x14ac:dyDescent="0.25">
      <c r="A24" s="158"/>
      <c r="B24" s="145">
        <v>2016</v>
      </c>
      <c r="C24" s="159">
        <v>40</v>
      </c>
      <c r="D24" s="159">
        <v>105</v>
      </c>
      <c r="E24" s="159">
        <v>8542</v>
      </c>
      <c r="F24" s="159">
        <v>37</v>
      </c>
      <c r="G24" s="159">
        <v>52</v>
      </c>
      <c r="H24" s="159">
        <v>162.01</v>
      </c>
      <c r="I24" s="74" t="s">
        <v>168</v>
      </c>
      <c r="J24" s="74" t="s">
        <v>40</v>
      </c>
      <c r="K24" s="74" t="s">
        <v>40</v>
      </c>
      <c r="L24" s="155"/>
    </row>
    <row r="25" spans="1:12" hidden="1" outlineLevel="1" x14ac:dyDescent="0.25">
      <c r="A25" s="158"/>
      <c r="B25" s="145">
        <v>2017</v>
      </c>
      <c r="C25" s="67">
        <v>50</v>
      </c>
      <c r="D25" s="67">
        <v>69</v>
      </c>
      <c r="E25" s="67">
        <v>11141</v>
      </c>
      <c r="F25" s="67">
        <v>45</v>
      </c>
      <c r="G25" s="67">
        <v>56</v>
      </c>
      <c r="H25" s="67">
        <v>192.47</v>
      </c>
      <c r="I25" s="74" t="s">
        <v>168</v>
      </c>
      <c r="J25" s="74" t="s">
        <v>40</v>
      </c>
      <c r="K25" s="74" t="s">
        <v>40</v>
      </c>
    </row>
    <row r="26" spans="1:12" s="157" customFormat="1" hidden="1" outlineLevel="1" collapsed="1" x14ac:dyDescent="0.25">
      <c r="A26" s="158"/>
      <c r="B26" s="145">
        <v>2018</v>
      </c>
      <c r="C26" s="159">
        <v>42</v>
      </c>
      <c r="D26" s="159">
        <v>225</v>
      </c>
      <c r="E26" s="159">
        <v>24977</v>
      </c>
      <c r="F26" s="159">
        <v>34</v>
      </c>
      <c r="G26" s="159">
        <v>141</v>
      </c>
      <c r="H26" s="159">
        <v>144.06</v>
      </c>
      <c r="I26" s="74">
        <v>4</v>
      </c>
      <c r="J26" s="74">
        <v>19</v>
      </c>
      <c r="K26" s="74">
        <v>11.71</v>
      </c>
      <c r="L26" s="155"/>
    </row>
    <row r="27" spans="1:12" ht="12" hidden="1" customHeight="1" outlineLevel="1" x14ac:dyDescent="0.25">
      <c r="A27" s="158"/>
      <c r="B27" s="145">
        <v>2019</v>
      </c>
      <c r="C27" s="67">
        <v>29</v>
      </c>
      <c r="D27" s="67">
        <v>57</v>
      </c>
      <c r="E27" s="67">
        <v>6796</v>
      </c>
      <c r="F27" s="67">
        <v>20</v>
      </c>
      <c r="G27" s="67">
        <v>36</v>
      </c>
      <c r="H27" s="67">
        <v>158.76</v>
      </c>
      <c r="I27" s="146" t="s">
        <v>168</v>
      </c>
      <c r="J27" s="74" t="s">
        <v>40</v>
      </c>
      <c r="K27" s="74" t="s">
        <v>40</v>
      </c>
    </row>
    <row r="28" spans="1:12" s="157" customFormat="1" ht="18" customHeight="1" collapsed="1" x14ac:dyDescent="0.25">
      <c r="A28" s="158"/>
      <c r="B28" s="145">
        <v>2020</v>
      </c>
      <c r="C28" s="159">
        <v>11</v>
      </c>
      <c r="D28" s="159">
        <v>33</v>
      </c>
      <c r="E28" s="159">
        <v>6348</v>
      </c>
      <c r="F28" s="159">
        <v>11</v>
      </c>
      <c r="G28" s="159">
        <v>33</v>
      </c>
      <c r="H28" s="159">
        <v>191.44</v>
      </c>
      <c r="I28" s="275" t="s">
        <v>386</v>
      </c>
      <c r="J28" s="275" t="s">
        <v>386</v>
      </c>
      <c r="K28" s="275" t="s">
        <v>386</v>
      </c>
      <c r="L28" s="155">
        <f t="shared" si="0"/>
        <v>2020</v>
      </c>
    </row>
    <row r="29" spans="1:12" ht="12" hidden="1" customHeight="1" outlineLevel="1" x14ac:dyDescent="0.25">
      <c r="A29" s="158"/>
      <c r="B29" s="145">
        <v>2021</v>
      </c>
      <c r="C29" s="67">
        <v>15</v>
      </c>
      <c r="D29" s="67">
        <v>59</v>
      </c>
      <c r="E29" s="67">
        <v>8736</v>
      </c>
      <c r="F29" s="67">
        <v>10</v>
      </c>
      <c r="G29" s="67">
        <v>43</v>
      </c>
      <c r="H29" s="67">
        <v>160</v>
      </c>
      <c r="I29" s="275" t="s">
        <v>386</v>
      </c>
      <c r="J29" s="275" t="s">
        <v>386</v>
      </c>
      <c r="K29" s="275" t="s">
        <v>386</v>
      </c>
    </row>
    <row r="30" spans="1:12" s="255" customFormat="1" ht="18" customHeight="1" collapsed="1" x14ac:dyDescent="0.25">
      <c r="A30" s="251"/>
      <c r="B30" s="252">
        <v>2022</v>
      </c>
      <c r="C30" s="253">
        <v>6</v>
      </c>
      <c r="D30" s="253">
        <v>2</v>
      </c>
      <c r="E30" s="253">
        <v>574</v>
      </c>
      <c r="F30" s="253">
        <v>3</v>
      </c>
      <c r="G30" s="275" t="s">
        <v>386</v>
      </c>
      <c r="H30" s="253">
        <v>342</v>
      </c>
      <c r="I30" s="275" t="s">
        <v>386</v>
      </c>
      <c r="J30" s="275" t="s">
        <v>386</v>
      </c>
      <c r="K30" s="275" t="s">
        <v>386</v>
      </c>
      <c r="L30" s="250"/>
    </row>
    <row r="31" spans="1:12" ht="12" customHeight="1" x14ac:dyDescent="0.25">
      <c r="A31" s="158"/>
      <c r="B31" s="145">
        <v>2023</v>
      </c>
      <c r="C31" s="67">
        <v>1</v>
      </c>
      <c r="D31" s="219" t="s">
        <v>168</v>
      </c>
      <c r="E31" s="219" t="s">
        <v>168</v>
      </c>
      <c r="F31" s="67">
        <v>1</v>
      </c>
      <c r="G31" s="275" t="s">
        <v>168</v>
      </c>
      <c r="H31" s="219" t="s">
        <v>168</v>
      </c>
      <c r="I31" s="275" t="s">
        <v>386</v>
      </c>
      <c r="J31" s="275" t="s">
        <v>386</v>
      </c>
      <c r="K31" s="275" t="s">
        <v>386</v>
      </c>
    </row>
    <row r="32" spans="1:12" ht="12" customHeight="1" x14ac:dyDescent="0.25">
      <c r="A32" s="158"/>
      <c r="B32" s="145">
        <v>2024</v>
      </c>
      <c r="C32" s="256">
        <v>6</v>
      </c>
      <c r="D32" s="257">
        <v>6</v>
      </c>
      <c r="E32" s="257">
        <v>1784</v>
      </c>
      <c r="F32" s="256">
        <v>4</v>
      </c>
      <c r="G32" s="275" t="s">
        <v>168</v>
      </c>
      <c r="H32" s="257">
        <v>400</v>
      </c>
      <c r="I32" s="254">
        <v>1</v>
      </c>
      <c r="J32" s="275" t="s">
        <v>168</v>
      </c>
      <c r="K32" s="275" t="s">
        <v>168</v>
      </c>
      <c r="L32" s="155">
        <f>B32</f>
        <v>2024</v>
      </c>
    </row>
    <row r="33" spans="1:11" s="157" customFormat="1" hidden="1" outlineLevel="2" x14ac:dyDescent="0.25">
      <c r="A33" s="158" t="s">
        <v>169</v>
      </c>
      <c r="B33" s="145">
        <v>1998</v>
      </c>
      <c r="C33" s="159">
        <v>200</v>
      </c>
      <c r="D33" s="159">
        <v>280</v>
      </c>
      <c r="E33" s="159">
        <v>21751.7</v>
      </c>
      <c r="F33" s="159">
        <v>176</v>
      </c>
      <c r="G33" s="159">
        <v>238.7</v>
      </c>
      <c r="H33" s="159">
        <v>84.07</v>
      </c>
      <c r="I33" s="74">
        <v>18</v>
      </c>
      <c r="J33" s="74">
        <v>32.5</v>
      </c>
      <c r="K33" s="74">
        <v>44.33</v>
      </c>
    </row>
    <row r="34" spans="1:11" hidden="1" outlineLevel="1" x14ac:dyDescent="0.25">
      <c r="A34" s="158"/>
      <c r="B34" s="145">
        <v>1999</v>
      </c>
      <c r="C34" s="67">
        <v>148</v>
      </c>
      <c r="D34" s="67">
        <v>331.6</v>
      </c>
      <c r="E34" s="67">
        <v>16842.599999999999</v>
      </c>
      <c r="F34" s="67">
        <v>138</v>
      </c>
      <c r="G34" s="67">
        <v>228.6</v>
      </c>
      <c r="H34" s="67">
        <v>57.11</v>
      </c>
      <c r="I34" s="74" t="s">
        <v>170</v>
      </c>
      <c r="J34" s="275" t="s">
        <v>170</v>
      </c>
      <c r="K34" s="275" t="s">
        <v>170</v>
      </c>
    </row>
    <row r="35" spans="1:11" s="157" customFormat="1" ht="18" customHeight="1" collapsed="1" x14ac:dyDescent="0.25">
      <c r="A35" s="158" t="s">
        <v>169</v>
      </c>
      <c r="B35" s="145">
        <v>2000</v>
      </c>
      <c r="C35" s="159">
        <v>127</v>
      </c>
      <c r="D35" s="159">
        <v>175.8</v>
      </c>
      <c r="E35" s="159">
        <v>13466.7</v>
      </c>
      <c r="F35" s="159">
        <v>117</v>
      </c>
      <c r="G35" s="159">
        <v>135.1</v>
      </c>
      <c r="H35" s="159">
        <v>93.56</v>
      </c>
      <c r="I35" s="74">
        <v>4</v>
      </c>
      <c r="J35" s="74">
        <v>33.5</v>
      </c>
      <c r="K35" s="74">
        <v>18.86</v>
      </c>
    </row>
    <row r="36" spans="1:11" hidden="1" outlineLevel="1" x14ac:dyDescent="0.25">
      <c r="A36" s="158"/>
      <c r="B36" s="145">
        <v>2001</v>
      </c>
      <c r="C36" s="67">
        <v>165</v>
      </c>
      <c r="D36" s="67">
        <v>301.39999999999998</v>
      </c>
      <c r="E36" s="67">
        <v>17968.900000000001</v>
      </c>
      <c r="F36" s="67">
        <v>135</v>
      </c>
      <c r="G36" s="67">
        <v>152.4</v>
      </c>
      <c r="H36" s="67">
        <v>92.09</v>
      </c>
      <c r="I36" s="74">
        <v>4</v>
      </c>
      <c r="J36" s="74">
        <v>70.099999999999994</v>
      </c>
      <c r="K36" s="74">
        <v>10.220000000000001</v>
      </c>
    </row>
    <row r="37" spans="1:11" hidden="1" outlineLevel="1" x14ac:dyDescent="0.25">
      <c r="A37" s="158"/>
      <c r="B37" s="145">
        <v>2002</v>
      </c>
      <c r="C37" s="67">
        <v>167</v>
      </c>
      <c r="D37" s="67">
        <v>163.9</v>
      </c>
      <c r="E37" s="67">
        <v>13160.8</v>
      </c>
      <c r="F37" s="67">
        <v>151</v>
      </c>
      <c r="G37" s="67">
        <v>123.7</v>
      </c>
      <c r="H37" s="67">
        <v>89.72</v>
      </c>
      <c r="I37" s="275" t="s">
        <v>170</v>
      </c>
      <c r="J37" s="275" t="s">
        <v>170</v>
      </c>
      <c r="K37" s="275" t="s">
        <v>170</v>
      </c>
    </row>
    <row r="38" spans="1:11" hidden="1" outlineLevel="1" x14ac:dyDescent="0.25">
      <c r="A38" s="158"/>
      <c r="B38" s="145">
        <v>2003</v>
      </c>
      <c r="C38" s="67">
        <v>214</v>
      </c>
      <c r="D38" s="67">
        <v>179.1</v>
      </c>
      <c r="E38" s="67">
        <v>13991.1</v>
      </c>
      <c r="F38" s="67">
        <v>209</v>
      </c>
      <c r="G38" s="67">
        <v>163.9</v>
      </c>
      <c r="H38" s="67">
        <v>83.58</v>
      </c>
      <c r="I38" s="275" t="s">
        <v>170</v>
      </c>
      <c r="J38" s="275" t="s">
        <v>170</v>
      </c>
      <c r="K38" s="275" t="s">
        <v>170</v>
      </c>
    </row>
    <row r="39" spans="1:11" hidden="1" outlineLevel="1" x14ac:dyDescent="0.25">
      <c r="A39" s="158"/>
      <c r="B39" s="145">
        <v>2004</v>
      </c>
      <c r="C39" s="67">
        <v>189</v>
      </c>
      <c r="D39" s="67">
        <v>308.5</v>
      </c>
      <c r="E39" s="67">
        <v>15424.1</v>
      </c>
      <c r="F39" s="67">
        <v>180</v>
      </c>
      <c r="G39" s="67">
        <v>191.5</v>
      </c>
      <c r="H39" s="67">
        <v>72.73</v>
      </c>
      <c r="I39" s="74">
        <v>3</v>
      </c>
      <c r="J39" s="74">
        <v>92</v>
      </c>
      <c r="K39" s="74">
        <v>8.3699999999999992</v>
      </c>
    </row>
    <row r="40" spans="1:11" s="157" customFormat="1" ht="18" hidden="1" customHeight="1" outlineLevel="1" x14ac:dyDescent="0.25">
      <c r="A40" s="158"/>
      <c r="B40" s="145">
        <v>2005</v>
      </c>
      <c r="C40" s="159">
        <v>258</v>
      </c>
      <c r="D40" s="159">
        <v>201.7</v>
      </c>
      <c r="E40" s="159">
        <v>18261.7</v>
      </c>
      <c r="F40" s="159">
        <v>257</v>
      </c>
      <c r="G40" s="159">
        <v>200.3</v>
      </c>
      <c r="H40" s="159">
        <v>90.95</v>
      </c>
      <c r="I40" s="74" t="s">
        <v>168</v>
      </c>
      <c r="J40" s="74" t="s">
        <v>171</v>
      </c>
      <c r="K40" s="74" t="s">
        <v>171</v>
      </c>
    </row>
    <row r="41" spans="1:11" hidden="1" outlineLevel="1" x14ac:dyDescent="0.25">
      <c r="A41" s="158"/>
      <c r="B41" s="145">
        <v>2006</v>
      </c>
      <c r="C41" s="67">
        <v>175</v>
      </c>
      <c r="D41" s="67">
        <v>144.9</v>
      </c>
      <c r="E41" s="67">
        <v>13528.2</v>
      </c>
      <c r="F41" s="67">
        <v>142</v>
      </c>
      <c r="G41" s="67">
        <v>113.1</v>
      </c>
      <c r="H41" s="67">
        <v>109.23</v>
      </c>
      <c r="I41" s="74">
        <v>29</v>
      </c>
      <c r="J41" s="74">
        <v>20.3</v>
      </c>
      <c r="K41" s="74">
        <v>41.59</v>
      </c>
    </row>
    <row r="42" spans="1:11" hidden="1" outlineLevel="1" x14ac:dyDescent="0.25">
      <c r="A42" s="158"/>
      <c r="B42" s="145">
        <v>2007</v>
      </c>
      <c r="C42" s="67">
        <v>155</v>
      </c>
      <c r="D42" s="67">
        <v>196.1</v>
      </c>
      <c r="E42" s="67">
        <v>11911.9</v>
      </c>
      <c r="F42" s="67">
        <v>128</v>
      </c>
      <c r="G42" s="67">
        <v>88.3</v>
      </c>
      <c r="H42" s="67">
        <v>104.63</v>
      </c>
      <c r="I42" s="74">
        <v>17</v>
      </c>
      <c r="J42" s="74">
        <v>88.2</v>
      </c>
      <c r="K42" s="74">
        <v>19.95</v>
      </c>
    </row>
    <row r="43" spans="1:11" hidden="1" outlineLevel="1" x14ac:dyDescent="0.25">
      <c r="A43" s="158"/>
      <c r="B43" s="145">
        <v>2008</v>
      </c>
      <c r="C43" s="67">
        <v>101</v>
      </c>
      <c r="D43" s="67">
        <v>167.8</v>
      </c>
      <c r="E43" s="67">
        <v>8548.4</v>
      </c>
      <c r="F43" s="67">
        <v>88</v>
      </c>
      <c r="G43" s="67">
        <v>65.8</v>
      </c>
      <c r="H43" s="67">
        <v>86.39</v>
      </c>
      <c r="I43" s="74">
        <v>5</v>
      </c>
      <c r="J43" s="74">
        <v>76.599999999999994</v>
      </c>
      <c r="K43" s="74">
        <v>21.48</v>
      </c>
    </row>
    <row r="44" spans="1:11" hidden="1" outlineLevel="1" x14ac:dyDescent="0.25">
      <c r="A44" s="158"/>
      <c r="B44" s="145">
        <v>2009</v>
      </c>
      <c r="C44" s="67">
        <v>73</v>
      </c>
      <c r="D44" s="67">
        <v>66.5</v>
      </c>
      <c r="E44" s="67">
        <v>4586.2</v>
      </c>
      <c r="F44" s="67">
        <v>69</v>
      </c>
      <c r="G44" s="67">
        <v>53</v>
      </c>
      <c r="H44" s="67">
        <v>81.98</v>
      </c>
      <c r="I44" s="279" t="s">
        <v>42</v>
      </c>
      <c r="J44" s="279" t="s">
        <v>42</v>
      </c>
      <c r="K44" s="279" t="s">
        <v>42</v>
      </c>
    </row>
    <row r="45" spans="1:11" s="157" customFormat="1" ht="18" customHeight="1" collapsed="1" x14ac:dyDescent="0.25">
      <c r="A45" s="158"/>
      <c r="B45" s="145">
        <v>2010</v>
      </c>
      <c r="C45" s="159">
        <v>130</v>
      </c>
      <c r="D45" s="159">
        <v>135</v>
      </c>
      <c r="E45" s="159">
        <v>10604</v>
      </c>
      <c r="F45" s="159">
        <v>125</v>
      </c>
      <c r="G45" s="159">
        <v>98</v>
      </c>
      <c r="H45" s="159">
        <v>98.82</v>
      </c>
      <c r="I45" s="275" t="s">
        <v>168</v>
      </c>
      <c r="J45" s="275" t="s">
        <v>168</v>
      </c>
      <c r="K45" s="275" t="s">
        <v>168</v>
      </c>
    </row>
    <row r="46" spans="1:11" hidden="1" outlineLevel="1" x14ac:dyDescent="0.25">
      <c r="A46" s="158"/>
      <c r="B46" s="145">
        <v>2011</v>
      </c>
      <c r="C46" s="67">
        <v>169</v>
      </c>
      <c r="D46" s="67">
        <v>157</v>
      </c>
      <c r="E46" s="67">
        <v>13339</v>
      </c>
      <c r="F46" s="67">
        <v>161</v>
      </c>
      <c r="G46" s="67">
        <v>123</v>
      </c>
      <c r="H46" s="67">
        <v>101.56</v>
      </c>
      <c r="I46" s="74">
        <v>3</v>
      </c>
      <c r="J46" s="74">
        <v>4</v>
      </c>
      <c r="K46" s="74">
        <v>67.5</v>
      </c>
    </row>
    <row r="47" spans="1:11" hidden="1" outlineLevel="1" x14ac:dyDescent="0.25">
      <c r="A47" s="158"/>
      <c r="B47" s="145">
        <v>2012</v>
      </c>
      <c r="C47" s="67">
        <v>150</v>
      </c>
      <c r="D47" s="67">
        <v>775</v>
      </c>
      <c r="E47" s="67">
        <v>14161</v>
      </c>
      <c r="F47" s="67">
        <v>138</v>
      </c>
      <c r="G47" s="67">
        <v>111</v>
      </c>
      <c r="H47" s="67">
        <v>87.86</v>
      </c>
      <c r="I47" s="74">
        <v>3</v>
      </c>
      <c r="J47" s="74">
        <v>8</v>
      </c>
      <c r="K47" s="74">
        <v>16.27</v>
      </c>
    </row>
    <row r="48" spans="1:11" hidden="1" outlineLevel="1" x14ac:dyDescent="0.25">
      <c r="A48" s="158"/>
      <c r="B48" s="145">
        <v>2013</v>
      </c>
      <c r="C48" s="67">
        <v>275</v>
      </c>
      <c r="D48" s="67">
        <v>253</v>
      </c>
      <c r="E48" s="67">
        <v>22316</v>
      </c>
      <c r="F48" s="67">
        <v>259</v>
      </c>
      <c r="G48" s="67">
        <v>215</v>
      </c>
      <c r="H48" s="67">
        <v>98.37</v>
      </c>
      <c r="I48" s="74">
        <v>6</v>
      </c>
      <c r="J48" s="74">
        <v>16</v>
      </c>
      <c r="K48" s="74">
        <v>20.37</v>
      </c>
    </row>
    <row r="49" spans="1:12" hidden="1" outlineLevel="1" x14ac:dyDescent="0.25">
      <c r="A49" s="158"/>
      <c r="B49" s="145">
        <v>2014</v>
      </c>
      <c r="C49" s="67">
        <v>150</v>
      </c>
      <c r="D49" s="67">
        <v>151</v>
      </c>
      <c r="E49" s="67">
        <v>15043</v>
      </c>
      <c r="F49" s="67">
        <v>141</v>
      </c>
      <c r="G49" s="67">
        <v>112</v>
      </c>
      <c r="H49" s="67">
        <v>127.05</v>
      </c>
      <c r="I49" s="74" t="s">
        <v>168</v>
      </c>
      <c r="J49" s="74" t="s">
        <v>171</v>
      </c>
      <c r="K49" s="74" t="s">
        <v>171</v>
      </c>
    </row>
    <row r="50" spans="1:12" s="157" customFormat="1" ht="18" customHeight="1" collapsed="1" x14ac:dyDescent="0.25">
      <c r="A50" s="158"/>
      <c r="B50" s="145">
        <v>2015</v>
      </c>
      <c r="C50" s="159">
        <v>278</v>
      </c>
      <c r="D50" s="159">
        <v>263</v>
      </c>
      <c r="E50" s="159">
        <v>24869</v>
      </c>
      <c r="F50" s="159">
        <v>268</v>
      </c>
      <c r="G50" s="159">
        <v>248</v>
      </c>
      <c r="H50" s="159">
        <v>98.47</v>
      </c>
      <c r="I50" s="74" t="s">
        <v>168</v>
      </c>
      <c r="J50" s="275" t="s">
        <v>168</v>
      </c>
      <c r="K50" s="275" t="s">
        <v>168</v>
      </c>
    </row>
    <row r="51" spans="1:12" ht="13.5" hidden="1" customHeight="1" outlineLevel="1" x14ac:dyDescent="0.25">
      <c r="A51" s="158"/>
      <c r="B51" s="145">
        <v>2016</v>
      </c>
      <c r="C51" s="67">
        <v>247</v>
      </c>
      <c r="D51" s="67">
        <v>228</v>
      </c>
      <c r="E51" s="67">
        <v>21776</v>
      </c>
      <c r="F51" s="67">
        <v>234</v>
      </c>
      <c r="G51" s="67">
        <v>187</v>
      </c>
      <c r="H51" s="67">
        <v>112</v>
      </c>
      <c r="I51" s="74" t="s">
        <v>168</v>
      </c>
      <c r="J51" s="74" t="s">
        <v>171</v>
      </c>
      <c r="K51" s="74" t="s">
        <v>171</v>
      </c>
    </row>
    <row r="52" spans="1:12" ht="13.5" hidden="1" customHeight="1" outlineLevel="1" x14ac:dyDescent="0.25">
      <c r="A52" s="158"/>
      <c r="B52" s="145">
        <v>2017</v>
      </c>
      <c r="C52" s="67">
        <v>201</v>
      </c>
      <c r="D52" s="67">
        <v>212</v>
      </c>
      <c r="E52" s="67">
        <v>25232</v>
      </c>
      <c r="F52" s="67">
        <v>180</v>
      </c>
      <c r="G52" s="67">
        <v>180</v>
      </c>
      <c r="H52" s="67">
        <v>116.44</v>
      </c>
      <c r="I52" s="74">
        <v>7</v>
      </c>
      <c r="J52" s="74">
        <v>29</v>
      </c>
      <c r="K52" s="74">
        <v>19.89</v>
      </c>
    </row>
    <row r="53" spans="1:12" ht="13.5" hidden="1" customHeight="1" outlineLevel="1" x14ac:dyDescent="0.25">
      <c r="A53" s="158"/>
      <c r="B53" s="145">
        <v>2018</v>
      </c>
      <c r="C53" s="67">
        <v>282</v>
      </c>
      <c r="D53" s="67">
        <v>382</v>
      </c>
      <c r="E53" s="67">
        <v>30950</v>
      </c>
      <c r="F53" s="67">
        <v>245</v>
      </c>
      <c r="G53" s="67">
        <v>187</v>
      </c>
      <c r="H53" s="67">
        <v>122.34</v>
      </c>
      <c r="I53" s="74">
        <v>18</v>
      </c>
      <c r="J53" s="74">
        <v>116</v>
      </c>
      <c r="K53" s="74">
        <v>35.909999999999997</v>
      </c>
    </row>
    <row r="54" spans="1:12" ht="13.5" hidden="1" customHeight="1" outlineLevel="1" x14ac:dyDescent="0.25">
      <c r="A54" s="158"/>
      <c r="B54" s="145">
        <v>2019</v>
      </c>
      <c r="C54" s="67">
        <v>176</v>
      </c>
      <c r="D54" s="67">
        <v>191</v>
      </c>
      <c r="E54" s="67">
        <v>21164</v>
      </c>
      <c r="F54" s="67">
        <v>164</v>
      </c>
      <c r="G54" s="67">
        <v>140</v>
      </c>
      <c r="H54" s="67">
        <v>131.15</v>
      </c>
      <c r="I54" s="74" t="s">
        <v>168</v>
      </c>
      <c r="J54" s="74" t="s">
        <v>171</v>
      </c>
      <c r="K54" s="74" t="s">
        <v>171</v>
      </c>
    </row>
    <row r="55" spans="1:12" s="157" customFormat="1" ht="18" customHeight="1" collapsed="1" x14ac:dyDescent="0.25">
      <c r="A55" s="158"/>
      <c r="B55" s="145">
        <v>2020</v>
      </c>
      <c r="C55" s="159">
        <v>209</v>
      </c>
      <c r="D55" s="159">
        <v>264</v>
      </c>
      <c r="E55" s="159">
        <v>23443</v>
      </c>
      <c r="F55" s="159">
        <v>189</v>
      </c>
      <c r="G55" s="159">
        <v>183</v>
      </c>
      <c r="H55" s="159">
        <v>102.05</v>
      </c>
      <c r="I55" s="74" t="s">
        <v>168</v>
      </c>
      <c r="J55" s="275" t="s">
        <v>168</v>
      </c>
      <c r="K55" s="275" t="s">
        <v>168</v>
      </c>
    </row>
    <row r="56" spans="1:12" ht="12" hidden="1" customHeight="1" outlineLevel="1" x14ac:dyDescent="0.25">
      <c r="A56" s="158"/>
      <c r="B56" s="145">
        <v>2021</v>
      </c>
      <c r="C56" s="67">
        <v>260</v>
      </c>
      <c r="D56" s="74" t="s">
        <v>207</v>
      </c>
      <c r="E56" s="74" t="s">
        <v>207</v>
      </c>
      <c r="F56" s="67">
        <v>257</v>
      </c>
      <c r="G56" s="67">
        <v>276</v>
      </c>
      <c r="H56" s="67">
        <v>214</v>
      </c>
      <c r="I56" s="74">
        <v>3</v>
      </c>
      <c r="J56" s="74" t="s">
        <v>207</v>
      </c>
      <c r="K56" s="74">
        <v>69</v>
      </c>
    </row>
    <row r="57" spans="1:12" s="262" customFormat="1" ht="18" customHeight="1" collapsed="1" x14ac:dyDescent="0.25">
      <c r="A57" s="259"/>
      <c r="B57" s="260">
        <v>2022</v>
      </c>
      <c r="C57" s="261">
        <v>183</v>
      </c>
      <c r="D57" s="261">
        <v>151</v>
      </c>
      <c r="E57" s="261">
        <v>32513</v>
      </c>
      <c r="F57" s="261">
        <v>181</v>
      </c>
      <c r="G57" s="275" t="s">
        <v>386</v>
      </c>
      <c r="H57" s="261">
        <v>224</v>
      </c>
      <c r="I57" s="275" t="s">
        <v>386</v>
      </c>
      <c r="J57" s="275" t="s">
        <v>386</v>
      </c>
      <c r="K57" s="275" t="s">
        <v>386</v>
      </c>
      <c r="L57" s="258"/>
    </row>
    <row r="58" spans="1:12" ht="12" customHeight="1" x14ac:dyDescent="0.25">
      <c r="A58" s="158"/>
      <c r="B58" s="145">
        <v>2023</v>
      </c>
      <c r="C58" s="67">
        <v>107</v>
      </c>
      <c r="D58" s="67">
        <v>96</v>
      </c>
      <c r="E58" s="67">
        <v>22221</v>
      </c>
      <c r="F58" s="67">
        <v>104</v>
      </c>
      <c r="G58" s="67">
        <v>89</v>
      </c>
      <c r="H58" s="67">
        <v>245</v>
      </c>
      <c r="I58" s="275" t="s">
        <v>386</v>
      </c>
      <c r="J58" s="275" t="s">
        <v>386</v>
      </c>
      <c r="K58" s="275" t="s">
        <v>386</v>
      </c>
    </row>
    <row r="59" spans="1:12" ht="12" customHeight="1" x14ac:dyDescent="0.25">
      <c r="A59" s="158"/>
      <c r="B59" s="145">
        <v>2024</v>
      </c>
      <c r="C59" s="263">
        <v>42</v>
      </c>
      <c r="D59" s="263">
        <v>48</v>
      </c>
      <c r="E59" s="263">
        <v>7467</v>
      </c>
      <c r="F59" s="263">
        <v>41</v>
      </c>
      <c r="G59" s="275" t="s">
        <v>168</v>
      </c>
      <c r="H59" s="264">
        <v>157</v>
      </c>
      <c r="I59" s="275" t="s">
        <v>386</v>
      </c>
      <c r="J59" s="275" t="s">
        <v>386</v>
      </c>
      <c r="K59" s="275" t="s">
        <v>386</v>
      </c>
    </row>
    <row r="60" spans="1:12" s="157" customFormat="1" hidden="1" outlineLevel="1" x14ac:dyDescent="0.25">
      <c r="A60" s="158" t="s">
        <v>172</v>
      </c>
      <c r="B60" s="145">
        <v>1998</v>
      </c>
      <c r="C60" s="159">
        <v>505</v>
      </c>
      <c r="D60" s="159">
        <v>592.79999999999995</v>
      </c>
      <c r="E60" s="159">
        <v>29853.200000000001</v>
      </c>
      <c r="F60" s="159">
        <v>473</v>
      </c>
      <c r="G60" s="159">
        <v>385.1</v>
      </c>
      <c r="H60" s="159">
        <v>72.650000000000006</v>
      </c>
      <c r="I60" s="74">
        <v>30</v>
      </c>
      <c r="J60" s="74">
        <v>203.7</v>
      </c>
      <c r="K60" s="74">
        <v>8.8800000000000008</v>
      </c>
    </row>
    <row r="61" spans="1:12" hidden="1" outlineLevel="1" x14ac:dyDescent="0.25">
      <c r="A61" s="158"/>
      <c r="B61" s="145">
        <v>1999</v>
      </c>
      <c r="C61" s="67">
        <v>605</v>
      </c>
      <c r="D61" s="67">
        <v>637.20000000000005</v>
      </c>
      <c r="E61" s="67">
        <v>37038.6</v>
      </c>
      <c r="F61" s="67">
        <v>537</v>
      </c>
      <c r="G61" s="67">
        <v>414.6</v>
      </c>
      <c r="H61" s="67">
        <v>77.319999999999993</v>
      </c>
      <c r="I61" s="74">
        <v>60</v>
      </c>
      <c r="J61" s="74">
        <v>198</v>
      </c>
      <c r="K61" s="74">
        <v>22.86</v>
      </c>
    </row>
    <row r="62" spans="1:12" s="157" customFormat="1" ht="18" customHeight="1" collapsed="1" x14ac:dyDescent="0.25">
      <c r="A62" s="158" t="s">
        <v>172</v>
      </c>
      <c r="B62" s="145">
        <v>2000</v>
      </c>
      <c r="C62" s="159">
        <v>436</v>
      </c>
      <c r="D62" s="159">
        <v>476.7</v>
      </c>
      <c r="E62" s="159">
        <v>28762.3</v>
      </c>
      <c r="F62" s="159">
        <v>372</v>
      </c>
      <c r="G62" s="159">
        <v>301.2</v>
      </c>
      <c r="H62" s="159">
        <v>85.72</v>
      </c>
      <c r="I62" s="74">
        <v>61</v>
      </c>
      <c r="J62" s="74">
        <v>167.6</v>
      </c>
      <c r="K62" s="74">
        <v>13.34</v>
      </c>
    </row>
    <row r="63" spans="1:12" hidden="1" outlineLevel="1" x14ac:dyDescent="0.25">
      <c r="A63" s="158"/>
      <c r="B63" s="145">
        <v>2001</v>
      </c>
      <c r="C63" s="67">
        <v>427</v>
      </c>
      <c r="D63" s="67">
        <v>502.2</v>
      </c>
      <c r="E63" s="67">
        <v>27854</v>
      </c>
      <c r="F63" s="67">
        <v>395</v>
      </c>
      <c r="G63" s="67">
        <v>308.60000000000002</v>
      </c>
      <c r="H63" s="67">
        <v>82.83</v>
      </c>
      <c r="I63" s="74">
        <v>28</v>
      </c>
      <c r="J63" s="74">
        <v>187.5</v>
      </c>
      <c r="K63" s="74">
        <v>11.51</v>
      </c>
    </row>
    <row r="64" spans="1:12" hidden="1" outlineLevel="1" x14ac:dyDescent="0.25">
      <c r="A64" s="158"/>
      <c r="B64" s="145">
        <v>2002</v>
      </c>
      <c r="C64" s="67">
        <v>436</v>
      </c>
      <c r="D64" s="67">
        <v>371.4</v>
      </c>
      <c r="E64" s="67">
        <v>29199</v>
      </c>
      <c r="F64" s="67">
        <v>420</v>
      </c>
      <c r="G64" s="67">
        <v>317.7</v>
      </c>
      <c r="H64" s="67">
        <v>89.99</v>
      </c>
      <c r="I64" s="74">
        <v>16</v>
      </c>
      <c r="J64" s="74">
        <v>53.6</v>
      </c>
      <c r="K64" s="74">
        <v>46.86</v>
      </c>
    </row>
    <row r="65" spans="1:11" hidden="1" outlineLevel="1" x14ac:dyDescent="0.25">
      <c r="A65" s="158"/>
      <c r="B65" s="145">
        <v>2003</v>
      </c>
      <c r="C65" s="67">
        <v>364</v>
      </c>
      <c r="D65" s="67">
        <v>287.3</v>
      </c>
      <c r="E65" s="67">
        <v>24005.7</v>
      </c>
      <c r="F65" s="67">
        <v>357</v>
      </c>
      <c r="G65" s="67">
        <v>270.3</v>
      </c>
      <c r="H65" s="67">
        <v>87.63</v>
      </c>
      <c r="I65" s="74">
        <v>6</v>
      </c>
      <c r="J65" s="74">
        <v>14.6</v>
      </c>
      <c r="K65" s="74">
        <v>15.59</v>
      </c>
    </row>
    <row r="66" spans="1:11" hidden="1" outlineLevel="1" x14ac:dyDescent="0.25">
      <c r="A66" s="158"/>
      <c r="B66" s="145">
        <v>2004</v>
      </c>
      <c r="C66" s="67">
        <v>286</v>
      </c>
      <c r="D66" s="67">
        <v>382.5</v>
      </c>
      <c r="E66" s="67">
        <v>22711.9</v>
      </c>
      <c r="F66" s="67">
        <v>262</v>
      </c>
      <c r="G66" s="67">
        <v>213.1</v>
      </c>
      <c r="H66" s="67">
        <v>93.22</v>
      </c>
      <c r="I66" s="74">
        <v>18</v>
      </c>
      <c r="J66" s="74">
        <v>91.1</v>
      </c>
      <c r="K66" s="74">
        <v>18.82</v>
      </c>
    </row>
    <row r="67" spans="1:11" s="157" customFormat="1" ht="18" hidden="1" customHeight="1" outlineLevel="1" x14ac:dyDescent="0.25">
      <c r="A67" s="158"/>
      <c r="B67" s="145">
        <v>2005</v>
      </c>
      <c r="C67" s="159">
        <v>242</v>
      </c>
      <c r="D67" s="159">
        <v>294.39999999999998</v>
      </c>
      <c r="E67" s="159">
        <v>20112.900000000001</v>
      </c>
      <c r="F67" s="159">
        <v>222</v>
      </c>
      <c r="G67" s="159">
        <v>198.5</v>
      </c>
      <c r="H67" s="159">
        <v>86.95</v>
      </c>
      <c r="I67" s="74">
        <v>5</v>
      </c>
      <c r="J67" s="74">
        <v>61.7</v>
      </c>
      <c r="K67" s="74">
        <v>28.11</v>
      </c>
    </row>
    <row r="68" spans="1:11" hidden="1" outlineLevel="1" x14ac:dyDescent="0.25">
      <c r="A68" s="158"/>
      <c r="B68" s="145">
        <v>2006</v>
      </c>
      <c r="C68" s="67">
        <v>135</v>
      </c>
      <c r="D68" s="67">
        <v>151.1</v>
      </c>
      <c r="E68" s="67">
        <v>10991.1</v>
      </c>
      <c r="F68" s="67">
        <v>132</v>
      </c>
      <c r="G68" s="67">
        <v>99.4</v>
      </c>
      <c r="H68" s="67">
        <v>105.94</v>
      </c>
      <c r="I68" s="275" t="s">
        <v>168</v>
      </c>
      <c r="J68" s="275" t="s">
        <v>168</v>
      </c>
      <c r="K68" s="275" t="s">
        <v>168</v>
      </c>
    </row>
    <row r="69" spans="1:11" hidden="1" outlineLevel="1" x14ac:dyDescent="0.25">
      <c r="A69" s="158"/>
      <c r="B69" s="145">
        <v>2007</v>
      </c>
      <c r="C69" s="67">
        <v>107</v>
      </c>
      <c r="D69" s="67">
        <v>145.1</v>
      </c>
      <c r="E69" s="67">
        <v>7951.5</v>
      </c>
      <c r="F69" s="67">
        <v>93</v>
      </c>
      <c r="G69" s="67">
        <v>76.8</v>
      </c>
      <c r="H69" s="67">
        <v>86.66</v>
      </c>
      <c r="I69" s="74">
        <v>7</v>
      </c>
      <c r="J69" s="74">
        <v>40.4</v>
      </c>
      <c r="K69" s="74">
        <v>21.11</v>
      </c>
    </row>
    <row r="70" spans="1:11" hidden="1" outlineLevel="1" x14ac:dyDescent="0.25">
      <c r="A70" s="158"/>
      <c r="B70" s="145">
        <v>2008</v>
      </c>
      <c r="C70" s="67">
        <v>142</v>
      </c>
      <c r="D70" s="67">
        <v>216.9</v>
      </c>
      <c r="E70" s="67">
        <v>11060.7</v>
      </c>
      <c r="F70" s="67">
        <v>131</v>
      </c>
      <c r="G70" s="67">
        <v>95.1</v>
      </c>
      <c r="H70" s="67">
        <v>99.42</v>
      </c>
      <c r="I70" s="275" t="s">
        <v>168</v>
      </c>
      <c r="J70" s="275" t="s">
        <v>168</v>
      </c>
      <c r="K70" s="74" t="s">
        <v>43</v>
      </c>
    </row>
    <row r="71" spans="1:11" hidden="1" outlineLevel="1" x14ac:dyDescent="0.25">
      <c r="A71" s="158"/>
      <c r="B71" s="145">
        <v>2009</v>
      </c>
      <c r="C71" s="67">
        <v>208</v>
      </c>
      <c r="D71" s="67">
        <v>227.6</v>
      </c>
      <c r="E71" s="67">
        <v>16390.400000000001</v>
      </c>
      <c r="F71" s="67">
        <v>196</v>
      </c>
      <c r="G71" s="67">
        <v>138</v>
      </c>
      <c r="H71" s="67">
        <v>108.82</v>
      </c>
      <c r="I71" s="74">
        <v>3</v>
      </c>
      <c r="J71" s="74">
        <v>7.9</v>
      </c>
      <c r="K71" s="74">
        <v>26.97</v>
      </c>
    </row>
    <row r="72" spans="1:11" s="157" customFormat="1" ht="18" customHeight="1" collapsed="1" x14ac:dyDescent="0.25">
      <c r="A72" s="158"/>
      <c r="B72" s="145">
        <v>2010</v>
      </c>
      <c r="C72" s="159">
        <v>208</v>
      </c>
      <c r="D72" s="159">
        <v>201</v>
      </c>
      <c r="E72" s="159">
        <v>15506</v>
      </c>
      <c r="F72" s="159">
        <v>191</v>
      </c>
      <c r="G72" s="159">
        <v>140</v>
      </c>
      <c r="H72" s="159">
        <v>95.77</v>
      </c>
      <c r="I72" s="74">
        <v>9</v>
      </c>
      <c r="J72" s="74">
        <v>34</v>
      </c>
      <c r="K72" s="74">
        <v>42.01</v>
      </c>
    </row>
    <row r="73" spans="1:11" hidden="1" outlineLevel="1" x14ac:dyDescent="0.25">
      <c r="A73" s="158"/>
      <c r="B73" s="145">
        <v>2011</v>
      </c>
      <c r="C73" s="67">
        <v>243</v>
      </c>
      <c r="D73" s="67">
        <v>234</v>
      </c>
      <c r="E73" s="67">
        <v>19881</v>
      </c>
      <c r="F73" s="67">
        <v>214</v>
      </c>
      <c r="G73" s="67">
        <v>168</v>
      </c>
      <c r="H73" s="67">
        <v>106.9</v>
      </c>
      <c r="I73" s="74">
        <v>8</v>
      </c>
      <c r="J73" s="74">
        <v>20</v>
      </c>
      <c r="K73" s="74">
        <v>22.36</v>
      </c>
    </row>
    <row r="74" spans="1:11" hidden="1" outlineLevel="1" x14ac:dyDescent="0.25">
      <c r="A74" s="158"/>
      <c r="B74" s="145">
        <v>2012</v>
      </c>
      <c r="C74" s="67">
        <v>160</v>
      </c>
      <c r="D74" s="67">
        <v>203</v>
      </c>
      <c r="E74" s="67">
        <v>12388</v>
      </c>
      <c r="F74" s="67">
        <v>155</v>
      </c>
      <c r="G74" s="67">
        <v>139</v>
      </c>
      <c r="H74" s="67">
        <v>86.62</v>
      </c>
      <c r="I74" s="275" t="s">
        <v>168</v>
      </c>
      <c r="J74" s="275" t="s">
        <v>168</v>
      </c>
      <c r="K74" s="275" t="s">
        <v>168</v>
      </c>
    </row>
    <row r="75" spans="1:11" hidden="1" outlineLevel="1" x14ac:dyDescent="0.25">
      <c r="A75" s="158"/>
      <c r="B75" s="145">
        <v>2013</v>
      </c>
      <c r="C75" s="67">
        <v>125</v>
      </c>
      <c r="D75" s="67">
        <v>176</v>
      </c>
      <c r="E75" s="67">
        <v>13173</v>
      </c>
      <c r="F75" s="67">
        <v>119</v>
      </c>
      <c r="G75" s="67">
        <v>116</v>
      </c>
      <c r="H75" s="67">
        <v>99.57</v>
      </c>
      <c r="I75" s="74">
        <v>4</v>
      </c>
      <c r="J75" s="74">
        <v>53</v>
      </c>
      <c r="K75" s="74">
        <v>27.25</v>
      </c>
    </row>
    <row r="76" spans="1:11" hidden="1" outlineLevel="1" x14ac:dyDescent="0.25">
      <c r="A76" s="158"/>
      <c r="B76" s="145">
        <v>2014</v>
      </c>
      <c r="C76" s="67">
        <v>195</v>
      </c>
      <c r="D76" s="67">
        <v>141</v>
      </c>
      <c r="E76" s="67">
        <v>16200</v>
      </c>
      <c r="F76" s="67">
        <v>193</v>
      </c>
      <c r="G76" s="67">
        <v>134</v>
      </c>
      <c r="H76" s="67">
        <v>119.26</v>
      </c>
      <c r="I76" s="74" t="s">
        <v>168</v>
      </c>
      <c r="J76" s="74" t="s">
        <v>171</v>
      </c>
      <c r="K76" s="74" t="s">
        <v>171</v>
      </c>
    </row>
    <row r="77" spans="1:11" s="157" customFormat="1" ht="18" customHeight="1" collapsed="1" x14ac:dyDescent="0.25">
      <c r="A77" s="158"/>
      <c r="B77" s="145">
        <v>2015</v>
      </c>
      <c r="C77" s="159">
        <v>194</v>
      </c>
      <c r="D77" s="159">
        <v>193</v>
      </c>
      <c r="E77" s="159">
        <v>18095</v>
      </c>
      <c r="F77" s="159">
        <v>180</v>
      </c>
      <c r="G77" s="159">
        <v>123</v>
      </c>
      <c r="H77" s="159">
        <v>124.24</v>
      </c>
      <c r="I77" s="74">
        <v>5</v>
      </c>
      <c r="J77" s="74">
        <v>21</v>
      </c>
      <c r="K77" s="74">
        <v>52.53</v>
      </c>
    </row>
    <row r="78" spans="1:11" hidden="1" outlineLevel="1" x14ac:dyDescent="0.25">
      <c r="A78" s="158"/>
      <c r="B78" s="145">
        <v>2016</v>
      </c>
      <c r="C78" s="67">
        <v>207</v>
      </c>
      <c r="D78" s="67">
        <v>214</v>
      </c>
      <c r="E78" s="67">
        <v>22389</v>
      </c>
      <c r="F78" s="67">
        <v>200</v>
      </c>
      <c r="G78" s="67">
        <v>160</v>
      </c>
      <c r="H78" s="67">
        <v>136.30000000000001</v>
      </c>
      <c r="I78" s="74">
        <v>3</v>
      </c>
      <c r="J78" s="74">
        <v>44</v>
      </c>
      <c r="K78" s="74">
        <v>6.3</v>
      </c>
    </row>
    <row r="79" spans="1:11" hidden="1" outlineLevel="1" x14ac:dyDescent="0.25">
      <c r="A79" s="158"/>
      <c r="B79" s="145">
        <v>2017</v>
      </c>
      <c r="C79" s="67">
        <v>123</v>
      </c>
      <c r="D79" s="67">
        <v>122</v>
      </c>
      <c r="E79" s="67">
        <v>14267</v>
      </c>
      <c r="F79" s="67">
        <v>120</v>
      </c>
      <c r="G79" s="67">
        <v>106</v>
      </c>
      <c r="H79" s="67">
        <v>127.59</v>
      </c>
      <c r="I79" s="74" t="s">
        <v>168</v>
      </c>
      <c r="J79" s="74" t="s">
        <v>171</v>
      </c>
      <c r="K79" s="74" t="s">
        <v>171</v>
      </c>
    </row>
    <row r="80" spans="1:11" hidden="1" outlineLevel="1" x14ac:dyDescent="0.25">
      <c r="A80" s="158"/>
      <c r="B80" s="145">
        <v>2018</v>
      </c>
      <c r="C80" s="67">
        <v>231</v>
      </c>
      <c r="D80" s="67">
        <v>214</v>
      </c>
      <c r="E80" s="67">
        <v>28748</v>
      </c>
      <c r="F80" s="67">
        <v>220</v>
      </c>
      <c r="G80" s="67">
        <v>185</v>
      </c>
      <c r="H80" s="67">
        <v>151.37</v>
      </c>
      <c r="I80" s="74" t="s">
        <v>168</v>
      </c>
      <c r="J80" s="74" t="s">
        <v>40</v>
      </c>
      <c r="K80" s="74" t="s">
        <v>40</v>
      </c>
    </row>
    <row r="81" spans="1:11" ht="12" hidden="1" customHeight="1" outlineLevel="2" x14ac:dyDescent="0.25">
      <c r="A81" s="158"/>
      <c r="B81" s="145">
        <v>2019</v>
      </c>
      <c r="C81" s="67">
        <v>107</v>
      </c>
      <c r="D81" s="67">
        <v>97</v>
      </c>
      <c r="E81" s="67">
        <v>15049</v>
      </c>
      <c r="F81" s="67">
        <v>102</v>
      </c>
      <c r="G81" s="67">
        <v>91</v>
      </c>
      <c r="H81" s="67">
        <v>162.57</v>
      </c>
      <c r="I81" s="74" t="s">
        <v>168</v>
      </c>
      <c r="J81" s="74" t="s">
        <v>40</v>
      </c>
      <c r="K81" s="74" t="s">
        <v>40</v>
      </c>
    </row>
    <row r="82" spans="1:11" s="157" customFormat="1" ht="18" customHeight="1" collapsed="1" x14ac:dyDescent="0.25">
      <c r="A82" s="158"/>
      <c r="B82" s="145">
        <v>2020</v>
      </c>
      <c r="C82" s="159">
        <v>67</v>
      </c>
      <c r="D82" s="159">
        <v>91</v>
      </c>
      <c r="E82" s="159">
        <v>12344</v>
      </c>
      <c r="F82" s="159">
        <v>65</v>
      </c>
      <c r="G82" s="159">
        <v>77</v>
      </c>
      <c r="H82" s="159">
        <v>155.05000000000001</v>
      </c>
      <c r="I82" s="74" t="s">
        <v>168</v>
      </c>
      <c r="J82" s="74" t="s">
        <v>40</v>
      </c>
      <c r="K82" s="74" t="s">
        <v>40</v>
      </c>
    </row>
    <row r="83" spans="1:11" ht="12" hidden="1" customHeight="1" outlineLevel="1" x14ac:dyDescent="0.25">
      <c r="A83" s="158"/>
      <c r="B83" s="145">
        <v>2021</v>
      </c>
      <c r="C83" s="67">
        <v>65</v>
      </c>
      <c r="D83" s="67">
        <v>98</v>
      </c>
      <c r="E83" s="67">
        <v>13760</v>
      </c>
      <c r="F83" s="67">
        <v>56</v>
      </c>
      <c r="G83" s="67">
        <v>60</v>
      </c>
      <c r="H83" s="67">
        <v>170</v>
      </c>
      <c r="I83" s="74">
        <v>8</v>
      </c>
      <c r="J83" s="222" t="s">
        <v>42</v>
      </c>
      <c r="K83" s="74">
        <v>97</v>
      </c>
    </row>
    <row r="84" spans="1:11" s="269" customFormat="1" ht="18" customHeight="1" collapsed="1" x14ac:dyDescent="0.25">
      <c r="A84" s="265"/>
      <c r="B84" s="266">
        <v>2022</v>
      </c>
      <c r="C84" s="267">
        <v>48</v>
      </c>
      <c r="D84" s="267">
        <v>50</v>
      </c>
      <c r="E84" s="267">
        <v>10192</v>
      </c>
      <c r="F84" s="267">
        <v>42</v>
      </c>
      <c r="G84" s="267">
        <v>40</v>
      </c>
      <c r="H84" s="267">
        <v>229</v>
      </c>
      <c r="I84" s="268">
        <v>1</v>
      </c>
      <c r="J84" s="275" t="s">
        <v>386</v>
      </c>
      <c r="K84" s="275" t="s">
        <v>386</v>
      </c>
    </row>
    <row r="85" spans="1:11" ht="12" customHeight="1" x14ac:dyDescent="0.25">
      <c r="A85" s="158"/>
      <c r="B85" s="145">
        <v>2023</v>
      </c>
      <c r="C85" s="67">
        <v>47</v>
      </c>
      <c r="D85" s="67">
        <v>91</v>
      </c>
      <c r="E85" s="67">
        <v>13877</v>
      </c>
      <c r="F85" s="67">
        <v>39</v>
      </c>
      <c r="G85" s="67">
        <v>34</v>
      </c>
      <c r="H85" s="67">
        <v>340</v>
      </c>
      <c r="I85" s="74">
        <v>4</v>
      </c>
      <c r="J85" s="74">
        <v>50</v>
      </c>
      <c r="K85" s="74">
        <v>31</v>
      </c>
    </row>
    <row r="86" spans="1:11" ht="12" customHeight="1" x14ac:dyDescent="0.25">
      <c r="A86" s="158"/>
      <c r="B86" s="145">
        <v>2024</v>
      </c>
      <c r="C86" s="270">
        <v>49</v>
      </c>
      <c r="D86" s="270">
        <v>51</v>
      </c>
      <c r="E86" s="270">
        <v>9482</v>
      </c>
      <c r="F86" s="270">
        <v>44</v>
      </c>
      <c r="G86" s="270">
        <v>42</v>
      </c>
      <c r="H86" s="270">
        <v>225</v>
      </c>
      <c r="I86" s="271">
        <v>1</v>
      </c>
      <c r="J86" s="275" t="s">
        <v>168</v>
      </c>
      <c r="K86" s="275" t="s">
        <v>168</v>
      </c>
    </row>
    <row r="87" spans="1:11" s="157" customFormat="1" hidden="1" outlineLevel="1" x14ac:dyDescent="0.25">
      <c r="A87" s="158" t="s">
        <v>173</v>
      </c>
      <c r="B87" s="145">
        <v>1998</v>
      </c>
      <c r="C87" s="159">
        <v>359</v>
      </c>
      <c r="D87" s="159">
        <v>1929.6</v>
      </c>
      <c r="E87" s="159">
        <v>78096.399999999994</v>
      </c>
      <c r="F87" s="159">
        <v>263</v>
      </c>
      <c r="G87" s="159">
        <v>236.7</v>
      </c>
      <c r="H87" s="159">
        <v>138.03</v>
      </c>
      <c r="I87" s="74">
        <v>39</v>
      </c>
      <c r="J87" s="74">
        <v>778.1</v>
      </c>
      <c r="K87" s="74">
        <v>35.96</v>
      </c>
    </row>
    <row r="88" spans="1:11" hidden="1" outlineLevel="2" x14ac:dyDescent="0.25">
      <c r="A88" s="158"/>
      <c r="B88" s="145">
        <v>1999</v>
      </c>
      <c r="C88" s="67">
        <v>457</v>
      </c>
      <c r="D88" s="67">
        <v>1092.9000000000001</v>
      </c>
      <c r="E88" s="67">
        <v>72782.8</v>
      </c>
      <c r="F88" s="67">
        <v>389</v>
      </c>
      <c r="G88" s="67">
        <v>325.10000000000002</v>
      </c>
      <c r="H88" s="67">
        <v>142.22999999999999</v>
      </c>
      <c r="I88" s="74">
        <v>18</v>
      </c>
      <c r="J88" s="74">
        <v>465.5</v>
      </c>
      <c r="K88" s="74">
        <v>36.659999999999997</v>
      </c>
    </row>
    <row r="89" spans="1:11" s="157" customFormat="1" ht="18" customHeight="1" collapsed="1" x14ac:dyDescent="0.25">
      <c r="A89" s="158" t="s">
        <v>173</v>
      </c>
      <c r="B89" s="145">
        <v>2000</v>
      </c>
      <c r="C89" s="159">
        <v>470</v>
      </c>
      <c r="D89" s="159">
        <v>1448.6</v>
      </c>
      <c r="E89" s="159">
        <v>75867.399999999994</v>
      </c>
      <c r="F89" s="159">
        <v>414</v>
      </c>
      <c r="G89" s="159">
        <v>307.2</v>
      </c>
      <c r="H89" s="159">
        <v>148.74</v>
      </c>
      <c r="I89" s="74">
        <v>11</v>
      </c>
      <c r="J89" s="74">
        <v>599.9</v>
      </c>
      <c r="K89" s="74">
        <v>17.05</v>
      </c>
    </row>
    <row r="90" spans="1:11" hidden="1" outlineLevel="1" x14ac:dyDescent="0.25">
      <c r="A90" s="158"/>
      <c r="B90" s="145">
        <v>2001</v>
      </c>
      <c r="C90" s="67">
        <v>382</v>
      </c>
      <c r="D90" s="67">
        <v>617.6</v>
      </c>
      <c r="E90" s="67">
        <v>47849</v>
      </c>
      <c r="F90" s="67">
        <v>324</v>
      </c>
      <c r="G90" s="67">
        <v>216.4</v>
      </c>
      <c r="H90" s="67">
        <v>154.46</v>
      </c>
      <c r="I90" s="74">
        <v>88</v>
      </c>
      <c r="J90" s="74">
        <v>37.200000000000003</v>
      </c>
      <c r="K90" s="74">
        <v>22.12</v>
      </c>
    </row>
    <row r="91" spans="1:11" hidden="1" outlineLevel="1" x14ac:dyDescent="0.25">
      <c r="A91" s="158"/>
      <c r="B91" s="145">
        <v>2002</v>
      </c>
      <c r="C91" s="67">
        <v>399</v>
      </c>
      <c r="D91" s="67">
        <v>837.7</v>
      </c>
      <c r="E91" s="67">
        <v>62716.1</v>
      </c>
      <c r="F91" s="67">
        <v>341</v>
      </c>
      <c r="G91" s="67">
        <v>251.5</v>
      </c>
      <c r="H91" s="67">
        <v>155.55000000000001</v>
      </c>
      <c r="I91" s="74">
        <v>25</v>
      </c>
      <c r="J91" s="74">
        <v>354.8</v>
      </c>
      <c r="K91" s="74">
        <v>39.840000000000003</v>
      </c>
    </row>
    <row r="92" spans="1:11" hidden="1" outlineLevel="1" x14ac:dyDescent="0.25">
      <c r="A92" s="158"/>
      <c r="B92" s="145">
        <v>2003</v>
      </c>
      <c r="C92" s="67">
        <v>628</v>
      </c>
      <c r="D92" s="67">
        <v>737.6</v>
      </c>
      <c r="E92" s="67">
        <v>88677.1</v>
      </c>
      <c r="F92" s="67">
        <v>591</v>
      </c>
      <c r="G92" s="67">
        <v>450.8</v>
      </c>
      <c r="H92" s="67">
        <v>157.5</v>
      </c>
      <c r="I92" s="74">
        <v>14</v>
      </c>
      <c r="J92" s="74">
        <v>199</v>
      </c>
      <c r="K92" s="74">
        <v>67.180000000000007</v>
      </c>
    </row>
    <row r="93" spans="1:11" hidden="1" outlineLevel="1" x14ac:dyDescent="0.25">
      <c r="A93" s="158"/>
      <c r="B93" s="145">
        <v>2004</v>
      </c>
      <c r="C93" s="67">
        <v>323</v>
      </c>
      <c r="D93" s="67">
        <v>666.2</v>
      </c>
      <c r="E93" s="67">
        <v>48553.2</v>
      </c>
      <c r="F93" s="67">
        <v>289</v>
      </c>
      <c r="G93" s="67">
        <v>207.4</v>
      </c>
      <c r="H93" s="67">
        <v>156.72999999999999</v>
      </c>
      <c r="I93" s="74">
        <v>7</v>
      </c>
      <c r="J93" s="74">
        <v>194.9</v>
      </c>
      <c r="K93" s="74">
        <v>20.56</v>
      </c>
    </row>
    <row r="94" spans="1:11" s="157" customFormat="1" ht="18" hidden="1" customHeight="1" outlineLevel="1" x14ac:dyDescent="0.25">
      <c r="A94" s="158"/>
      <c r="B94" s="145">
        <v>2005</v>
      </c>
      <c r="C94" s="159">
        <v>502</v>
      </c>
      <c r="D94" s="159">
        <v>809.7</v>
      </c>
      <c r="E94" s="159">
        <v>70322.600000000006</v>
      </c>
      <c r="F94" s="159">
        <v>473</v>
      </c>
      <c r="G94" s="159">
        <v>381.2</v>
      </c>
      <c r="H94" s="159">
        <v>158.85</v>
      </c>
      <c r="I94" s="74">
        <v>11</v>
      </c>
      <c r="J94" s="74">
        <v>322.10000000000002</v>
      </c>
      <c r="K94" s="74">
        <v>21.24</v>
      </c>
    </row>
    <row r="95" spans="1:11" hidden="1" outlineLevel="1" x14ac:dyDescent="0.25">
      <c r="A95" s="158"/>
      <c r="B95" s="145">
        <v>2006</v>
      </c>
      <c r="C95" s="67">
        <v>249</v>
      </c>
      <c r="D95" s="67">
        <v>328.9</v>
      </c>
      <c r="E95" s="67">
        <v>46296.3</v>
      </c>
      <c r="F95" s="67">
        <v>215</v>
      </c>
      <c r="G95" s="67">
        <v>161.4</v>
      </c>
      <c r="H95" s="67">
        <v>164.31</v>
      </c>
      <c r="I95" s="74">
        <v>9</v>
      </c>
      <c r="J95" s="74">
        <v>25.9</v>
      </c>
      <c r="K95" s="74">
        <v>56.88</v>
      </c>
    </row>
    <row r="96" spans="1:11" hidden="1" outlineLevel="1" x14ac:dyDescent="0.25">
      <c r="A96" s="158"/>
      <c r="B96" s="145">
        <v>2007</v>
      </c>
      <c r="C96" s="67">
        <v>302</v>
      </c>
      <c r="D96" s="67">
        <v>834.4</v>
      </c>
      <c r="E96" s="67">
        <v>53851.3</v>
      </c>
      <c r="F96" s="67">
        <v>253</v>
      </c>
      <c r="G96" s="67">
        <v>179.7</v>
      </c>
      <c r="H96" s="67">
        <v>158.72</v>
      </c>
      <c r="I96" s="74">
        <v>5</v>
      </c>
      <c r="J96" s="74">
        <v>533.1</v>
      </c>
      <c r="K96" s="74">
        <v>27.45</v>
      </c>
    </row>
    <row r="97" spans="1:12" hidden="1" outlineLevel="1" x14ac:dyDescent="0.25">
      <c r="A97" s="158"/>
      <c r="B97" s="145">
        <v>2008</v>
      </c>
      <c r="C97" s="67">
        <v>344</v>
      </c>
      <c r="D97" s="67">
        <v>464.1</v>
      </c>
      <c r="E97" s="67">
        <v>47487.6</v>
      </c>
      <c r="F97" s="67">
        <v>280</v>
      </c>
      <c r="G97" s="67">
        <v>214.4</v>
      </c>
      <c r="H97" s="67">
        <v>155.82</v>
      </c>
      <c r="I97" s="74">
        <v>4</v>
      </c>
      <c r="J97" s="74">
        <v>45.4</v>
      </c>
      <c r="K97" s="74">
        <v>20.440000000000001</v>
      </c>
    </row>
    <row r="98" spans="1:12" hidden="1" outlineLevel="1" x14ac:dyDescent="0.25">
      <c r="A98" s="158"/>
      <c r="B98" s="145">
        <v>2009</v>
      </c>
      <c r="C98" s="67">
        <v>426</v>
      </c>
      <c r="D98" s="67">
        <v>406</v>
      </c>
      <c r="E98" s="67">
        <v>55356.1</v>
      </c>
      <c r="F98" s="67">
        <v>379</v>
      </c>
      <c r="G98" s="67">
        <v>284</v>
      </c>
      <c r="H98" s="67">
        <v>166.68</v>
      </c>
      <c r="I98" s="74">
        <v>4</v>
      </c>
      <c r="J98" s="74">
        <v>6.4</v>
      </c>
      <c r="K98" s="74">
        <v>77.92</v>
      </c>
    </row>
    <row r="99" spans="1:12" s="157" customFormat="1" ht="18" customHeight="1" collapsed="1" x14ac:dyDescent="0.25">
      <c r="A99" s="158"/>
      <c r="B99" s="145">
        <v>2010</v>
      </c>
      <c r="C99" s="159">
        <v>402</v>
      </c>
      <c r="D99" s="159">
        <v>667</v>
      </c>
      <c r="E99" s="159">
        <v>63462</v>
      </c>
      <c r="F99" s="159">
        <v>360</v>
      </c>
      <c r="G99" s="159">
        <v>310</v>
      </c>
      <c r="H99" s="159">
        <v>168.72</v>
      </c>
      <c r="I99" s="74">
        <v>9</v>
      </c>
      <c r="J99" s="74">
        <v>38</v>
      </c>
      <c r="K99" s="74">
        <v>71.69</v>
      </c>
    </row>
    <row r="100" spans="1:12" hidden="1" outlineLevel="1" x14ac:dyDescent="0.25">
      <c r="A100" s="158"/>
      <c r="B100" s="145">
        <v>2011</v>
      </c>
      <c r="C100" s="67">
        <v>611</v>
      </c>
      <c r="D100" s="67">
        <v>1189</v>
      </c>
      <c r="E100" s="67">
        <v>94056</v>
      </c>
      <c r="F100" s="67">
        <v>504</v>
      </c>
      <c r="G100" s="67">
        <v>404</v>
      </c>
      <c r="H100" s="67">
        <v>155.44</v>
      </c>
      <c r="I100" s="74">
        <v>29</v>
      </c>
      <c r="J100" s="74">
        <v>129</v>
      </c>
      <c r="K100" s="74">
        <v>40.380000000000003</v>
      </c>
    </row>
    <row r="101" spans="1:12" hidden="1" outlineLevel="1" x14ac:dyDescent="0.25">
      <c r="A101" s="158"/>
      <c r="B101" s="145">
        <v>2012</v>
      </c>
      <c r="C101" s="67">
        <v>353</v>
      </c>
      <c r="D101" s="67">
        <v>640</v>
      </c>
      <c r="E101" s="67">
        <v>55874</v>
      </c>
      <c r="F101" s="67">
        <v>279</v>
      </c>
      <c r="G101" s="67">
        <v>236</v>
      </c>
      <c r="H101" s="67">
        <v>139.49</v>
      </c>
      <c r="I101" s="74">
        <v>22</v>
      </c>
      <c r="J101" s="74">
        <v>223</v>
      </c>
      <c r="K101" s="74">
        <v>44.65</v>
      </c>
    </row>
    <row r="102" spans="1:12" hidden="1" outlineLevel="1" x14ac:dyDescent="0.25">
      <c r="A102" s="158"/>
      <c r="B102" s="145">
        <v>2013</v>
      </c>
      <c r="C102" s="67">
        <v>484</v>
      </c>
      <c r="D102" s="67">
        <v>719</v>
      </c>
      <c r="E102" s="67">
        <v>87569</v>
      </c>
      <c r="F102" s="67">
        <v>418</v>
      </c>
      <c r="G102" s="67">
        <v>341</v>
      </c>
      <c r="H102" s="67">
        <v>196.85</v>
      </c>
      <c r="I102" s="74">
        <v>13</v>
      </c>
      <c r="J102" s="74">
        <v>194</v>
      </c>
      <c r="K102" s="74">
        <v>26.13</v>
      </c>
    </row>
    <row r="103" spans="1:12" s="157" customFormat="1" ht="18" hidden="1" customHeight="1" outlineLevel="1" collapsed="1" x14ac:dyDescent="0.25">
      <c r="A103" s="158"/>
      <c r="B103" s="145">
        <v>2014</v>
      </c>
      <c r="C103" s="159">
        <v>271</v>
      </c>
      <c r="D103" s="159">
        <v>420</v>
      </c>
      <c r="E103" s="159">
        <v>48390</v>
      </c>
      <c r="F103" s="159">
        <v>230</v>
      </c>
      <c r="G103" s="159">
        <v>205</v>
      </c>
      <c r="H103" s="159">
        <v>178.08</v>
      </c>
      <c r="I103" s="74">
        <v>9</v>
      </c>
      <c r="J103" s="74">
        <v>55</v>
      </c>
      <c r="K103" s="74">
        <v>56.5</v>
      </c>
    </row>
    <row r="104" spans="1:12" s="157" customFormat="1" ht="18" customHeight="1" collapsed="1" x14ac:dyDescent="0.25">
      <c r="A104" s="158"/>
      <c r="B104" s="145">
        <v>2015</v>
      </c>
      <c r="C104" s="159">
        <v>378</v>
      </c>
      <c r="D104" s="159">
        <v>922</v>
      </c>
      <c r="E104" s="159">
        <v>70153</v>
      </c>
      <c r="F104" s="159">
        <v>328</v>
      </c>
      <c r="G104" s="159">
        <v>308</v>
      </c>
      <c r="H104" s="159">
        <v>152.87</v>
      </c>
      <c r="I104" s="74">
        <v>11</v>
      </c>
      <c r="J104" s="74">
        <v>504</v>
      </c>
      <c r="K104" s="74">
        <v>26.49</v>
      </c>
    </row>
    <row r="105" spans="1:12" s="157" customFormat="1" hidden="1" outlineLevel="1" x14ac:dyDescent="0.25">
      <c r="A105" s="158"/>
      <c r="B105" s="145">
        <v>2016</v>
      </c>
      <c r="C105" s="159">
        <v>236</v>
      </c>
      <c r="D105" s="159">
        <v>449</v>
      </c>
      <c r="E105" s="159">
        <v>40181</v>
      </c>
      <c r="F105" s="159">
        <v>183</v>
      </c>
      <c r="G105" s="159">
        <v>160</v>
      </c>
      <c r="H105" s="159">
        <v>190.97</v>
      </c>
      <c r="I105" s="74">
        <v>17</v>
      </c>
      <c r="J105" s="74">
        <v>112</v>
      </c>
      <c r="K105" s="74">
        <v>30.31</v>
      </c>
    </row>
    <row r="106" spans="1:12" hidden="1" outlineLevel="1" x14ac:dyDescent="0.25">
      <c r="A106" s="158"/>
      <c r="B106" s="145">
        <v>2017</v>
      </c>
      <c r="C106" s="67">
        <v>170</v>
      </c>
      <c r="D106" s="67">
        <v>322</v>
      </c>
      <c r="E106" s="67">
        <v>34251</v>
      </c>
      <c r="F106" s="67">
        <v>137</v>
      </c>
      <c r="G106" s="67">
        <v>115</v>
      </c>
      <c r="H106" s="67">
        <v>215</v>
      </c>
      <c r="I106" s="74">
        <v>10</v>
      </c>
      <c r="J106" s="74">
        <v>141</v>
      </c>
      <c r="K106" s="74">
        <v>37</v>
      </c>
    </row>
    <row r="107" spans="1:12" hidden="1" outlineLevel="1" x14ac:dyDescent="0.25">
      <c r="A107" s="158"/>
      <c r="B107" s="145">
        <v>2018</v>
      </c>
      <c r="C107" s="67">
        <v>167</v>
      </c>
      <c r="D107" s="67">
        <v>270</v>
      </c>
      <c r="E107" s="67">
        <v>34073</v>
      </c>
      <c r="F107" s="67">
        <v>140</v>
      </c>
      <c r="G107" s="67">
        <v>134</v>
      </c>
      <c r="H107" s="67">
        <v>209.52</v>
      </c>
      <c r="I107" s="74">
        <v>7</v>
      </c>
      <c r="J107" s="74">
        <v>96</v>
      </c>
      <c r="K107" s="74">
        <v>27.23</v>
      </c>
    </row>
    <row r="108" spans="1:12" ht="12" hidden="1" customHeight="1" outlineLevel="1" x14ac:dyDescent="0.25">
      <c r="A108" s="158"/>
      <c r="B108" s="145">
        <v>2019</v>
      </c>
      <c r="C108" s="67">
        <v>233</v>
      </c>
      <c r="D108" s="67">
        <v>796</v>
      </c>
      <c r="E108" s="67">
        <v>84427</v>
      </c>
      <c r="F108" s="67">
        <v>168</v>
      </c>
      <c r="G108" s="67">
        <v>147</v>
      </c>
      <c r="H108" s="67">
        <v>263.66000000000003</v>
      </c>
      <c r="I108" s="74">
        <v>9</v>
      </c>
      <c r="J108" s="74">
        <v>92</v>
      </c>
      <c r="K108" s="74">
        <v>51.22</v>
      </c>
    </row>
    <row r="109" spans="1:12" s="157" customFormat="1" ht="18" customHeight="1" collapsed="1" x14ac:dyDescent="0.25">
      <c r="A109" s="158"/>
      <c r="B109" s="145">
        <v>2020</v>
      </c>
      <c r="C109" s="159">
        <v>186</v>
      </c>
      <c r="D109" s="159">
        <v>291</v>
      </c>
      <c r="E109" s="159">
        <v>40879</v>
      </c>
      <c r="F109" s="159">
        <v>165</v>
      </c>
      <c r="G109" s="159">
        <v>164</v>
      </c>
      <c r="H109" s="159">
        <v>186.41</v>
      </c>
      <c r="I109" s="74" t="s">
        <v>168</v>
      </c>
      <c r="J109" s="275" t="s">
        <v>168</v>
      </c>
      <c r="K109" s="275" t="s">
        <v>168</v>
      </c>
    </row>
    <row r="110" spans="1:12" ht="12" hidden="1" customHeight="1" outlineLevel="1" x14ac:dyDescent="0.25">
      <c r="A110" s="158"/>
      <c r="B110" s="145">
        <v>2021</v>
      </c>
      <c r="C110" s="67">
        <v>125</v>
      </c>
      <c r="D110" s="67">
        <v>234</v>
      </c>
      <c r="E110" s="67">
        <v>30313</v>
      </c>
      <c r="F110" s="67">
        <v>112</v>
      </c>
      <c r="G110" s="67">
        <v>112</v>
      </c>
      <c r="H110" s="67">
        <v>224</v>
      </c>
      <c r="I110" s="74">
        <v>3</v>
      </c>
      <c r="J110" s="222" t="s">
        <v>42</v>
      </c>
      <c r="K110" s="74">
        <v>54</v>
      </c>
    </row>
    <row r="111" spans="1:12" s="276" customFormat="1" ht="18" customHeight="1" collapsed="1" x14ac:dyDescent="0.25">
      <c r="A111" s="272"/>
      <c r="B111" s="273">
        <v>2022</v>
      </c>
      <c r="C111" s="274">
        <v>41</v>
      </c>
      <c r="D111" s="274">
        <v>152</v>
      </c>
      <c r="E111" s="274">
        <v>21486</v>
      </c>
      <c r="F111" s="274">
        <v>31</v>
      </c>
      <c r="G111" s="274">
        <v>60</v>
      </c>
      <c r="H111" s="274">
        <v>222</v>
      </c>
      <c r="I111" s="275" t="s">
        <v>386</v>
      </c>
      <c r="J111" s="275" t="s">
        <v>386</v>
      </c>
      <c r="K111" s="275" t="s">
        <v>386</v>
      </c>
      <c r="L111" s="275" t="s">
        <v>386</v>
      </c>
    </row>
    <row r="112" spans="1:12" ht="12" customHeight="1" x14ac:dyDescent="0.25">
      <c r="A112" s="158"/>
      <c r="B112" s="145">
        <v>2023</v>
      </c>
      <c r="C112" s="67">
        <v>28</v>
      </c>
      <c r="D112" s="67">
        <v>34</v>
      </c>
      <c r="E112" s="67">
        <v>7605</v>
      </c>
      <c r="F112" s="67">
        <v>27</v>
      </c>
      <c r="G112" s="222" t="s">
        <v>42</v>
      </c>
      <c r="H112" s="67">
        <v>235</v>
      </c>
      <c r="I112" s="275" t="s">
        <v>386</v>
      </c>
      <c r="J112" s="275" t="s">
        <v>386</v>
      </c>
      <c r="K112" s="275" t="s">
        <v>386</v>
      </c>
    </row>
    <row r="113" spans="1:11" ht="12" customHeight="1" x14ac:dyDescent="0.25">
      <c r="A113" s="158"/>
      <c r="B113" s="145">
        <v>2024</v>
      </c>
      <c r="C113" s="277">
        <v>6</v>
      </c>
      <c r="D113" s="275" t="s">
        <v>168</v>
      </c>
      <c r="E113" s="275" t="s">
        <v>168</v>
      </c>
      <c r="F113" s="277">
        <v>6</v>
      </c>
      <c r="G113" s="275" t="s">
        <v>168</v>
      </c>
      <c r="H113" s="278">
        <v>411</v>
      </c>
      <c r="I113" s="279">
        <v>1</v>
      </c>
      <c r="J113" s="275" t="s">
        <v>168</v>
      </c>
      <c r="K113" s="275" t="s">
        <v>168</v>
      </c>
    </row>
    <row r="114" spans="1:11" ht="14.25" customHeight="1" x14ac:dyDescent="0.25">
      <c r="A114" s="459" t="s">
        <v>208</v>
      </c>
      <c r="B114" s="459"/>
      <c r="C114" s="459"/>
      <c r="D114" s="459"/>
      <c r="E114" s="459"/>
      <c r="F114" s="459"/>
      <c r="G114" s="459"/>
      <c r="H114" s="459"/>
      <c r="I114" s="459"/>
      <c r="J114" s="459"/>
      <c r="K114" s="459"/>
    </row>
  </sheetData>
  <mergeCells count="7">
    <mergeCell ref="A114:K114"/>
    <mergeCell ref="A3:A5"/>
    <mergeCell ref="B3:B5"/>
    <mergeCell ref="C3:E4"/>
    <mergeCell ref="F3:K3"/>
    <mergeCell ref="F4:H4"/>
    <mergeCell ref="I4:K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Sans,Standard"&amp;8&amp;P+192
</oddFooter>
    <evenHeader>&amp;L&amp;"Open Sans,Standard"&amp;8
&amp;G&amp;R&amp;"Open Sans,Standard"&amp;8
&amp;G</evenHeader>
    <evenFooter xml:space="preserve">&amp;L&amp;"Open Sans,Standard"&amp;8&amp;P+192
&amp;R&amp;"Open Sans,Standard"&amp;8Statistisches Jahrbuch 2023 - 2025
</even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17</vt:i4>
      </vt:variant>
    </vt:vector>
  </HeadingPairs>
  <TitlesOfParts>
    <vt:vector size="33" baseType="lpstr">
      <vt:lpstr>Inhalt_K6</vt:lpstr>
      <vt:lpstr>Abkürzung_K6</vt:lpstr>
      <vt:lpstr>Kernaussagen_K6</vt:lpstr>
      <vt:lpstr>601 </vt:lpstr>
      <vt:lpstr>602</vt:lpstr>
      <vt:lpstr>604</vt:lpstr>
      <vt:lpstr>605</vt:lpstr>
      <vt:lpstr>606</vt:lpstr>
      <vt:lpstr>607</vt:lpstr>
      <vt:lpstr>610 </vt:lpstr>
      <vt:lpstr>611</vt:lpstr>
      <vt:lpstr>612</vt:lpstr>
      <vt:lpstr>613</vt:lpstr>
      <vt:lpstr>614</vt:lpstr>
      <vt:lpstr>615</vt:lpstr>
      <vt:lpstr>Glossar_K6</vt:lpstr>
      <vt:lpstr>'601 '!Druckbereich</vt:lpstr>
      <vt:lpstr>'602'!Druckbereich</vt:lpstr>
      <vt:lpstr>'604'!Druckbereich</vt:lpstr>
      <vt:lpstr>'605'!Druckbereich</vt:lpstr>
      <vt:lpstr>'606'!Druckbereich</vt:lpstr>
      <vt:lpstr>'607'!Druckbereich</vt:lpstr>
      <vt:lpstr>'610 '!Druckbereich</vt:lpstr>
      <vt:lpstr>'611'!Druckbereich</vt:lpstr>
      <vt:lpstr>'612'!Druckbereich</vt:lpstr>
      <vt:lpstr>'613'!Druckbereich</vt:lpstr>
      <vt:lpstr>'614'!Druckbereich</vt:lpstr>
      <vt:lpstr>'615'!Druckbereich</vt:lpstr>
      <vt:lpstr>Abkürzung_K6!Druckbereich</vt:lpstr>
      <vt:lpstr>Glossar_K6!Druckbereich</vt:lpstr>
      <vt:lpstr>Inhalt_K6!Druckbereich</vt:lpstr>
      <vt:lpstr>Kernaussagen_K6!Druckbereich</vt:lpstr>
      <vt:lpstr>'601 '!Drucktitel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2025-11-11T17:13:39Z</dcterms:created>
  <dcterms:modified xsi:type="dcterms:W3CDTF">2026-01-08T08:41:42Z</dcterms:modified>
</cp:coreProperties>
</file>